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PTEC paper\Final\"/>
    </mc:Choice>
  </mc:AlternateContent>
  <bookViews>
    <workbookView xWindow="0" yWindow="0" windowWidth="20490" windowHeight="7620" activeTab="3"/>
  </bookViews>
  <sheets>
    <sheet name="Raw data" sheetId="1" r:id="rId1"/>
    <sheet name="Fig 2 Screening of aptamers" sheetId="6" r:id="rId2"/>
    <sheet name="Fig 3 Sensitivity of rLDH7" sheetId="7" r:id="rId3"/>
    <sheet name="Fig 4 Serum influence" sheetId="10" r:id="rId4"/>
    <sheet name="Fig 5 Blood lysate" sheetId="8" r:id="rId5"/>
  </sheets>
  <calcPr calcId="162913"/>
</workbook>
</file>

<file path=xl/calcChain.xml><?xml version="1.0" encoding="utf-8"?>
<calcChain xmlns="http://schemas.openxmlformats.org/spreadsheetml/2006/main">
  <c r="M16" i="8" l="1"/>
  <c r="M15" i="8"/>
  <c r="M14" i="8"/>
  <c r="M13" i="8"/>
  <c r="M12" i="8"/>
  <c r="M11" i="8"/>
  <c r="M10" i="8"/>
  <c r="M9" i="8"/>
  <c r="M8" i="8"/>
  <c r="M7" i="8"/>
  <c r="M6" i="8"/>
  <c r="M5" i="8"/>
  <c r="M19" i="6" l="1"/>
  <c r="N19" i="6" s="1"/>
  <c r="M18" i="6"/>
  <c r="N18" i="6" s="1"/>
  <c r="M17" i="6"/>
  <c r="N17" i="6" s="1"/>
  <c r="M16" i="6"/>
  <c r="N16" i="6" s="1"/>
  <c r="M15" i="6"/>
  <c r="N15" i="6" s="1"/>
  <c r="M14" i="6"/>
  <c r="N14" i="6" s="1"/>
  <c r="M13" i="6"/>
  <c r="N13" i="6" s="1"/>
  <c r="M12" i="6"/>
  <c r="N12" i="6" s="1"/>
  <c r="M11" i="6"/>
  <c r="N11" i="6" s="1"/>
  <c r="M10" i="6"/>
  <c r="N10" i="6" s="1"/>
  <c r="M9" i="6"/>
  <c r="N9" i="6" s="1"/>
  <c r="M8" i="6"/>
  <c r="N8" i="6" s="1"/>
  <c r="M7" i="6"/>
  <c r="N7" i="6" s="1"/>
  <c r="M6" i="6"/>
  <c r="N6" i="6" s="1"/>
  <c r="N5" i="6"/>
  <c r="M5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M16" i="10"/>
  <c r="M15" i="10"/>
  <c r="M14" i="10"/>
  <c r="M13" i="10"/>
  <c r="M12" i="10"/>
  <c r="M11" i="10"/>
  <c r="M10" i="10"/>
  <c r="M9" i="10"/>
  <c r="M8" i="10"/>
  <c r="M7" i="10"/>
  <c r="M6" i="10"/>
  <c r="M5" i="10"/>
  <c r="I747" i="1" l="1"/>
  <c r="J747" i="1" s="1"/>
  <c r="I755" i="1"/>
  <c r="J755" i="1" s="1"/>
  <c r="I699" i="1"/>
  <c r="J699" i="1" s="1"/>
  <c r="B9" i="7"/>
  <c r="B8" i="7"/>
  <c r="B7" i="7"/>
  <c r="I635" i="1"/>
  <c r="J635" i="1" s="1"/>
  <c r="I640" i="1"/>
  <c r="J640" i="1" s="1"/>
  <c r="I722" i="1" l="1"/>
  <c r="J722" i="1" s="1"/>
  <c r="I642" i="1"/>
  <c r="J642" i="1" s="1"/>
  <c r="I646" i="1"/>
  <c r="J646" i="1" s="1"/>
  <c r="I622" i="1"/>
  <c r="J622" i="1" s="1"/>
  <c r="I723" i="1"/>
  <c r="J723" i="1" s="1"/>
  <c r="I704" i="1"/>
  <c r="J704" i="1" s="1"/>
  <c r="I761" i="1"/>
  <c r="J761" i="1" s="1"/>
  <c r="I626" i="1"/>
  <c r="J626" i="1" s="1"/>
  <c r="I711" i="1"/>
  <c r="J711" i="1" s="1"/>
  <c r="I749" i="1"/>
  <c r="J749" i="1" s="1"/>
  <c r="I680" i="1"/>
  <c r="J680" i="1" s="1"/>
  <c r="I647" i="1"/>
  <c r="J647" i="1" s="1"/>
  <c r="I628" i="1"/>
  <c r="J628" i="1" s="1"/>
  <c r="I632" i="1"/>
  <c r="J632" i="1" s="1"/>
  <c r="I644" i="1"/>
  <c r="J644" i="1" s="1"/>
  <c r="I648" i="1"/>
  <c r="J648" i="1" s="1"/>
  <c r="I672" i="1"/>
  <c r="J672" i="1" s="1"/>
  <c r="I710" i="1"/>
  <c r="J710" i="1" s="1"/>
  <c r="I712" i="1"/>
  <c r="J712" i="1" s="1"/>
  <c r="I720" i="1"/>
  <c r="J720" i="1" s="1"/>
  <c r="I724" i="1"/>
  <c r="J724" i="1" s="1"/>
  <c r="I748" i="1"/>
  <c r="J748" i="1" s="1"/>
  <c r="I684" i="1"/>
  <c r="J684" i="1" s="1"/>
  <c r="I643" i="1"/>
  <c r="J643" i="1" s="1"/>
  <c r="I631" i="1"/>
  <c r="J631" i="1" s="1"/>
  <c r="I639" i="1"/>
  <c r="J639" i="1" s="1"/>
  <c r="I637" i="1"/>
  <c r="J637" i="1" s="1"/>
  <c r="I698" i="1"/>
  <c r="J698" i="1" s="1"/>
  <c r="I713" i="1"/>
  <c r="J713" i="1" s="1"/>
  <c r="I685" i="1"/>
  <c r="J685" i="1" s="1"/>
  <c r="I636" i="1"/>
  <c r="J636" i="1" s="1"/>
  <c r="I760" i="1"/>
  <c r="J760" i="1" s="1"/>
  <c r="I718" i="1"/>
  <c r="J718" i="1" s="1"/>
  <c r="I707" i="1"/>
  <c r="J707" i="1" s="1"/>
  <c r="I716" i="1"/>
  <c r="J716" i="1" s="1"/>
  <c r="I700" i="1"/>
  <c r="J700" i="1" s="1"/>
  <c r="K698" i="1" s="1"/>
  <c r="C11" i="8" s="1"/>
  <c r="I754" i="1"/>
  <c r="J754" i="1" s="1"/>
  <c r="I762" i="1"/>
  <c r="J762" i="1" s="1"/>
  <c r="I759" i="1"/>
  <c r="J759" i="1" s="1"/>
  <c r="I750" i="1"/>
  <c r="J750" i="1" s="1"/>
  <c r="I741" i="1"/>
  <c r="J741" i="1" s="1"/>
  <c r="I753" i="1"/>
  <c r="J753" i="1" s="1"/>
  <c r="I739" i="1"/>
  <c r="J739" i="1" s="1"/>
  <c r="I740" i="1"/>
  <c r="J740" i="1" s="1"/>
  <c r="I745" i="1"/>
  <c r="J745" i="1" s="1"/>
  <c r="I746" i="1"/>
  <c r="J746" i="1" s="1"/>
  <c r="I751" i="1"/>
  <c r="J751" i="1" s="1"/>
  <c r="I752" i="1"/>
  <c r="J752" i="1" s="1"/>
  <c r="I757" i="1"/>
  <c r="J757" i="1" s="1"/>
  <c r="I758" i="1"/>
  <c r="J758" i="1" s="1"/>
  <c r="I738" i="1"/>
  <c r="J738" i="1" s="1"/>
  <c r="I744" i="1"/>
  <c r="J744" i="1" s="1"/>
  <c r="I756" i="1"/>
  <c r="J756" i="1" s="1"/>
  <c r="I736" i="1"/>
  <c r="J736" i="1" s="1"/>
  <c r="I737" i="1"/>
  <c r="J737" i="1" s="1"/>
  <c r="I742" i="1"/>
  <c r="J742" i="1" s="1"/>
  <c r="I743" i="1"/>
  <c r="J743" i="1" s="1"/>
  <c r="I719" i="1"/>
  <c r="J719" i="1" s="1"/>
  <c r="I714" i="1"/>
  <c r="J714" i="1" s="1"/>
  <c r="I705" i="1"/>
  <c r="J705" i="1" s="1"/>
  <c r="K722" i="1"/>
  <c r="E13" i="8" s="1"/>
  <c r="I717" i="1"/>
  <c r="J717" i="1" s="1"/>
  <c r="I703" i="1"/>
  <c r="J703" i="1" s="1"/>
  <c r="I709" i="1"/>
  <c r="J709" i="1" s="1"/>
  <c r="I715" i="1"/>
  <c r="J715" i="1" s="1"/>
  <c r="I721" i="1"/>
  <c r="J721" i="1" s="1"/>
  <c r="I701" i="1"/>
  <c r="J701" i="1" s="1"/>
  <c r="I702" i="1"/>
  <c r="J702" i="1" s="1"/>
  <c r="I708" i="1"/>
  <c r="J708" i="1" s="1"/>
  <c r="I706" i="1"/>
  <c r="J706" i="1" s="1"/>
  <c r="B10" i="7"/>
  <c r="B12" i="7"/>
  <c r="B11" i="7"/>
  <c r="I686" i="1"/>
  <c r="J686" i="1" s="1"/>
  <c r="I683" i="1"/>
  <c r="J683" i="1" s="1"/>
  <c r="I665" i="1"/>
  <c r="J665" i="1" s="1"/>
  <c r="I678" i="1"/>
  <c r="J678" i="1" s="1"/>
  <c r="I673" i="1"/>
  <c r="J673" i="1" s="1"/>
  <c r="I674" i="1"/>
  <c r="J674" i="1" s="1"/>
  <c r="I679" i="1"/>
  <c r="J679" i="1" s="1"/>
  <c r="I664" i="1"/>
  <c r="J664" i="1" s="1"/>
  <c r="I669" i="1"/>
  <c r="J669" i="1" s="1"/>
  <c r="I677" i="1"/>
  <c r="J677" i="1" s="1"/>
  <c r="I670" i="1"/>
  <c r="J670" i="1" s="1"/>
  <c r="I682" i="1"/>
  <c r="J682" i="1" s="1"/>
  <c r="I671" i="1"/>
  <c r="J671" i="1" s="1"/>
  <c r="I675" i="1"/>
  <c r="J675" i="1" s="1"/>
  <c r="I676" i="1"/>
  <c r="J676" i="1" s="1"/>
  <c r="I681" i="1"/>
  <c r="J681" i="1" s="1"/>
  <c r="I663" i="1"/>
  <c r="J663" i="1" s="1"/>
  <c r="I662" i="1"/>
  <c r="J662" i="1" s="1"/>
  <c r="I668" i="1"/>
  <c r="J668" i="1" s="1"/>
  <c r="I660" i="1"/>
  <c r="J660" i="1" s="1"/>
  <c r="I661" i="1"/>
  <c r="J661" i="1" s="1"/>
  <c r="I666" i="1"/>
  <c r="J666" i="1" s="1"/>
  <c r="I667" i="1"/>
  <c r="J667" i="1" s="1"/>
  <c r="I634" i="1"/>
  <c r="J634" i="1" s="1"/>
  <c r="I638" i="1"/>
  <c r="J638" i="1" s="1"/>
  <c r="I629" i="1"/>
  <c r="J629" i="1" s="1"/>
  <c r="I623" i="1"/>
  <c r="J623" i="1" s="1"/>
  <c r="I641" i="1"/>
  <c r="J641" i="1" s="1"/>
  <c r="K640" i="1" s="1"/>
  <c r="E5" i="8" s="1"/>
  <c r="I627" i="1"/>
  <c r="J627" i="1" s="1"/>
  <c r="I633" i="1"/>
  <c r="J633" i="1" s="1"/>
  <c r="I645" i="1"/>
  <c r="J645" i="1" s="1"/>
  <c r="I625" i="1"/>
  <c r="J625" i="1" s="1"/>
  <c r="I624" i="1"/>
  <c r="J624" i="1" s="1"/>
  <c r="I630" i="1"/>
  <c r="J630" i="1" s="1"/>
  <c r="K646" i="1" l="1"/>
  <c r="E7" i="8" s="1"/>
  <c r="K672" i="1"/>
  <c r="D9" i="8" s="1"/>
  <c r="K684" i="1"/>
  <c r="E10" i="8" s="1"/>
  <c r="K710" i="1"/>
  <c r="D12" i="8" s="1"/>
  <c r="K707" i="1"/>
  <c r="D11" i="8" s="1"/>
  <c r="K713" i="1"/>
  <c r="D13" i="8" s="1"/>
  <c r="O13" i="8" s="1"/>
  <c r="K643" i="1"/>
  <c r="E6" i="8" s="1"/>
  <c r="K5" i="8" s="1"/>
  <c r="K622" i="1"/>
  <c r="C5" i="8" s="1"/>
  <c r="K634" i="1"/>
  <c r="D6" i="8" s="1"/>
  <c r="K631" i="1"/>
  <c r="D5" i="8" s="1"/>
  <c r="O5" i="8" s="1"/>
  <c r="K748" i="1"/>
  <c r="D15" i="8" s="1"/>
  <c r="K637" i="1"/>
  <c r="D7" i="8" s="1"/>
  <c r="K704" i="1"/>
  <c r="C13" i="8" s="1"/>
  <c r="K760" i="1"/>
  <c r="E16" i="8" s="1"/>
  <c r="K625" i="1"/>
  <c r="C6" i="8" s="1"/>
  <c r="K669" i="1"/>
  <c r="D8" i="8" s="1"/>
  <c r="K719" i="1"/>
  <c r="E12" i="8" s="1"/>
  <c r="K716" i="1"/>
  <c r="E11" i="8" s="1"/>
  <c r="K742" i="1"/>
  <c r="C16" i="8" s="1"/>
  <c r="K736" i="1"/>
  <c r="C14" i="8" s="1"/>
  <c r="K754" i="1"/>
  <c r="E14" i="8" s="1"/>
  <c r="K751" i="1"/>
  <c r="D16" i="8" s="1"/>
  <c r="K739" i="1"/>
  <c r="C15" i="8" s="1"/>
  <c r="K757" i="1"/>
  <c r="E15" i="8" s="1"/>
  <c r="K745" i="1"/>
  <c r="D14" i="8" s="1"/>
  <c r="K701" i="1"/>
  <c r="C12" i="8" s="1"/>
  <c r="B15" i="7"/>
  <c r="B14" i="7"/>
  <c r="B13" i="7"/>
  <c r="K663" i="1"/>
  <c r="C9" i="8" s="1"/>
  <c r="K678" i="1"/>
  <c r="E8" i="8" s="1"/>
  <c r="K681" i="1"/>
  <c r="E9" i="8" s="1"/>
  <c r="O9" i="8" s="1"/>
  <c r="K660" i="1"/>
  <c r="C8" i="8" s="1"/>
  <c r="K666" i="1"/>
  <c r="C10" i="8" s="1"/>
  <c r="K675" i="1"/>
  <c r="D10" i="8" s="1"/>
  <c r="K628" i="1"/>
  <c r="C7" i="8" s="1"/>
  <c r="J5" i="8" l="1"/>
  <c r="O15" i="8"/>
  <c r="F5" i="8"/>
  <c r="O11" i="8"/>
  <c r="O12" i="8"/>
  <c r="I11" i="8"/>
  <c r="N13" i="8"/>
  <c r="H11" i="8"/>
  <c r="N5" i="8"/>
  <c r="N11" i="8"/>
  <c r="O6" i="8"/>
  <c r="J11" i="8"/>
  <c r="I5" i="8"/>
  <c r="O7" i="8"/>
  <c r="H5" i="8"/>
  <c r="N8" i="8"/>
  <c r="G8" i="8"/>
  <c r="F8" i="8"/>
  <c r="N12" i="8"/>
  <c r="N7" i="8"/>
  <c r="I14" i="8"/>
  <c r="H14" i="8"/>
  <c r="J14" i="8"/>
  <c r="K14" i="8"/>
  <c r="O14" i="8"/>
  <c r="H8" i="8"/>
  <c r="I8" i="8"/>
  <c r="O8" i="8"/>
  <c r="K8" i="8"/>
  <c r="J8" i="8"/>
  <c r="N14" i="8"/>
  <c r="F14" i="8"/>
  <c r="G14" i="8"/>
  <c r="G11" i="8"/>
  <c r="F11" i="8"/>
  <c r="N6" i="8"/>
  <c r="N10" i="8"/>
  <c r="N9" i="8"/>
  <c r="N15" i="8"/>
  <c r="N16" i="8"/>
  <c r="K11" i="8"/>
  <c r="O16" i="8"/>
  <c r="G5" i="8"/>
  <c r="O10" i="8"/>
  <c r="B16" i="7"/>
  <c r="B17" i="7"/>
  <c r="B18" i="7"/>
  <c r="B20" i="7" l="1"/>
  <c r="B21" i="7"/>
  <c r="B19" i="7"/>
  <c r="I595" i="1" l="1"/>
  <c r="J595" i="1" s="1"/>
  <c r="I608" i="1"/>
  <c r="J608" i="1" s="1"/>
  <c r="I601" i="1"/>
  <c r="J601" i="1" s="1"/>
  <c r="I605" i="1"/>
  <c r="J605" i="1" s="1"/>
  <c r="I603" i="1"/>
  <c r="J603" i="1" s="1"/>
  <c r="I607" i="1"/>
  <c r="J607" i="1" s="1"/>
  <c r="B24" i="7"/>
  <c r="B22" i="7"/>
  <c r="B23" i="7"/>
  <c r="I602" i="1"/>
  <c r="J602" i="1" s="1"/>
  <c r="I597" i="1"/>
  <c r="J597" i="1" s="1"/>
  <c r="I583" i="1"/>
  <c r="J583" i="1" s="1"/>
  <c r="I587" i="1"/>
  <c r="J587" i="1" s="1"/>
  <c r="I609" i="1"/>
  <c r="J609" i="1" s="1"/>
  <c r="K607" i="1" s="1"/>
  <c r="I590" i="1"/>
  <c r="J590" i="1" s="1"/>
  <c r="I592" i="1"/>
  <c r="J592" i="1" s="1"/>
  <c r="I596" i="1"/>
  <c r="J596" i="1" s="1"/>
  <c r="I600" i="1"/>
  <c r="J600" i="1" s="1"/>
  <c r="I594" i="1"/>
  <c r="J594" i="1" s="1"/>
  <c r="I588" i="1"/>
  <c r="J588" i="1" s="1"/>
  <c r="I606" i="1"/>
  <c r="J606" i="1" s="1"/>
  <c r="I586" i="1"/>
  <c r="J586" i="1" s="1"/>
  <c r="I593" i="1"/>
  <c r="J593" i="1" s="1"/>
  <c r="I598" i="1"/>
  <c r="J598" i="1" s="1"/>
  <c r="I599" i="1"/>
  <c r="J599" i="1" s="1"/>
  <c r="I604" i="1"/>
  <c r="J604" i="1" s="1"/>
  <c r="I585" i="1"/>
  <c r="J585" i="1" s="1"/>
  <c r="I591" i="1"/>
  <c r="J591" i="1" s="1"/>
  <c r="I584" i="1"/>
  <c r="J584" i="1" s="1"/>
  <c r="I589" i="1"/>
  <c r="J589" i="1" s="1"/>
  <c r="I571" i="1"/>
  <c r="J571" i="1" s="1"/>
  <c r="I559" i="1"/>
  <c r="J559" i="1" s="1"/>
  <c r="I564" i="1"/>
  <c r="J564" i="1" s="1"/>
  <c r="I563" i="1"/>
  <c r="J563" i="1" s="1"/>
  <c r="I533" i="1"/>
  <c r="J533" i="1" s="1"/>
  <c r="I521" i="1"/>
  <c r="J521" i="1" s="1"/>
  <c r="I526" i="1"/>
  <c r="J526" i="1" s="1"/>
  <c r="K601" i="1" l="1"/>
  <c r="K595" i="1"/>
  <c r="D15" i="10" s="1"/>
  <c r="I549" i="1"/>
  <c r="J549" i="1" s="1"/>
  <c r="I524" i="1"/>
  <c r="J524" i="1" s="1"/>
  <c r="I554" i="1"/>
  <c r="J554" i="1" s="1"/>
  <c r="I562" i="1"/>
  <c r="J562" i="1" s="1"/>
  <c r="K604" i="1"/>
  <c r="E15" i="10" s="1"/>
  <c r="I485" i="1"/>
  <c r="J485" i="1" s="1"/>
  <c r="E16" i="10"/>
  <c r="E14" i="10"/>
  <c r="I489" i="1"/>
  <c r="J489" i="1" s="1"/>
  <c r="K592" i="1"/>
  <c r="I490" i="1"/>
  <c r="J490" i="1" s="1"/>
  <c r="I475" i="1"/>
  <c r="J475" i="1" s="1"/>
  <c r="I487" i="1"/>
  <c r="J487" i="1" s="1"/>
  <c r="K589" i="1"/>
  <c r="I471" i="1"/>
  <c r="J471" i="1" s="1"/>
  <c r="I491" i="1"/>
  <c r="J491" i="1" s="1"/>
  <c r="I495" i="1"/>
  <c r="J495" i="1" s="1"/>
  <c r="I476" i="1"/>
  <c r="J476" i="1" s="1"/>
  <c r="I527" i="1"/>
  <c r="J527" i="1" s="1"/>
  <c r="I531" i="1"/>
  <c r="J531" i="1" s="1"/>
  <c r="I512" i="1"/>
  <c r="J512" i="1" s="1"/>
  <c r="I565" i="1"/>
  <c r="J565" i="1" s="1"/>
  <c r="K563" i="1" s="1"/>
  <c r="I569" i="1"/>
  <c r="J569" i="1" s="1"/>
  <c r="I550" i="1"/>
  <c r="J550" i="1" s="1"/>
  <c r="K586" i="1"/>
  <c r="I483" i="1"/>
  <c r="J483" i="1" s="1"/>
  <c r="I469" i="1"/>
  <c r="J469" i="1" s="1"/>
  <c r="I481" i="1"/>
  <c r="J481" i="1" s="1"/>
  <c r="I493" i="1"/>
  <c r="J493" i="1" s="1"/>
  <c r="I519" i="1"/>
  <c r="J519" i="1" s="1"/>
  <c r="I532" i="1"/>
  <c r="J532" i="1" s="1"/>
  <c r="I570" i="1"/>
  <c r="J570" i="1" s="1"/>
  <c r="I555" i="1"/>
  <c r="J555" i="1" s="1"/>
  <c r="I567" i="1"/>
  <c r="J567" i="1" s="1"/>
  <c r="K583" i="1"/>
  <c r="I484" i="1"/>
  <c r="J484" i="1" s="1"/>
  <c r="I482" i="1"/>
  <c r="J482" i="1" s="1"/>
  <c r="I494" i="1"/>
  <c r="J494" i="1" s="1"/>
  <c r="I520" i="1"/>
  <c r="J520" i="1" s="1"/>
  <c r="I530" i="1"/>
  <c r="J530" i="1" s="1"/>
  <c r="I568" i="1"/>
  <c r="J568" i="1" s="1"/>
  <c r="I478" i="1"/>
  <c r="J478" i="1" s="1"/>
  <c r="I479" i="1"/>
  <c r="J479" i="1" s="1"/>
  <c r="I525" i="1"/>
  <c r="J525" i="1" s="1"/>
  <c r="K598" i="1"/>
  <c r="I557" i="1"/>
  <c r="J557" i="1" s="1"/>
  <c r="I558" i="1"/>
  <c r="J558" i="1" s="1"/>
  <c r="I556" i="1"/>
  <c r="J556" i="1" s="1"/>
  <c r="I548" i="1"/>
  <c r="J548" i="1" s="1"/>
  <c r="I560" i="1"/>
  <c r="J560" i="1" s="1"/>
  <c r="I561" i="1"/>
  <c r="J561" i="1" s="1"/>
  <c r="I566" i="1"/>
  <c r="J566" i="1" s="1"/>
  <c r="I547" i="1"/>
  <c r="J547" i="1" s="1"/>
  <c r="I553" i="1"/>
  <c r="J553" i="1" s="1"/>
  <c r="I545" i="1"/>
  <c r="J545" i="1" s="1"/>
  <c r="I546" i="1"/>
  <c r="J546" i="1" s="1"/>
  <c r="I551" i="1"/>
  <c r="J551" i="1" s="1"/>
  <c r="I552" i="1"/>
  <c r="J552" i="1" s="1"/>
  <c r="I510" i="1"/>
  <c r="J510" i="1" s="1"/>
  <c r="I511" i="1"/>
  <c r="J511" i="1" s="1"/>
  <c r="I516" i="1"/>
  <c r="J516" i="1" s="1"/>
  <c r="I517" i="1"/>
  <c r="J517" i="1" s="1"/>
  <c r="I522" i="1"/>
  <c r="J522" i="1" s="1"/>
  <c r="I523" i="1"/>
  <c r="J523" i="1" s="1"/>
  <c r="I528" i="1"/>
  <c r="J528" i="1" s="1"/>
  <c r="I529" i="1"/>
  <c r="J529" i="1" s="1"/>
  <c r="I518" i="1"/>
  <c r="J518" i="1" s="1"/>
  <c r="I509" i="1"/>
  <c r="J509" i="1" s="1"/>
  <c r="I515" i="1"/>
  <c r="J515" i="1" s="1"/>
  <c r="I507" i="1"/>
  <c r="J507" i="1" s="1"/>
  <c r="I508" i="1"/>
  <c r="J508" i="1" s="1"/>
  <c r="I513" i="1"/>
  <c r="J513" i="1" s="1"/>
  <c r="I514" i="1"/>
  <c r="J514" i="1" s="1"/>
  <c r="I470" i="1"/>
  <c r="J470" i="1" s="1"/>
  <c r="I474" i="1"/>
  <c r="J474" i="1" s="1"/>
  <c r="I480" i="1"/>
  <c r="J480" i="1" s="1"/>
  <c r="I486" i="1"/>
  <c r="J486" i="1" s="1"/>
  <c r="I488" i="1"/>
  <c r="J488" i="1" s="1"/>
  <c r="I492" i="1"/>
  <c r="J492" i="1" s="1"/>
  <c r="I472" i="1"/>
  <c r="J472" i="1" s="1"/>
  <c r="I473" i="1"/>
  <c r="J473" i="1" s="1"/>
  <c r="I477" i="1"/>
  <c r="J477" i="1" s="1"/>
  <c r="K548" i="1" l="1"/>
  <c r="K531" i="1"/>
  <c r="E10" i="10" s="1"/>
  <c r="K484" i="1"/>
  <c r="K569" i="1"/>
  <c r="E13" i="10" s="1"/>
  <c r="K481" i="1"/>
  <c r="K493" i="1"/>
  <c r="K469" i="1"/>
  <c r="C5" i="10" s="1"/>
  <c r="K525" i="1"/>
  <c r="K487" i="1"/>
  <c r="E5" i="10" s="1"/>
  <c r="C15" i="10"/>
  <c r="E11" i="10"/>
  <c r="K478" i="1"/>
  <c r="C12" i="10"/>
  <c r="C14" i="10"/>
  <c r="K490" i="1"/>
  <c r="D16" i="10"/>
  <c r="C16" i="10"/>
  <c r="D14" i="10"/>
  <c r="O14" i="10" s="1"/>
  <c r="J14" i="10"/>
  <c r="K14" i="10"/>
  <c r="O15" i="10"/>
  <c r="K519" i="1"/>
  <c r="K513" i="1"/>
  <c r="K475" i="1"/>
  <c r="K560" i="1"/>
  <c r="K566" i="1"/>
  <c r="K554" i="1"/>
  <c r="K557" i="1"/>
  <c r="K545" i="1"/>
  <c r="K551" i="1"/>
  <c r="K522" i="1"/>
  <c r="K510" i="1"/>
  <c r="K507" i="1"/>
  <c r="K528" i="1"/>
  <c r="K516" i="1"/>
  <c r="K472" i="1"/>
  <c r="I114" i="1"/>
  <c r="J114" i="1" s="1"/>
  <c r="I102" i="1"/>
  <c r="J102" i="1" s="1"/>
  <c r="I65" i="1"/>
  <c r="J65" i="1" s="1"/>
  <c r="I27" i="1"/>
  <c r="J27" i="1" s="1"/>
  <c r="I455" i="1"/>
  <c r="J455" i="1" s="1"/>
  <c r="I454" i="1"/>
  <c r="J454" i="1" s="1"/>
  <c r="I453" i="1"/>
  <c r="J453" i="1" s="1"/>
  <c r="I452" i="1"/>
  <c r="J452" i="1" s="1"/>
  <c r="I451" i="1"/>
  <c r="J451" i="1" s="1"/>
  <c r="I450" i="1"/>
  <c r="J450" i="1" s="1"/>
  <c r="I449" i="1"/>
  <c r="J449" i="1" s="1"/>
  <c r="I448" i="1"/>
  <c r="J448" i="1" s="1"/>
  <c r="I447" i="1"/>
  <c r="J447" i="1" s="1"/>
  <c r="I446" i="1"/>
  <c r="J446" i="1" s="1"/>
  <c r="I445" i="1"/>
  <c r="J445" i="1" s="1"/>
  <c r="I444" i="1"/>
  <c r="J444" i="1" s="1"/>
  <c r="I443" i="1"/>
  <c r="J443" i="1" s="1"/>
  <c r="I442" i="1"/>
  <c r="J442" i="1" s="1"/>
  <c r="I441" i="1"/>
  <c r="J441" i="1" s="1"/>
  <c r="I440" i="1"/>
  <c r="J440" i="1" s="1"/>
  <c r="I439" i="1"/>
  <c r="J439" i="1" s="1"/>
  <c r="I438" i="1"/>
  <c r="J438" i="1" s="1"/>
  <c r="I437" i="1"/>
  <c r="J437" i="1" s="1"/>
  <c r="I436" i="1"/>
  <c r="J436" i="1" s="1"/>
  <c r="I435" i="1"/>
  <c r="J435" i="1" s="1"/>
  <c r="I434" i="1"/>
  <c r="J434" i="1" s="1"/>
  <c r="I433" i="1"/>
  <c r="J433" i="1" s="1"/>
  <c r="I432" i="1"/>
  <c r="J432" i="1" s="1"/>
  <c r="I431" i="1"/>
  <c r="J431" i="1" s="1"/>
  <c r="I430" i="1"/>
  <c r="J430" i="1" s="1"/>
  <c r="I429" i="1"/>
  <c r="J429" i="1" s="1"/>
  <c r="I418" i="1"/>
  <c r="J418" i="1" s="1"/>
  <c r="I417" i="1"/>
  <c r="J417" i="1" s="1"/>
  <c r="I416" i="1"/>
  <c r="J416" i="1" s="1"/>
  <c r="I415" i="1"/>
  <c r="J415" i="1" s="1"/>
  <c r="I414" i="1"/>
  <c r="J414" i="1" s="1"/>
  <c r="I413" i="1"/>
  <c r="J413" i="1" s="1"/>
  <c r="I412" i="1"/>
  <c r="J412" i="1" s="1"/>
  <c r="I411" i="1"/>
  <c r="J411" i="1" s="1"/>
  <c r="I410" i="1"/>
  <c r="J410" i="1" s="1"/>
  <c r="I409" i="1"/>
  <c r="J409" i="1" s="1"/>
  <c r="I408" i="1"/>
  <c r="J408" i="1" s="1"/>
  <c r="I407" i="1"/>
  <c r="J407" i="1" s="1"/>
  <c r="I406" i="1"/>
  <c r="J406" i="1" s="1"/>
  <c r="I405" i="1"/>
  <c r="J405" i="1" s="1"/>
  <c r="I404" i="1"/>
  <c r="J404" i="1" s="1"/>
  <c r="I403" i="1"/>
  <c r="J403" i="1" s="1"/>
  <c r="I402" i="1"/>
  <c r="J402" i="1" s="1"/>
  <c r="I401" i="1"/>
  <c r="J401" i="1" s="1"/>
  <c r="I400" i="1"/>
  <c r="J400" i="1" s="1"/>
  <c r="I399" i="1"/>
  <c r="J399" i="1" s="1"/>
  <c r="I398" i="1"/>
  <c r="J398" i="1" s="1"/>
  <c r="I397" i="1"/>
  <c r="J397" i="1" s="1"/>
  <c r="I396" i="1"/>
  <c r="J396" i="1" s="1"/>
  <c r="I395" i="1"/>
  <c r="J395" i="1" s="1"/>
  <c r="I394" i="1"/>
  <c r="J394" i="1" s="1"/>
  <c r="I393" i="1"/>
  <c r="J393" i="1" s="1"/>
  <c r="I392" i="1"/>
  <c r="J392" i="1" s="1"/>
  <c r="I381" i="1"/>
  <c r="J381" i="1" s="1"/>
  <c r="I380" i="1"/>
  <c r="J380" i="1" s="1"/>
  <c r="I379" i="1"/>
  <c r="J379" i="1" s="1"/>
  <c r="I378" i="1"/>
  <c r="J378" i="1" s="1"/>
  <c r="I377" i="1"/>
  <c r="J377" i="1" s="1"/>
  <c r="I376" i="1"/>
  <c r="I375" i="1"/>
  <c r="J375" i="1" s="1"/>
  <c r="I374" i="1"/>
  <c r="J374" i="1" s="1"/>
  <c r="I373" i="1"/>
  <c r="J373" i="1" s="1"/>
  <c r="I372" i="1"/>
  <c r="J372" i="1" s="1"/>
  <c r="I371" i="1"/>
  <c r="J371" i="1" s="1"/>
  <c r="I370" i="1"/>
  <c r="J370" i="1" s="1"/>
  <c r="I369" i="1"/>
  <c r="J369" i="1" s="1"/>
  <c r="I368" i="1"/>
  <c r="J368" i="1" s="1"/>
  <c r="I367" i="1"/>
  <c r="J367" i="1" s="1"/>
  <c r="I366" i="1"/>
  <c r="J366" i="1" s="1"/>
  <c r="I365" i="1"/>
  <c r="J365" i="1" s="1"/>
  <c r="I364" i="1"/>
  <c r="J364" i="1" s="1"/>
  <c r="I363" i="1"/>
  <c r="J363" i="1" s="1"/>
  <c r="I362" i="1"/>
  <c r="J362" i="1" s="1"/>
  <c r="I361" i="1"/>
  <c r="J361" i="1" s="1"/>
  <c r="I360" i="1"/>
  <c r="J360" i="1" s="1"/>
  <c r="I359" i="1"/>
  <c r="J359" i="1" s="1"/>
  <c r="I358" i="1"/>
  <c r="J358" i="1" s="1"/>
  <c r="I357" i="1"/>
  <c r="J357" i="1" s="1"/>
  <c r="I356" i="1"/>
  <c r="J356" i="1" s="1"/>
  <c r="I355" i="1"/>
  <c r="J355" i="1" s="1"/>
  <c r="I344" i="1"/>
  <c r="J344" i="1" s="1"/>
  <c r="I343" i="1"/>
  <c r="J343" i="1" s="1"/>
  <c r="I342" i="1"/>
  <c r="J342" i="1" s="1"/>
  <c r="I341" i="1"/>
  <c r="J341" i="1" s="1"/>
  <c r="I340" i="1"/>
  <c r="J340" i="1" s="1"/>
  <c r="I339" i="1"/>
  <c r="J339" i="1" s="1"/>
  <c r="I338" i="1"/>
  <c r="J338" i="1" s="1"/>
  <c r="I337" i="1"/>
  <c r="J337" i="1" s="1"/>
  <c r="I336" i="1"/>
  <c r="J336" i="1" s="1"/>
  <c r="I335" i="1"/>
  <c r="J335" i="1" s="1"/>
  <c r="I334" i="1"/>
  <c r="J334" i="1" s="1"/>
  <c r="I333" i="1"/>
  <c r="J333" i="1" s="1"/>
  <c r="I332" i="1"/>
  <c r="J332" i="1" s="1"/>
  <c r="I331" i="1"/>
  <c r="J331" i="1" s="1"/>
  <c r="I330" i="1"/>
  <c r="J330" i="1" s="1"/>
  <c r="I329" i="1"/>
  <c r="J329" i="1" s="1"/>
  <c r="I328" i="1"/>
  <c r="J328" i="1" s="1"/>
  <c r="I327" i="1"/>
  <c r="J327" i="1" s="1"/>
  <c r="I326" i="1"/>
  <c r="J326" i="1" s="1"/>
  <c r="I325" i="1"/>
  <c r="J325" i="1" s="1"/>
  <c r="I324" i="1"/>
  <c r="J324" i="1" s="1"/>
  <c r="I323" i="1"/>
  <c r="J323" i="1" s="1"/>
  <c r="I322" i="1"/>
  <c r="J322" i="1" s="1"/>
  <c r="I321" i="1"/>
  <c r="J321" i="1" s="1"/>
  <c r="I320" i="1"/>
  <c r="J320" i="1" s="1"/>
  <c r="I319" i="1"/>
  <c r="J319" i="1" s="1"/>
  <c r="I318" i="1"/>
  <c r="J318" i="1" s="1"/>
  <c r="I306" i="1"/>
  <c r="J306" i="1" s="1"/>
  <c r="I305" i="1"/>
  <c r="J305" i="1" s="1"/>
  <c r="I304" i="1"/>
  <c r="J304" i="1" s="1"/>
  <c r="I303" i="1"/>
  <c r="J303" i="1" s="1"/>
  <c r="I302" i="1"/>
  <c r="J302" i="1" s="1"/>
  <c r="I301" i="1"/>
  <c r="J301" i="1" s="1"/>
  <c r="I300" i="1"/>
  <c r="J300" i="1" s="1"/>
  <c r="I299" i="1"/>
  <c r="J299" i="1" s="1"/>
  <c r="I298" i="1"/>
  <c r="J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69" i="1"/>
  <c r="J269" i="1" s="1"/>
  <c r="I268" i="1"/>
  <c r="J268" i="1" s="1"/>
  <c r="I267" i="1"/>
  <c r="J267" i="1" s="1"/>
  <c r="I266" i="1"/>
  <c r="J266" i="1" s="1"/>
  <c r="I265" i="1"/>
  <c r="J265" i="1" s="1"/>
  <c r="I264" i="1"/>
  <c r="J264" i="1" s="1"/>
  <c r="I263" i="1"/>
  <c r="J263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4" i="1"/>
  <c r="J214" i="1" s="1"/>
  <c r="I213" i="1"/>
  <c r="J213" i="1" s="1"/>
  <c r="I212" i="1"/>
  <c r="J212" i="1" s="1"/>
  <c r="I211" i="1"/>
  <c r="J211" i="1" s="1"/>
  <c r="I210" i="1"/>
  <c r="J210" i="1" s="1"/>
  <c r="I209" i="1"/>
  <c r="J209" i="1" s="1"/>
  <c r="I208" i="1"/>
  <c r="J208" i="1" s="1"/>
  <c r="I207" i="1"/>
  <c r="J207" i="1" s="1"/>
  <c r="I206" i="1"/>
  <c r="J206" i="1" s="1"/>
  <c r="D7" i="10" l="1"/>
  <c r="D6" i="10"/>
  <c r="I25" i="1"/>
  <c r="J25" i="1" s="1"/>
  <c r="E7" i="10"/>
  <c r="O7" i="10" s="1"/>
  <c r="I146" i="1"/>
  <c r="J146" i="1" s="1"/>
  <c r="I150" i="1"/>
  <c r="J150" i="1" s="1"/>
  <c r="I184" i="1"/>
  <c r="J184" i="1" s="1"/>
  <c r="E8" i="10"/>
  <c r="I183" i="1"/>
  <c r="J183" i="1" s="1"/>
  <c r="I191" i="1"/>
  <c r="J191" i="1" s="1"/>
  <c r="I140" i="1"/>
  <c r="J140" i="1" s="1"/>
  <c r="I144" i="1"/>
  <c r="J144" i="1" s="1"/>
  <c r="I174" i="1"/>
  <c r="J174" i="1" s="1"/>
  <c r="I182" i="1"/>
  <c r="J182" i="1" s="1"/>
  <c r="D13" i="10"/>
  <c r="I147" i="1"/>
  <c r="J147" i="1" s="1"/>
  <c r="I151" i="1"/>
  <c r="J151" i="1" s="1"/>
  <c r="I132" i="1"/>
  <c r="J132" i="1" s="1"/>
  <c r="C8" i="10"/>
  <c r="C11" i="10"/>
  <c r="C7" i="10"/>
  <c r="E9" i="10"/>
  <c r="N15" i="10"/>
  <c r="I33" i="1"/>
  <c r="J33" i="1" s="1"/>
  <c r="I29" i="1"/>
  <c r="J29" i="1" s="1"/>
  <c r="I75" i="1"/>
  <c r="J75" i="1" s="1"/>
  <c r="I112" i="1"/>
  <c r="J112" i="1" s="1"/>
  <c r="I139" i="1"/>
  <c r="J139" i="1" s="1"/>
  <c r="C6" i="10"/>
  <c r="C9" i="10"/>
  <c r="D12" i="10"/>
  <c r="D11" i="10"/>
  <c r="N16" i="10"/>
  <c r="E6" i="10"/>
  <c r="C13" i="10"/>
  <c r="C10" i="10"/>
  <c r="H14" i="10"/>
  <c r="I14" i="10"/>
  <c r="O16" i="10"/>
  <c r="K227" i="1"/>
  <c r="E5" i="7" s="1"/>
  <c r="I17" i="1"/>
  <c r="J17" i="1" s="1"/>
  <c r="I21" i="1"/>
  <c r="J21" i="1" s="1"/>
  <c r="I63" i="1"/>
  <c r="J63" i="1" s="1"/>
  <c r="I100" i="1"/>
  <c r="J100" i="1" s="1"/>
  <c r="I127" i="1"/>
  <c r="J127" i="1" s="1"/>
  <c r="D8" i="10"/>
  <c r="D10" i="10"/>
  <c r="E12" i="10"/>
  <c r="D9" i="10"/>
  <c r="N14" i="10"/>
  <c r="F14" i="10"/>
  <c r="G14" i="10"/>
  <c r="D5" i="10"/>
  <c r="K342" i="1"/>
  <c r="E15" i="7" s="1"/>
  <c r="I113" i="1"/>
  <c r="J113" i="1" s="1"/>
  <c r="I94" i="1"/>
  <c r="J94" i="1" s="1"/>
  <c r="I141" i="1"/>
  <c r="J141" i="1" s="1"/>
  <c r="I145" i="1"/>
  <c r="J145" i="1" s="1"/>
  <c r="I149" i="1"/>
  <c r="J149" i="1" s="1"/>
  <c r="I153" i="1"/>
  <c r="J153" i="1" s="1"/>
  <c r="I14" i="1"/>
  <c r="J14" i="1" s="1"/>
  <c r="I18" i="1"/>
  <c r="J18" i="1" s="1"/>
  <c r="I22" i="1"/>
  <c r="J22" i="1" s="1"/>
  <c r="I34" i="1"/>
  <c r="J34" i="1" s="1"/>
  <c r="I38" i="1"/>
  <c r="J38" i="1" s="1"/>
  <c r="I70" i="1"/>
  <c r="J70" i="1" s="1"/>
  <c r="I68" i="1"/>
  <c r="J68" i="1" s="1"/>
  <c r="I101" i="1"/>
  <c r="J101" i="1" s="1"/>
  <c r="I107" i="1"/>
  <c r="J107" i="1" s="1"/>
  <c r="I115" i="1"/>
  <c r="J115" i="1" s="1"/>
  <c r="K215" i="1"/>
  <c r="D4" i="7" s="1"/>
  <c r="I23" i="1"/>
  <c r="J23" i="1" s="1"/>
  <c r="I31" i="1"/>
  <c r="J31" i="1" s="1"/>
  <c r="I39" i="1"/>
  <c r="J39" i="1" s="1"/>
  <c r="I169" i="1"/>
  <c r="J169" i="1" s="1"/>
  <c r="I56" i="1"/>
  <c r="J56" i="1" s="1"/>
  <c r="I170" i="1"/>
  <c r="J170" i="1" s="1"/>
  <c r="K206" i="1"/>
  <c r="C4" i="7" s="1"/>
  <c r="K212" i="1"/>
  <c r="C6" i="7" s="1"/>
  <c r="K218" i="1"/>
  <c r="D5" i="7" s="1"/>
  <c r="K230" i="1"/>
  <c r="E6" i="7" s="1"/>
  <c r="I32" i="1"/>
  <c r="J32" i="1" s="1"/>
  <c r="I36" i="1"/>
  <c r="J36" i="1" s="1"/>
  <c r="I40" i="1"/>
  <c r="J40" i="1" s="1"/>
  <c r="I76" i="1"/>
  <c r="J76" i="1" s="1"/>
  <c r="I74" i="1"/>
  <c r="J74" i="1" s="1"/>
  <c r="I177" i="1"/>
  <c r="J177" i="1" s="1"/>
  <c r="I190" i="1"/>
  <c r="J190" i="1" s="1"/>
  <c r="I175" i="1"/>
  <c r="J175" i="1" s="1"/>
  <c r="I179" i="1"/>
  <c r="J179" i="1" s="1"/>
  <c r="I187" i="1"/>
  <c r="J187" i="1" s="1"/>
  <c r="K224" i="1"/>
  <c r="E4" i="7" s="1"/>
  <c r="I152" i="1"/>
  <c r="J152" i="1" s="1"/>
  <c r="I189" i="1"/>
  <c r="J189" i="1" s="1"/>
  <c r="I69" i="1"/>
  <c r="J69" i="1" s="1"/>
  <c r="I64" i="1"/>
  <c r="J64" i="1" s="1"/>
  <c r="I77" i="1"/>
  <c r="J77" i="1" s="1"/>
  <c r="I178" i="1"/>
  <c r="J178" i="1" s="1"/>
  <c r="I188" i="1"/>
  <c r="J188" i="1" s="1"/>
  <c r="I176" i="1"/>
  <c r="J176" i="1" s="1"/>
  <c r="I168" i="1"/>
  <c r="J168" i="1" s="1"/>
  <c r="I167" i="1"/>
  <c r="J167" i="1" s="1"/>
  <c r="I173" i="1"/>
  <c r="J173" i="1" s="1"/>
  <c r="I185" i="1"/>
  <c r="J185" i="1" s="1"/>
  <c r="I180" i="1"/>
  <c r="J180" i="1" s="1"/>
  <c r="I181" i="1"/>
  <c r="J181" i="1" s="1"/>
  <c r="I186" i="1"/>
  <c r="J186" i="1" s="1"/>
  <c r="I165" i="1"/>
  <c r="J165" i="1" s="1"/>
  <c r="I166" i="1"/>
  <c r="J166" i="1" s="1"/>
  <c r="I171" i="1"/>
  <c r="J171" i="1" s="1"/>
  <c r="I172" i="1"/>
  <c r="J172" i="1" s="1"/>
  <c r="I136" i="1"/>
  <c r="J136" i="1" s="1"/>
  <c r="I148" i="1"/>
  <c r="J148" i="1" s="1"/>
  <c r="I143" i="1"/>
  <c r="J143" i="1" s="1"/>
  <c r="I134" i="1"/>
  <c r="J134" i="1" s="1"/>
  <c r="I138" i="1"/>
  <c r="J138" i="1" s="1"/>
  <c r="I130" i="1"/>
  <c r="J130" i="1" s="1"/>
  <c r="I131" i="1"/>
  <c r="J131" i="1" s="1"/>
  <c r="I137" i="1"/>
  <c r="J137" i="1" s="1"/>
  <c r="I142" i="1"/>
  <c r="J142" i="1" s="1"/>
  <c r="I129" i="1"/>
  <c r="J129" i="1" s="1"/>
  <c r="I135" i="1"/>
  <c r="J135" i="1" s="1"/>
  <c r="I128" i="1"/>
  <c r="J128" i="1" s="1"/>
  <c r="I133" i="1"/>
  <c r="J133" i="1" s="1"/>
  <c r="I108" i="1"/>
  <c r="J108" i="1" s="1"/>
  <c r="I103" i="1"/>
  <c r="J103" i="1" s="1"/>
  <c r="I106" i="1"/>
  <c r="J106" i="1" s="1"/>
  <c r="I92" i="1"/>
  <c r="J92" i="1" s="1"/>
  <c r="I93" i="1"/>
  <c r="J93" i="1" s="1"/>
  <c r="I98" i="1"/>
  <c r="J98" i="1" s="1"/>
  <c r="I99" i="1"/>
  <c r="J99" i="1" s="1"/>
  <c r="I104" i="1"/>
  <c r="J104" i="1" s="1"/>
  <c r="I105" i="1"/>
  <c r="J105" i="1" s="1"/>
  <c r="I110" i="1"/>
  <c r="J110" i="1" s="1"/>
  <c r="I111" i="1"/>
  <c r="J111" i="1" s="1"/>
  <c r="I91" i="1"/>
  <c r="J91" i="1" s="1"/>
  <c r="I97" i="1"/>
  <c r="J97" i="1" s="1"/>
  <c r="I109" i="1"/>
  <c r="J109" i="1" s="1"/>
  <c r="I89" i="1"/>
  <c r="J89" i="1" s="1"/>
  <c r="I90" i="1"/>
  <c r="J90" i="1" s="1"/>
  <c r="I95" i="1"/>
  <c r="J95" i="1" s="1"/>
  <c r="I96" i="1"/>
  <c r="J96" i="1" s="1"/>
  <c r="I62" i="1"/>
  <c r="J62" i="1" s="1"/>
  <c r="I54" i="1"/>
  <c r="J54" i="1" s="1"/>
  <c r="I55" i="1"/>
  <c r="J55" i="1" s="1"/>
  <c r="I60" i="1"/>
  <c r="J60" i="1" s="1"/>
  <c r="I61" i="1"/>
  <c r="J61" i="1" s="1"/>
  <c r="I66" i="1"/>
  <c r="J66" i="1" s="1"/>
  <c r="I67" i="1"/>
  <c r="J67" i="1" s="1"/>
  <c r="I72" i="1"/>
  <c r="J72" i="1" s="1"/>
  <c r="I73" i="1"/>
  <c r="J73" i="1" s="1"/>
  <c r="I53" i="1"/>
  <c r="J53" i="1" s="1"/>
  <c r="I59" i="1"/>
  <c r="J59" i="1" s="1"/>
  <c r="I71" i="1"/>
  <c r="J71" i="1" s="1"/>
  <c r="I51" i="1"/>
  <c r="J51" i="1" s="1"/>
  <c r="I52" i="1"/>
  <c r="J52" i="1" s="1"/>
  <c r="I57" i="1"/>
  <c r="J57" i="1" s="1"/>
  <c r="I58" i="1"/>
  <c r="J58" i="1" s="1"/>
  <c r="I19" i="1"/>
  <c r="J19" i="1" s="1"/>
  <c r="I37" i="1"/>
  <c r="J37" i="1" s="1"/>
  <c r="K209" i="1"/>
  <c r="C5" i="7" s="1"/>
  <c r="K221" i="1"/>
  <c r="D6" i="7" s="1"/>
  <c r="K336" i="1"/>
  <c r="E13" i="7" s="1"/>
  <c r="I26" i="1"/>
  <c r="J26" i="1" s="1"/>
  <c r="I16" i="1"/>
  <c r="J16" i="1" s="1"/>
  <c r="I20" i="1"/>
  <c r="J20" i="1" s="1"/>
  <c r="I24" i="1"/>
  <c r="J24" i="1" s="1"/>
  <c r="I28" i="1"/>
  <c r="J28" i="1" s="1"/>
  <c r="J376" i="1"/>
  <c r="K376" i="1" s="1"/>
  <c r="E17" i="7" s="1"/>
  <c r="K416" i="1"/>
  <c r="E21" i="7" s="1"/>
  <c r="I30" i="1"/>
  <c r="J30" i="1" s="1"/>
  <c r="I35" i="1"/>
  <c r="J35" i="1" s="1"/>
  <c r="I15" i="1"/>
  <c r="J15" i="1" s="1"/>
  <c r="K438" i="1"/>
  <c r="D22" i="7" s="1"/>
  <c r="K432" i="1"/>
  <c r="C23" i="7" s="1"/>
  <c r="K429" i="1"/>
  <c r="C22" i="7" s="1"/>
  <c r="K453" i="1"/>
  <c r="E24" i="7" s="1"/>
  <c r="K450" i="1"/>
  <c r="E23" i="7" s="1"/>
  <c r="K435" i="1"/>
  <c r="C24" i="7" s="1"/>
  <c r="K441" i="1"/>
  <c r="D23" i="7" s="1"/>
  <c r="K444" i="1"/>
  <c r="D24" i="7" s="1"/>
  <c r="K447" i="1"/>
  <c r="E22" i="7" s="1"/>
  <c r="K401" i="1"/>
  <c r="D19" i="7" s="1"/>
  <c r="K410" i="1"/>
  <c r="E19" i="7" s="1"/>
  <c r="K392" i="1"/>
  <c r="C19" i="7" s="1"/>
  <c r="K413" i="1"/>
  <c r="E20" i="7" s="1"/>
  <c r="K398" i="1"/>
  <c r="C21" i="7" s="1"/>
  <c r="K395" i="1"/>
  <c r="C20" i="7" s="1"/>
  <c r="K404" i="1"/>
  <c r="D20" i="7" s="1"/>
  <c r="K407" i="1"/>
  <c r="D21" i="7" s="1"/>
  <c r="K379" i="1"/>
  <c r="E18" i="7" s="1"/>
  <c r="K373" i="1"/>
  <c r="E16" i="7" s="1"/>
  <c r="K361" i="1"/>
  <c r="C18" i="7" s="1"/>
  <c r="K367" i="1"/>
  <c r="D17" i="7" s="1"/>
  <c r="K355" i="1"/>
  <c r="C16" i="7" s="1"/>
  <c r="K364" i="1"/>
  <c r="D16" i="7" s="1"/>
  <c r="K370" i="1"/>
  <c r="D18" i="7" s="1"/>
  <c r="K358" i="1"/>
  <c r="C17" i="7" s="1"/>
  <c r="K318" i="1"/>
  <c r="C13" i="7" s="1"/>
  <c r="K321" i="1"/>
  <c r="C14" i="7" s="1"/>
  <c r="K327" i="1"/>
  <c r="D13" i="7" s="1"/>
  <c r="K333" i="1"/>
  <c r="D15" i="7" s="1"/>
  <c r="K339" i="1"/>
  <c r="E14" i="7" s="1"/>
  <c r="K324" i="1"/>
  <c r="C15" i="7" s="1"/>
  <c r="K330" i="1"/>
  <c r="D14" i="7" s="1"/>
  <c r="K295" i="1"/>
  <c r="D12" i="7" s="1"/>
  <c r="K280" i="1"/>
  <c r="C10" i="7" s="1"/>
  <c r="K301" i="1"/>
  <c r="E11" i="7" s="1"/>
  <c r="K289" i="1"/>
  <c r="D10" i="7" s="1"/>
  <c r="K298" i="1"/>
  <c r="E10" i="7" s="1"/>
  <c r="K304" i="1"/>
  <c r="E12" i="7" s="1"/>
  <c r="K283" i="1"/>
  <c r="C11" i="7" s="1"/>
  <c r="K286" i="1"/>
  <c r="C12" i="7" s="1"/>
  <c r="K292" i="1"/>
  <c r="D11" i="7" s="1"/>
  <c r="K255" i="1"/>
  <c r="D8" i="7" s="1"/>
  <c r="K243" i="1"/>
  <c r="C7" i="7" s="1"/>
  <c r="K246" i="1"/>
  <c r="C8" i="7" s="1"/>
  <c r="K258" i="1"/>
  <c r="D9" i="7" s="1"/>
  <c r="K267" i="1"/>
  <c r="E9" i="7" s="1"/>
  <c r="K264" i="1"/>
  <c r="E8" i="7" s="1"/>
  <c r="K249" i="1"/>
  <c r="C9" i="7" s="1"/>
  <c r="K252" i="1"/>
  <c r="D7" i="7" s="1"/>
  <c r="K261" i="1"/>
  <c r="E7" i="7" s="1"/>
  <c r="O6" i="10" l="1"/>
  <c r="O8" i="10"/>
  <c r="K63" i="1"/>
  <c r="D9" i="6" s="1"/>
  <c r="O12" i="10"/>
  <c r="M14" i="7"/>
  <c r="M18" i="7"/>
  <c r="M20" i="7"/>
  <c r="K145" i="1"/>
  <c r="E14" i="6" s="1"/>
  <c r="F5" i="10"/>
  <c r="K101" i="1"/>
  <c r="D12" i="6" s="1"/>
  <c r="M23" i="7"/>
  <c r="K148" i="1"/>
  <c r="E15" i="6" s="1"/>
  <c r="K168" i="1"/>
  <c r="C18" i="6" s="1"/>
  <c r="J8" i="10"/>
  <c r="K183" i="1"/>
  <c r="E17" i="6" s="1"/>
  <c r="O13" i="10"/>
  <c r="K23" i="1"/>
  <c r="D5" i="6" s="1"/>
  <c r="K142" i="1"/>
  <c r="D16" i="6" s="1"/>
  <c r="K32" i="1"/>
  <c r="E5" i="6" s="1"/>
  <c r="K113" i="1"/>
  <c r="E13" i="6" s="1"/>
  <c r="O10" i="10"/>
  <c r="O9" i="10"/>
  <c r="K75" i="1"/>
  <c r="E10" i="6" s="1"/>
  <c r="K151" i="1"/>
  <c r="E16" i="6" s="1"/>
  <c r="M15" i="7"/>
  <c r="N10" i="10"/>
  <c r="I11" i="10"/>
  <c r="H11" i="10"/>
  <c r="N9" i="10"/>
  <c r="K5" i="10"/>
  <c r="L9" i="7"/>
  <c r="L8" i="7"/>
  <c r="L12" i="7"/>
  <c r="I10" i="7"/>
  <c r="H10" i="7"/>
  <c r="I13" i="7"/>
  <c r="H13" i="7"/>
  <c r="L18" i="7"/>
  <c r="L19" i="7"/>
  <c r="F19" i="7"/>
  <c r="G19" i="7"/>
  <c r="M24" i="7"/>
  <c r="K29" i="1"/>
  <c r="D7" i="6" s="1"/>
  <c r="K189" i="1"/>
  <c r="E19" i="6" s="1"/>
  <c r="L6" i="7"/>
  <c r="K38" i="1"/>
  <c r="E7" i="6" s="1"/>
  <c r="K139" i="1"/>
  <c r="D15" i="6" s="1"/>
  <c r="I5" i="10"/>
  <c r="H5" i="10"/>
  <c r="J11" i="10"/>
  <c r="N7" i="10"/>
  <c r="F8" i="10"/>
  <c r="G8" i="10"/>
  <c r="N8" i="10"/>
  <c r="M10" i="7"/>
  <c r="K10" i="7"/>
  <c r="J10" i="7"/>
  <c r="L17" i="7"/>
  <c r="K22" i="7"/>
  <c r="J22" i="7"/>
  <c r="M22" i="7"/>
  <c r="I22" i="7"/>
  <c r="H22" i="7"/>
  <c r="L5" i="7"/>
  <c r="M8" i="7"/>
  <c r="G7" i="7"/>
  <c r="L7" i="7"/>
  <c r="F7" i="7"/>
  <c r="L11" i="7"/>
  <c r="M11" i="7"/>
  <c r="L15" i="7"/>
  <c r="L14" i="7"/>
  <c r="H16" i="7"/>
  <c r="I16" i="7"/>
  <c r="J16" i="7"/>
  <c r="K16" i="7"/>
  <c r="M16" i="7"/>
  <c r="L20" i="7"/>
  <c r="M19" i="7"/>
  <c r="J19" i="7"/>
  <c r="K19" i="7"/>
  <c r="F22" i="7"/>
  <c r="G22" i="7"/>
  <c r="L22" i="7"/>
  <c r="M21" i="7"/>
  <c r="J13" i="7"/>
  <c r="K13" i="7"/>
  <c r="M13" i="7"/>
  <c r="G4" i="7"/>
  <c r="L4" i="7"/>
  <c r="F4" i="7"/>
  <c r="I4" i="7"/>
  <c r="H4" i="7"/>
  <c r="M5" i="7"/>
  <c r="N13" i="10"/>
  <c r="O11" i="10"/>
  <c r="N6" i="10"/>
  <c r="G5" i="10"/>
  <c r="O5" i="10"/>
  <c r="I7" i="7"/>
  <c r="H7" i="7"/>
  <c r="K7" i="7"/>
  <c r="J7" i="7"/>
  <c r="M7" i="7"/>
  <c r="M9" i="7"/>
  <c r="M12" i="7"/>
  <c r="F10" i="7"/>
  <c r="L10" i="7"/>
  <c r="G10" i="7"/>
  <c r="G13" i="7"/>
  <c r="F13" i="7"/>
  <c r="L13" i="7"/>
  <c r="L16" i="7"/>
  <c r="G16" i="7"/>
  <c r="F16" i="7"/>
  <c r="L21" i="7"/>
  <c r="H19" i="7"/>
  <c r="I19" i="7"/>
  <c r="L24" i="7"/>
  <c r="L23" i="7"/>
  <c r="M17" i="7"/>
  <c r="K20" i="1"/>
  <c r="C7" i="6" s="1"/>
  <c r="K17" i="1"/>
  <c r="C6" i="6" s="1"/>
  <c r="K4" i="7"/>
  <c r="J4" i="7"/>
  <c r="M4" i="7"/>
  <c r="M6" i="7"/>
  <c r="K8" i="10"/>
  <c r="H8" i="10"/>
  <c r="I8" i="10"/>
  <c r="K11" i="10"/>
  <c r="N5" i="10"/>
  <c r="N12" i="10"/>
  <c r="G11" i="10"/>
  <c r="F11" i="10"/>
  <c r="N11" i="10"/>
  <c r="J5" i="10"/>
  <c r="K35" i="1"/>
  <c r="E6" i="6" s="1"/>
  <c r="K14" i="1"/>
  <c r="C5" i="6" s="1"/>
  <c r="K69" i="1"/>
  <c r="E8" i="6" s="1"/>
  <c r="K174" i="1"/>
  <c r="D17" i="6" s="1"/>
  <c r="K51" i="1"/>
  <c r="C8" i="6" s="1"/>
  <c r="K127" i="1"/>
  <c r="C14" i="6" s="1"/>
  <c r="K180" i="1"/>
  <c r="D19" i="6" s="1"/>
  <c r="K26" i="1"/>
  <c r="D6" i="6" s="1"/>
  <c r="K57" i="1"/>
  <c r="C10" i="6" s="1"/>
  <c r="K177" i="1"/>
  <c r="D18" i="6" s="1"/>
  <c r="K107" i="1"/>
  <c r="E11" i="6" s="1"/>
  <c r="K186" i="1"/>
  <c r="E18" i="6" s="1"/>
  <c r="K165" i="1"/>
  <c r="C17" i="6" s="1"/>
  <c r="K171" i="1"/>
  <c r="C19" i="6" s="1"/>
  <c r="K136" i="1"/>
  <c r="D14" i="6" s="1"/>
  <c r="K133" i="1"/>
  <c r="C16" i="6" s="1"/>
  <c r="K130" i="1"/>
  <c r="C15" i="6" s="1"/>
  <c r="K110" i="1"/>
  <c r="E12" i="6" s="1"/>
  <c r="K98" i="1"/>
  <c r="D11" i="6" s="1"/>
  <c r="K104" i="1"/>
  <c r="D13" i="6" s="1"/>
  <c r="K92" i="1"/>
  <c r="C12" i="6" s="1"/>
  <c r="K89" i="1"/>
  <c r="C11" i="6" s="1"/>
  <c r="K95" i="1"/>
  <c r="C13" i="6" s="1"/>
  <c r="K66" i="1"/>
  <c r="D10" i="6" s="1"/>
  <c r="K54" i="1"/>
  <c r="C9" i="6" s="1"/>
  <c r="K72" i="1"/>
  <c r="E9" i="6" s="1"/>
  <c r="K60" i="1"/>
  <c r="D8" i="6" s="1"/>
  <c r="P9" i="6" l="1"/>
  <c r="P12" i="6"/>
  <c r="P16" i="6"/>
  <c r="P5" i="6"/>
  <c r="P15" i="6"/>
  <c r="O18" i="6"/>
  <c r="P18" i="6"/>
  <c r="K14" i="6"/>
  <c r="J14" i="6"/>
  <c r="P7" i="6"/>
  <c r="O16" i="6"/>
  <c r="F8" i="6"/>
  <c r="O8" i="6"/>
  <c r="G8" i="6"/>
  <c r="O6" i="6"/>
  <c r="I5" i="6"/>
  <c r="P10" i="6"/>
  <c r="I8" i="6"/>
  <c r="H8" i="6"/>
  <c r="O13" i="6"/>
  <c r="I11" i="6"/>
  <c r="H11" i="6"/>
  <c r="H14" i="6"/>
  <c r="I14" i="6"/>
  <c r="P11" i="6"/>
  <c r="K11" i="6"/>
  <c r="J11" i="6"/>
  <c r="O7" i="6"/>
  <c r="P14" i="6"/>
  <c r="P6" i="6"/>
  <c r="F11" i="6"/>
  <c r="O11" i="6"/>
  <c r="G11" i="6"/>
  <c r="O19" i="6"/>
  <c r="J8" i="6"/>
  <c r="K8" i="6"/>
  <c r="P8" i="6"/>
  <c r="K5" i="6"/>
  <c r="J17" i="6"/>
  <c r="O9" i="6"/>
  <c r="O12" i="6"/>
  <c r="O15" i="6"/>
  <c r="F17" i="6"/>
  <c r="G17" i="6"/>
  <c r="O10" i="6"/>
  <c r="G14" i="6"/>
  <c r="F14" i="6"/>
  <c r="O14" i="6"/>
  <c r="G5" i="6"/>
  <c r="F5" i="6"/>
  <c r="O5" i="6"/>
  <c r="J5" i="6"/>
  <c r="K17" i="6"/>
  <c r="P19" i="6"/>
  <c r="H5" i="6"/>
  <c r="P13" i="6"/>
  <c r="O17" i="6"/>
  <c r="P17" i="6"/>
  <c r="I17" i="6"/>
  <c r="H17" i="6"/>
</calcChain>
</file>

<file path=xl/sharedStrings.xml><?xml version="1.0" encoding="utf-8"?>
<sst xmlns="http://schemas.openxmlformats.org/spreadsheetml/2006/main" count="1476" uniqueCount="322">
  <si>
    <t>R</t>
  </si>
  <si>
    <t>G</t>
  </si>
  <si>
    <t>B</t>
  </si>
  <si>
    <t>Background 1</t>
  </si>
  <si>
    <t>Background 2</t>
  </si>
  <si>
    <t>Background 3</t>
  </si>
  <si>
    <t>Zone 1_1</t>
  </si>
  <si>
    <t>Zone 1_2</t>
  </si>
  <si>
    <t>Zone 1_3</t>
  </si>
  <si>
    <t>Zone 2_1</t>
  </si>
  <si>
    <t>Zone 2_2</t>
  </si>
  <si>
    <t>Zone 2_3</t>
  </si>
  <si>
    <t>Zone 3_1</t>
  </si>
  <si>
    <t>Zone 3_2</t>
  </si>
  <si>
    <t>Z1</t>
  </si>
  <si>
    <t>Z2</t>
  </si>
  <si>
    <t>Z3</t>
  </si>
  <si>
    <t>x</t>
  </si>
  <si>
    <t>PfLDH</t>
  </si>
  <si>
    <t>2000 ng/ml</t>
  </si>
  <si>
    <t>1000 ng/ml</t>
  </si>
  <si>
    <t>500 ng/ml</t>
  </si>
  <si>
    <t>250 ng/ml</t>
  </si>
  <si>
    <t>4000 ng/ml</t>
  </si>
  <si>
    <t>8000 ng/ml</t>
  </si>
  <si>
    <t>16 000 ng/ml</t>
  </si>
  <si>
    <t>Parameters:</t>
  </si>
  <si>
    <t>LDHP11</t>
  </si>
  <si>
    <t>Screening of aptamers:</t>
  </si>
  <si>
    <t>LDHp11</t>
  </si>
  <si>
    <t>pL1</t>
  </si>
  <si>
    <t>rLDH4</t>
  </si>
  <si>
    <t>Analysis of Variance Table</t>
  </si>
  <si>
    <t xml:space="preserve">Residuals 14 1650.6  117.90                 </t>
  </si>
  <si>
    <t>---</t>
  </si>
  <si>
    <t>Signif. codes:  0 ‘***’ 0.001 ‘**’ 0.01 ‘*’ 0.05 ‘.’ 0.1 ‘ ’ 1</t>
  </si>
  <si>
    <t>Response: dI</t>
  </si>
  <si>
    <t>[PfLDH]       6 1621.5  270.24  2.2921 0.0943 .</t>
  </si>
  <si>
    <t xml:space="preserve">             Df Sum Sq Mean Sq F value Pr(&gt;F)  </t>
  </si>
  <si>
    <t xml:space="preserve">Residuals 14 2687.1  191.94                    </t>
  </si>
  <si>
    <t>[PfLDH]       6 5322.0  886.99  4.6213 0.008621 **</t>
  </si>
  <si>
    <t xml:space="preserve">              Df Sum Sq Mean Sq F value   Pr(&gt;F)   </t>
  </si>
  <si>
    <t>16000-1000  27.757766 -10.86760  66.383129 0.2469724</t>
  </si>
  <si>
    <t>2000-1000   12.749806 -25.87556  51.375170 0.9091760</t>
  </si>
  <si>
    <t>4000-1000   14.380058 -24.24531  53.005421 0.8538796</t>
  </si>
  <si>
    <t>500-1000    -8.645849 -47.27121  29.979514 0.9849552</t>
  </si>
  <si>
    <t>8000-1000    9.030675 -29.59469  47.656039 0.9812955</t>
  </si>
  <si>
    <t>2000-16000 -15.007959 -53.63332  23.617404 0.8289601</t>
  </si>
  <si>
    <t>4000-16000 -13.377708 -52.00307  25.247655 0.8895707</t>
  </si>
  <si>
    <t>500-16000  -36.403615 -75.02898   2.221748 0.0707101</t>
  </si>
  <si>
    <t>8000-16000 -18.727090 -57.35245  19.898273 0.6526661</t>
  </si>
  <si>
    <t>4000-2000    1.630251 -36.99511  40.255615 0.9999989</t>
  </si>
  <si>
    <t>500-2000   -21.395656 -60.02102  17.229707 0.5156593</t>
  </si>
  <si>
    <t>8000-2000   -3.719131 -42.34449  34.906232 0.9998564</t>
  </si>
  <si>
    <t>500-4000   -23.025907 -61.65127  15.599456 0.4361754</t>
  </si>
  <si>
    <t>8000-4000   -5.349382 -43.97475  33.275981 0.9988530</t>
  </si>
  <si>
    <t>8000-500    17.676525 -20.94884  56.301888 0.7059494</t>
  </si>
  <si>
    <t>250-1000     -24.722016 -63.34738  13.903347 0.3603938</t>
  </si>
  <si>
    <t>250-16000    -52.479782 -91.10515 -13.854419 0.0054271</t>
  </si>
  <si>
    <t>250-2000     -37.471823 -76.09719   1.153540 0.0599054</t>
  </si>
  <si>
    <t>250-4000     -39.102074 -77.72744  -0.476711 0.0463810</t>
  </si>
  <si>
    <t>250-500      -16.076167 -54.70153  22.549196 0.7826077</t>
  </si>
  <si>
    <t>250-8000     -33.752692 -72.37805   4.872671 0.1058405</t>
  </si>
  <si>
    <t>Tukey multiple comparisons of means</t>
  </si>
  <si>
    <t xml:space="preserve">    95% family-wise confidence level</t>
  </si>
  <si>
    <t>2008s</t>
  </si>
  <si>
    <t>rLDH7</t>
  </si>
  <si>
    <t xml:space="preserve">  Tukey multiple comparisons of means</t>
  </si>
  <si>
    <t xml:space="preserve">     Estimate Std. Error t value Pr(&gt;|t|)    </t>
  </si>
  <si>
    <t>Bmax   84.058      4.708   17.86 2.48e-13 ***</t>
  </si>
  <si>
    <t>Residual standard error: 12.92 on 19 degrees of freedom</t>
  </si>
  <si>
    <t>Achieved convergence tolerance: 2.557e-06</t>
  </si>
  <si>
    <t>Bmax   31.989      4.058   7.883 2.08e-07 ***</t>
  </si>
  <si>
    <t>Residual standard error: 12.16 on 19 degrees of freedom</t>
  </si>
  <si>
    <t>Formula: y ~ (x * Bmax)/(x + Kd)</t>
  </si>
  <si>
    <t>Bmax   54.806      7.085   7.736 2.75e-07 ***</t>
  </si>
  <si>
    <t>Residual standard error: 17.01 on 19 degrees of freedom</t>
  </si>
  <si>
    <t xml:space="preserve">Number of iterations to convergence: 12 </t>
  </si>
  <si>
    <t>Contrast</t>
  </si>
  <si>
    <t xml:space="preserve">Kd      9.840      2.946    3.34  0.00344 ** </t>
  </si>
  <si>
    <t xml:space="preserve">Number of iterations to convergence: 4 </t>
  </si>
  <si>
    <t>Achieved convergence tolerance: 9.043e-06</t>
  </si>
  <si>
    <t xml:space="preserve">Kd      5.610      4.844   1.158    0.261    </t>
  </si>
  <si>
    <t xml:space="preserve">Number of iterations to convergence: 9 </t>
  </si>
  <si>
    <t>Achieved convergence tolerance: 2.948e-06</t>
  </si>
  <si>
    <t xml:space="preserve">Kd     17.958     10.226   1.756   0.0952 .  </t>
  </si>
  <si>
    <t>Achieved convergence tolerance: 3.471e-06</t>
  </si>
  <si>
    <t>Response: y</t>
  </si>
  <si>
    <t xml:space="preserve">          Df Sum Sq Mean Sq F value Pr(&gt;F)  </t>
  </si>
  <si>
    <t>x          6 4736.9  789.48  3.3568  0.029 *</t>
  </si>
  <si>
    <t xml:space="preserve">Residuals 14 3292.7  235.19                 </t>
  </si>
  <si>
    <t xml:space="preserve"> Tukey multiple comparisons of means</t>
  </si>
  <si>
    <t>Fit: aov(formula = y ~ x, data = APTEC_sens_contrast)</t>
  </si>
  <si>
    <t>$x</t>
  </si>
  <si>
    <t xml:space="preserve">                                            diff        lwr       upr     p adj</t>
  </si>
  <si>
    <t>16.66-133.33000000000001               -9.483969 -52.240575 33.272636 0.9856298</t>
  </si>
  <si>
    <t>266.66000000000003-133.33000000000001  -7.892059 -50.648664 34.864546 0.9944682</t>
  </si>
  <si>
    <t>33.33-133.33000000000001              -21.625070 -64.381675 21.131535 0.6109595</t>
  </si>
  <si>
    <t>533.30999999999995-133.33000000000001  23.081123 -19.675483 65.837728 0.5432492</t>
  </si>
  <si>
    <t>66.66-133.33000000000001              -11.107560 -53.864166 31.649045 0.9687904</t>
  </si>
  <si>
    <t>266.66000000000003-16.66                1.591910 -41.164695 44.348516 0.9999995</t>
  </si>
  <si>
    <t>33.33-16.66                           -12.141101 -54.897706 30.615505 0.9527998</t>
  </si>
  <si>
    <t>533.30999999999995-16.66               32.565092 -10.191513 75.321697 0.1975534</t>
  </si>
  <si>
    <t>66.66-16.66                            -1.623591 -44.380196 41.133014 0.9999994</t>
  </si>
  <si>
    <t>33.33-266.66000000000003              -13.733011 -56.489616 29.023594 0.9189763</t>
  </si>
  <si>
    <t>533.30999999999995-266.66000000000003  30.973182 -11.783424 73.729787 0.2398346</t>
  </si>
  <si>
    <t>66.66-266.66000000000003               -3.215501 -45.972107 39.541104 0.9999661</t>
  </si>
  <si>
    <t>533.30999999999995-33.33               44.706193   1.949587 87.462798 0.0378398</t>
  </si>
  <si>
    <t>66.66-33.33                            10.517509 -32.239096 53.274115 0.9759936</t>
  </si>
  <si>
    <t>66.66-533.30999999999995              -34.188683 -76.945288  8.567922 0.1609056</t>
  </si>
  <si>
    <t>&gt; library(readxl)</t>
  </si>
  <si>
    <t>&gt; APTEC_sens_contrast &lt;- read_excel("APTEC - sens contrast.xlsx")</t>
  </si>
  <si>
    <t>&gt; View(APTEC_sens_contrast)</t>
  </si>
  <si>
    <t>&gt; test &lt;-aov (y ~ x, data=APTEC_sens_contrast)</t>
  </si>
  <si>
    <t>&gt; TukeyHSD(test)</t>
  </si>
  <si>
    <t>16.7-133.30000000000001                -9.483969 -52.240575 33.272636 0.9856298</t>
  </si>
  <si>
    <t>266.7-133.30000000000001               -7.892059 -50.648664 34.864546 0.9944682</t>
  </si>
  <si>
    <t>33.299999999999997-133.30000000000001 -21.625070 -64.381675 21.131535 0.6109595</t>
  </si>
  <si>
    <t>533.29999999999995-133.30000000000001  23.081123 -19.675483 65.837728 0.5432492</t>
  </si>
  <si>
    <t>66.7-133.30000000000001               -11.107560 -53.864166 31.649045 0.9687904</t>
  </si>
  <si>
    <t>B-133.30000000000001                  -26.764630 -69.521236 15.991975 0.3837843</t>
  </si>
  <si>
    <t>266.7-16.7                              1.591910 -41.164695 44.348516 0.9999995</t>
  </si>
  <si>
    <t>33.299999999999997-16.7               -12.141101 -54.897706 30.615505 0.9527998</t>
  </si>
  <si>
    <t>533.29999999999995-16.7                32.565092 -10.191513 75.321697 0.1975534</t>
  </si>
  <si>
    <t>66.7-16.7                              -1.623591 -44.380196 41.133014 0.9999994</t>
  </si>
  <si>
    <t>B-16.7                                -17.280661 -60.037266 25.475944 0.8033595</t>
  </si>
  <si>
    <t>33.299999999999997-266.7              -13.733011 -56.489616 29.023594 0.9189763</t>
  </si>
  <si>
    <t>533.29999999999995-266.7               30.973182 -11.783424 73.729787 0.2398346</t>
  </si>
  <si>
    <t>66.7-266.7                             -3.215501 -45.972107 39.541104 0.9999661</t>
  </si>
  <si>
    <t>B-266.7                               -18.872571 -61.629176 23.884034 0.7368319</t>
  </si>
  <si>
    <t>533.29999999999995-33.299999999999997  44.706193   1.949587 87.462798 0.0378398</t>
  </si>
  <si>
    <t>66.7-33.299999999999997                10.517509 -32.239096 53.274115 0.9759936</t>
  </si>
  <si>
    <t>B-33.299999999999997                   -5.139560 -47.896166 37.617045 0.9994851</t>
  </si>
  <si>
    <t>66.7-533.29999999999995               -34.188683 -76.945288  8.567922 0.1609056</t>
  </si>
  <si>
    <t>B-533.29999999999995                  -49.845753 -92.602358 -7.089148 0.0179783</t>
  </si>
  <si>
    <t>B-66.7                                -15.657070 -58.413675 27.099535 0.8627439</t>
  </si>
  <si>
    <t>8.33-33.33                            -5.139560 -47.896166 37.617045 0.9994851</t>
  </si>
  <si>
    <t>8.33-16.66                             -17.280661 -60.037266 25.475944 0.8033595</t>
  </si>
  <si>
    <t>8.33-133.33000000000001               -26.764630 -69.521236 15.991975 0.3837843</t>
  </si>
  <si>
    <t>8.33-533.30999999999995               -49.845753 -92.602358 -7.089148 0.0179783</t>
  </si>
  <si>
    <t>8.33-66.66                            -15.657070 -58.413675 27.099535 0.8627439</t>
  </si>
  <si>
    <t>8.33-266.66000000000003                  -18.872571 -61.629176 23.884034 0.7368319</t>
  </si>
  <si>
    <t>Formula: Z3 ~ (x * Bmax)/(Kd + x) + 22</t>
  </si>
  <si>
    <t>Bmax   32.041      2.768  11.574 4.76e-10 ***</t>
  </si>
  <si>
    <t xml:space="preserve">Kd     11.431      5.005   2.284   0.0341 *  </t>
  </si>
  <si>
    <t>Residual standard error: 7.382 on 19 degrees of freedom</t>
  </si>
  <si>
    <t>Achieved convergence tolerance: 6.434e-06</t>
  </si>
  <si>
    <t>Formula: Z2 ~ (x * Bmax)/(Kd + x) + 22</t>
  </si>
  <si>
    <t xml:space="preserve">     Estimate Std. Error t value Pr(&gt;|t|)   </t>
  </si>
  <si>
    <t>Bmax    7.209      2.409   2.992  0.00749 **</t>
  </si>
  <si>
    <t xml:space="preserve">Kd     13.457     21.596   0.623  0.54062   </t>
  </si>
  <si>
    <t>Residual standard error: 6.204 on 19 degrees of freedom</t>
  </si>
  <si>
    <t xml:space="preserve">Number of iterations to convergence: 11 </t>
  </si>
  <si>
    <t>Achieved convergence tolerance: 7.626e-06</t>
  </si>
  <si>
    <t>Formula: Z1 ~ (x * Bmax)/(Kd + x) + 22</t>
  </si>
  <si>
    <t>Bmax   37.419      4.183   8.946 3.07e-08 ***</t>
  </si>
  <si>
    <t xml:space="preserve">Kd     23.643     10.806   2.188   0.0414 *  </t>
  </si>
  <si>
    <t>Residual standard error: 9.283 on 19 degrees of freedom</t>
  </si>
  <si>
    <t>Achieved convergence tolerance: 5.592e-06</t>
  </si>
  <si>
    <t>alternative hypothesis: true difference in means is not equal to 0</t>
  </si>
  <si>
    <t>95 percent confidence interval:</t>
  </si>
  <si>
    <t>sample estimates:</t>
  </si>
  <si>
    <t>Z1-Z2</t>
  </si>
  <si>
    <t>Z3-Z2</t>
  </si>
  <si>
    <t>t = 7.3718, df = 4, p-value = 0.001805</t>
  </si>
  <si>
    <t xml:space="preserve">          Df Sum Sq Mean Sq F value    Pr(&gt;F)    </t>
  </si>
  <si>
    <t xml:space="preserve">          Df Sum Sq Mean Sq F value Pr(&gt;F)</t>
  </si>
  <si>
    <t>t = 7.7016, df = 2, p-value = 0.01644</t>
  </si>
  <si>
    <t>alternative hypothesis: true mean is not equal to 0</t>
  </si>
  <si>
    <t xml:space="preserve">mean of x </t>
  </si>
  <si>
    <t xml:space="preserve">        One Sample t-test</t>
  </si>
  <si>
    <t>Response: Z1</t>
  </si>
  <si>
    <t xml:space="preserve">          Df Sum Sq Mean Sq F value   Pr(&gt;F)   </t>
  </si>
  <si>
    <t>Response: Z3</t>
  </si>
  <si>
    <t>16.666-133.328                          1.272308 -16.1101211 18.654737 0.9999711</t>
  </si>
  <si>
    <t>266.65600000000001-133.328             -3.114943 -20.4973718 14.267486 0.9952768</t>
  </si>
  <si>
    <t>33.332000000000001-133.328             -4.975341 -22.3577694 12.407088 0.9510644</t>
  </si>
  <si>
    <t>533.31200000000001-133.328             11.908315  -5.4741140 29.290744 0.2917381</t>
  </si>
  <si>
    <t>66.664000000000001-133.328              2.889553 -14.4928762 20.271981 0.9968522</t>
  </si>
  <si>
    <t>B8.333-133.328                        -12.102087 -29.4845158  5.280342 0.2762581</t>
  </si>
  <si>
    <t>266.65600000000001-16.666              -4.387251 -21.7696796 12.995178 0.9728124</t>
  </si>
  <si>
    <t>33.332000000000001-16.666              -6.247648 -23.6300772 11.134781 0.8722394</t>
  </si>
  <si>
    <t>533.31200000000001-16.666              10.636007  -6.7464218 28.018436 0.4080773</t>
  </si>
  <si>
    <t>66.664000000000001-16.666               1.617245 -15.7651840 18.999674 0.9998824</t>
  </si>
  <si>
    <t>B8.333-16.666                         -13.374395 -30.7568236  4.008034 0.1895276</t>
  </si>
  <si>
    <t>33.332000000000001-266.65600000000001  -1.860398 -19.2428264 15.522031 0.9997354</t>
  </si>
  <si>
    <t>533.31200000000001-266.65600000000001  15.023258  -2.3591711 32.405687 0.1118398</t>
  </si>
  <si>
    <t>66.664000000000001-266.65600000000001   6.004496 -11.3779333 23.386924 0.8907260</t>
  </si>
  <si>
    <t>B8.333-266.65600000000001              -8.987144 -26.3695728  8.395285 0.5884922</t>
  </si>
  <si>
    <t>533.31200000000001-33.332000000000001  16.883655  -0.4987735 34.266084 0.0594843</t>
  </si>
  <si>
    <t>66.664000000000001-33.332000000000001   7.864893  -9.5175357 25.247322 0.7158884</t>
  </si>
  <si>
    <t>B8.333-33.332000000000001              -7.126746 -24.5091753 10.255682 0.7934105</t>
  </si>
  <si>
    <t>66.664000000000001-533.31200000000001  -9.018762 -26.4011911  8.363667 0.5848649</t>
  </si>
  <si>
    <t>B8.333-533.31200000000001             -24.010402 -41.3928306 -6.627973 0.0047213</t>
  </si>
  <si>
    <t>B8.333-66.664000000000001             -14.991640 -32.3740684  2.390789 0.1130141</t>
  </si>
  <si>
    <t>data:  Z1.t$Z1</t>
  </si>
  <si>
    <t>t = 4.392, df = 2, p-value = 0.04813</t>
  </si>
  <si>
    <t>For x = 16.66 nM</t>
  </si>
  <si>
    <t>data:  Z3.t$Z3</t>
  </si>
  <si>
    <t>t = 16.76, df = 2, p-value = 0.003541</t>
  </si>
  <si>
    <t>For x = 8.33 nM</t>
  </si>
  <si>
    <t>t = 3.7628, df = 2, p-value = 0.06393</t>
  </si>
  <si>
    <t>One Sample t-test</t>
  </si>
  <si>
    <t>t = 2.8131, df = 2, p-value = 0.1066</t>
  </si>
  <si>
    <t xml:space="preserve">          Df Sum Sq Mean Sq F value  Pr(&gt;F)  </t>
  </si>
  <si>
    <t>x          6 1797.1  299.51  2.2538 0.09867 .</t>
  </si>
  <si>
    <t xml:space="preserve">Residuals 14 1860.5  132.89                  </t>
  </si>
  <si>
    <t>x          6 990.80 165.133  4.2481 0.0121 *</t>
  </si>
  <si>
    <t xml:space="preserve">Residuals 14 544.21  38.872                 </t>
  </si>
  <si>
    <t>t = 8.4962, df = 2, p-value = 0.01357</t>
  </si>
  <si>
    <t>Average</t>
  </si>
  <si>
    <t>STDERR</t>
  </si>
  <si>
    <t>STERR</t>
  </si>
  <si>
    <t>∆I (Raw Data)</t>
  </si>
  <si>
    <t>∆I Z1</t>
  </si>
  <si>
    <t>∆I Z2</t>
  </si>
  <si>
    <t>∆I Z3</t>
  </si>
  <si>
    <t>Data Tables</t>
  </si>
  <si>
    <t>Graphs</t>
  </si>
  <si>
    <t>Relevant statistical tests</t>
  </si>
  <si>
    <t>Figure C)</t>
  </si>
  <si>
    <t>Figure B)</t>
  </si>
  <si>
    <t>t = 4.4711, df = 2, p-value = 0.04656</t>
  </si>
  <si>
    <t>...1       4 7417.1 1854.27  19.644 9.969e-05 ***</t>
  </si>
  <si>
    <t xml:space="preserve">Residuals 10  943.9   94.39                      </t>
  </si>
  <si>
    <t>ANOVA</t>
  </si>
  <si>
    <t>Tukey-HSD from ANOVA</t>
  </si>
  <si>
    <t>Fit: aov(formula = ...2 ~ ...1, data = Temp)</t>
  </si>
  <si>
    <t>$...1</t>
  </si>
  <si>
    <t xml:space="preserve">                   diff        lwr       upr     p adj</t>
  </si>
  <si>
    <t>LDHp11-2008s -54.447880 -80.555214 -28.34055 0.0003274</t>
  </si>
  <si>
    <t>pL1-2008s    -43.218507 -69.325841 -17.11117 0.0020261</t>
  </si>
  <si>
    <t>rLDH4-2008s  -46.700190 -72.807524 -20.59286 0.0011219</t>
  </si>
  <si>
    <t>rLDH7-2008s   -7.163504 -33.270838  18.94383 0.8893910</t>
  </si>
  <si>
    <t>pL1-LDHp11    11.229373 -14.877961  37.33671 0.6323136</t>
  </si>
  <si>
    <t>rLDH4-LDHp11   7.747690 -18.359644  33.85502 0.8597354</t>
  </si>
  <si>
    <t>rLDH7-LDHp11  47.284376  21.177042  73.39171 0.0010183</t>
  </si>
  <si>
    <t>rLDH4-pL1     -3.481683 -29.589017  22.62565 0.9910823</t>
  </si>
  <si>
    <t>rLDH7-pL1     36.055004   9.947669  62.16234 0.0073550</t>
  </si>
  <si>
    <t>rLDH7-rLDH4   39.536687  13.429352  65.64402 0.0038837</t>
  </si>
  <si>
    <t>Comparing contrast of Z1-Z2's dependence on sequence of aptamer</t>
  </si>
  <si>
    <t>Identifying if specific contrast samples have means &gt; 0</t>
  </si>
  <si>
    <t>data:  Temp[xi:xf, 3] and Temp[xi:xf, 4]</t>
  </si>
  <si>
    <t>t = -2.63, df = 4, p-value = 0.05819</t>
  </si>
  <si>
    <t>t = 0.92039, df = 4, p-value = 0.4095</t>
  </si>
  <si>
    <t>t = 0.64026, df = 4, p-value = 0.5568</t>
  </si>
  <si>
    <t>t = 1.3871, df = 4, p-value = 0.2377</t>
  </si>
  <si>
    <t>Are Zone 1 colourimetric intensities larger than those of Zone 2? Two-sample, equal variance, t-tests</t>
  </si>
  <si>
    <t>rLDH7-based sensors: PfLDH sensitivity</t>
  </si>
  <si>
    <r>
      <t>[</t>
    </r>
    <r>
      <rPr>
        <b/>
        <i/>
        <sz val="11"/>
        <color theme="1"/>
        <rFont val="Calibri"/>
        <family val="2"/>
        <scheme val="minor"/>
      </rPr>
      <t>rPf</t>
    </r>
    <r>
      <rPr>
        <b/>
        <sz val="11"/>
        <color theme="1"/>
        <rFont val="Calibri"/>
        <family val="2"/>
        <scheme val="minor"/>
      </rPr>
      <t>LDH]</t>
    </r>
  </si>
  <si>
    <t>Relevant statistics</t>
  </si>
  <si>
    <t>Zone 1:</t>
  </si>
  <si>
    <t>Zone 2:</t>
  </si>
  <si>
    <t>Zone 3:</t>
  </si>
  <si>
    <t>% Blood</t>
  </si>
  <si>
    <t>data:  APTEC_serum[(i):(i + 2), 6]</t>
  </si>
  <si>
    <t>t = 5.2547, df = 2, p-value = 0.03436</t>
  </si>
  <si>
    <t xml:space="preserve">  6.124552 61.484854</t>
  </si>
  <si>
    <t>t = 10.791, df = 2, p-value = 0.008478</t>
  </si>
  <si>
    <t xml:space="preserve"> 27.76380 64.58452</t>
  </si>
  <si>
    <t>t = 11.99, df = 2, p-value = 0.006884</t>
  </si>
  <si>
    <t xml:space="preserve"> 12.98658 27.52422</t>
  </si>
  <si>
    <t xml:space="preserve">  3.781804 11.542248</t>
  </si>
  <si>
    <t>Identifying if specific Zone 1 contrast samples have means &gt; 0</t>
  </si>
  <si>
    <t xml:space="preserve">          Df  Sum Sq Mean Sq F value    Pr(&gt;F)    </t>
  </si>
  <si>
    <t>...1       3 2500.19  833.40  17.537 0.0007063 ***</t>
  </si>
  <si>
    <t xml:space="preserve">Residuals  8  380.18   47.52                      </t>
  </si>
  <si>
    <t xml:space="preserve">                   diff        lwr        upr     p adj</t>
  </si>
  <si>
    <t>1-0.1          12.36946  -5.655374  30.394289 0.2034362</t>
  </si>
  <si>
    <t>10-0.1        -13.54930 -31.574134   4.475529 0.1528658</t>
  </si>
  <si>
    <t>Undiluted-0.1 -26.14268 -44.167508  -8.117845 0.0071893</t>
  </si>
  <si>
    <t>10-1          -25.91876 -43.943591  -7.893928 0.0075608</t>
  </si>
  <si>
    <t>Undiluted-1   -38.51213 -56.536966 -20.487303 0.0006013</t>
  </si>
  <si>
    <t>Undiluted-10  -12.59337 -30.618206   5.431457 0.1928145</t>
  </si>
  <si>
    <t>Response: Contrast of Z1</t>
  </si>
  <si>
    <t>ANOVA analysis of the various zones</t>
  </si>
  <si>
    <t>...1       3 3615.5 1205.17  10.919 0.003354 **</t>
  </si>
  <si>
    <t xml:space="preserve">Residuals  8  883.0  110.38      </t>
  </si>
  <si>
    <t>Response: Zone 1</t>
  </si>
  <si>
    <t>...1       3 149.17  49.722  1.4832 0.2909</t>
  </si>
  <si>
    <t xml:space="preserve">Residuals  8 268.20  33.525    </t>
  </si>
  <si>
    <t>Response: Zone 2</t>
  </si>
  <si>
    <t>TukeyHSD(test)</t>
  </si>
  <si>
    <t xml:space="preserve">                   diff       lwr        upr     p adj</t>
  </si>
  <si>
    <t>1-0.1          10.00873 -17.46145  37.478908 0.6622524</t>
  </si>
  <si>
    <t>10-0.1        -21.77746 -49.24764   5.692721 0.1273555</t>
  </si>
  <si>
    <t>Undiluted-0.1 -33.96520 -61.43538  -6.495016 0.0175842</t>
  </si>
  <si>
    <t>10-1          -31.78619 -59.25637  -4.316006 0.0248308</t>
  </si>
  <si>
    <t>Undiluted-1   -43.97392 -71.44411 -16.503743 0.0039687</t>
  </si>
  <si>
    <t>Undiluted-10  -12.18774 -39.65792  15.282444 0.5217136</t>
  </si>
  <si>
    <t>Fit: aov(formula = Zone 1 ~ x, data = APTEC_serum)</t>
  </si>
  <si>
    <t>...1       3 1664.1  554.69  1.3529 0.3245</t>
  </si>
  <si>
    <t xml:space="preserve">Residuals  8 3279.9  409.99   </t>
  </si>
  <si>
    <t>Response: Zone 3</t>
  </si>
  <si>
    <t>...1       3 1048.1  349.37  1.2781 0.3459</t>
  </si>
  <si>
    <t xml:space="preserve">Residuals  8 2186.8  273.35   </t>
  </si>
  <si>
    <t>Comparing contrast dependence on serum content</t>
  </si>
  <si>
    <t>Response: Contrast of Z3</t>
  </si>
  <si>
    <t>Figure 2: Screening of sequences</t>
  </si>
  <si>
    <t>Figure 3: PfLDH concentration dependence using rLDH7 aptamer - based uPADs</t>
  </si>
  <si>
    <t>Figure 4:Serum content influence on sensor</t>
  </si>
  <si>
    <t>Figure 5: RBS lysate content influence on sensor</t>
  </si>
  <si>
    <t xml:space="preserve"> </t>
  </si>
  <si>
    <t>% Serum</t>
  </si>
  <si>
    <t>x(Z1)</t>
  </si>
  <si>
    <t>x(Z3)</t>
  </si>
  <si>
    <t>x(Z2)</t>
  </si>
  <si>
    <t>Serum influence</t>
  </si>
  <si>
    <t>Red blood cell lysates</t>
  </si>
  <si>
    <t>Formula: Ty ~ ((Tx * Bmax)/(Kd + Tx) + 27)</t>
  </si>
  <si>
    <t>Response: Temp$`Z1-Z2`</t>
  </si>
  <si>
    <t xml:space="preserve">Residuals  8 1026.5  128.31 </t>
  </si>
  <si>
    <t>Comparing contrast of Z1-Z2 values on blood lysate concentrations</t>
  </si>
  <si>
    <t>Temp$Blood  3 1000.6  333.53  2.5994 0.1245</t>
  </si>
  <si>
    <t>Response: Temp$`Z3-Z2`</t>
  </si>
  <si>
    <t xml:space="preserve">          Df  Sum Sq Mean Sq F value Pr(&gt;F)</t>
  </si>
  <si>
    <t xml:space="preserve">Residuals  8 1794.22 224.277   </t>
  </si>
  <si>
    <t>Temp$Blood  3   16.79   5.598   0.025 0.9942</t>
  </si>
  <si>
    <t>Comparing contrast of Z3-Z2 values on blood lysate concentrations</t>
  </si>
  <si>
    <t>Comparing contrast dependence at Zone 3 on serum content</t>
  </si>
  <si>
    <t>Temp$Serum  3 1048.1  349.37  1.2781 0.3459</t>
  </si>
  <si>
    <t>Data obtained using ImageJ's "Measure RGB"  plugin.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</si>
</sst>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rgb="FF000000"/>
      <name val="Lucida Console"/>
      <family val="3"/>
    </font>
    <font>
      <sz val="10"/>
      <color rgb="FFFF0000"/>
      <name val="Lucida Console"/>
      <family val="3"/>
    </font>
    <font>
      <sz val="10"/>
      <color rgb="FFFFC000"/>
      <name val="Lucida Console"/>
      <family val="3"/>
    </font>
    <font>
      <sz val="11"/>
      <color rgb="FFFFC000"/>
      <name val="Calibri"/>
      <family val="2"/>
      <scheme val="minor"/>
    </font>
    <font>
      <sz val="10"/>
      <color rgb="FF0000FF"/>
      <name val="Lucida Console"/>
      <family val="3"/>
    </font>
    <font>
      <b/>
      <u/>
      <sz val="18"/>
      <color theme="1"/>
      <name val="Calibri"/>
      <family val="2"/>
      <scheme val="minor"/>
    </font>
    <font>
      <b/>
      <sz val="10"/>
      <color rgb="FF000000"/>
      <name val="Lucida Console"/>
      <family val="3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/>
    <xf numFmtId="0" fontId="0" fillId="6" borderId="0" xfId="0" applyFill="1"/>
    <xf numFmtId="0" fontId="6" fillId="8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8" borderId="0" xfId="0" applyFill="1" applyAlignment="1">
      <alignment vertical="center"/>
    </xf>
    <xf numFmtId="0" fontId="6" fillId="7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11" fillId="0" borderId="0" xfId="0" applyFont="1"/>
    <xf numFmtId="10" fontId="5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4" borderId="0" xfId="0" applyFont="1" applyFill="1"/>
    <xf numFmtId="0" fontId="2" fillId="10" borderId="0" xfId="0" applyFont="1" applyFill="1"/>
    <xf numFmtId="0" fontId="14" fillId="0" borderId="0" xfId="0" applyFont="1"/>
    <xf numFmtId="0" fontId="14" fillId="7" borderId="0" xfId="0" applyFont="1" applyFill="1"/>
    <xf numFmtId="0" fontId="0" fillId="7" borderId="0" xfId="0" applyFill="1"/>
    <xf numFmtId="0" fontId="0" fillId="7" borderId="0" xfId="0" applyFill="1" applyAlignment="1">
      <alignment vertical="center"/>
    </xf>
    <xf numFmtId="0" fontId="7" fillId="7" borderId="0" xfId="0" applyFont="1" applyFill="1" applyAlignment="1">
      <alignment vertical="center"/>
    </xf>
    <xf numFmtId="0" fontId="1" fillId="7" borderId="0" xfId="0" applyFont="1" applyFill="1"/>
    <xf numFmtId="0" fontId="0" fillId="9" borderId="0" xfId="0" applyFill="1"/>
    <xf numFmtId="0" fontId="6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5" fillId="9" borderId="0" xfId="0" applyFont="1" applyFill="1"/>
    <xf numFmtId="0" fontId="16" fillId="7" borderId="0" xfId="0" applyFont="1" applyFill="1"/>
    <xf numFmtId="0" fontId="15" fillId="7" borderId="0" xfId="0" applyFont="1" applyFill="1"/>
    <xf numFmtId="0" fontId="16" fillId="9" borderId="0" xfId="0" applyFont="1" applyFill="1"/>
    <xf numFmtId="0" fontId="17" fillId="0" borderId="0" xfId="0" applyFont="1" applyAlignment="1">
      <alignment vertical="center"/>
    </xf>
    <xf numFmtId="0" fontId="16" fillId="0" borderId="0" xfId="0" applyFont="1" applyFill="1"/>
    <xf numFmtId="0" fontId="6" fillId="0" borderId="0" xfId="0" applyFont="1" applyFill="1" applyAlignment="1">
      <alignment vertical="center"/>
    </xf>
    <xf numFmtId="0" fontId="1" fillId="0" borderId="0" xfId="0" applyFont="1" applyFill="1"/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16" fillId="0" borderId="0" xfId="0" applyFont="1"/>
    <xf numFmtId="10" fontId="19" fillId="9" borderId="0" xfId="0" applyNumberFormat="1" applyFont="1" applyFill="1" applyAlignment="1">
      <alignment vertical="center"/>
    </xf>
    <xf numFmtId="0" fontId="20" fillId="0" borderId="0" xfId="0" applyFont="1"/>
    <xf numFmtId="0" fontId="6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0" fontId="1" fillId="3" borderId="0" xfId="0" applyFont="1" applyFill="1"/>
    <xf numFmtId="0" fontId="7" fillId="3" borderId="0" xfId="0" applyFont="1" applyFill="1" applyAlignment="1">
      <alignment vertical="center"/>
    </xf>
    <xf numFmtId="0" fontId="16" fillId="3" borderId="0" xfId="0" applyFont="1" applyFill="1"/>
    <xf numFmtId="0" fontId="14" fillId="3" borderId="0" xfId="0" applyFont="1" applyFill="1"/>
    <xf numFmtId="0" fontId="17" fillId="3" borderId="0" xfId="0" applyFont="1" applyFill="1" applyAlignment="1">
      <alignment vertical="center"/>
    </xf>
    <xf numFmtId="0" fontId="6" fillId="11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0" xfId="0" applyFont="1" applyFill="1" applyAlignment="1"/>
    <xf numFmtId="0" fontId="0" fillId="12" borderId="0" xfId="0" applyFill="1"/>
    <xf numFmtId="0" fontId="15" fillId="12" borderId="0" xfId="0" applyFont="1" applyFill="1"/>
    <xf numFmtId="0" fontId="0" fillId="6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0" borderId="2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/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38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10222222222223"/>
          <c:y val="5.7060367454068242E-2"/>
          <c:w val="0.80500666666666665"/>
          <c:h val="0.77615917137874524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5">
                  <a:lumMod val="50000"/>
                  <a:alpha val="3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'Fig 2 Screening of aptamers'!$B$5:$B$19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xVal>
          <c:yVal>
            <c:numRef>
              <c:f>'Fig 2 Screening of aptamers'!$C$5:$C$19</c:f>
              <c:numCache>
                <c:formatCode>General</c:formatCode>
                <c:ptCount val="15"/>
                <c:pt idx="0">
                  <c:v>9.7673016232734469</c:v>
                </c:pt>
                <c:pt idx="1">
                  <c:v>9.2498605935440885</c:v>
                </c:pt>
                <c:pt idx="2">
                  <c:v>10.051650710206738</c:v>
                </c:pt>
                <c:pt idx="3">
                  <c:v>16.642096292234363</c:v>
                </c:pt>
                <c:pt idx="4">
                  <c:v>32.55844604707049</c:v>
                </c:pt>
                <c:pt idx="5">
                  <c:v>17.809651596816817</c:v>
                </c:pt>
                <c:pt idx="6">
                  <c:v>20.841442056633223</c:v>
                </c:pt>
                <c:pt idx="7">
                  <c:v>22.786697171814986</c:v>
                </c:pt>
                <c:pt idx="8">
                  <c:v>11.336557855010494</c:v>
                </c:pt>
                <c:pt idx="9">
                  <c:v>70.202277042842425</c:v>
                </c:pt>
                <c:pt idx="10">
                  <c:v>75.086125675786462</c:v>
                </c:pt>
                <c:pt idx="11">
                  <c:v>66.607596661341873</c:v>
                </c:pt>
                <c:pt idx="12">
                  <c:v>117.02015114500577</c:v>
                </c:pt>
                <c:pt idx="13">
                  <c:v>90.664811729799553</c:v>
                </c:pt>
                <c:pt idx="14">
                  <c:v>48.486905180677397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45-4FFD-8D35-6F26E5905171}"/>
            </c:ext>
          </c:extLst>
        </c:ser>
        <c:ser>
          <c:idx val="1"/>
          <c:order val="1"/>
          <c:tx>
            <c:v>Zone 2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C00000">
                  <a:alpha val="60000"/>
                </a:srgb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'Fig 2 Screening of aptamers'!$M$5:$M$19</c:f>
              <c:numCache>
                <c:formatCode>General</c:formatCode>
                <c:ptCount val="1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</c:numCache>
            </c:numRef>
          </c:xVal>
          <c:yVal>
            <c:numRef>
              <c:f>'Fig 2 Screening of aptamers'!$D$5:$D$19</c:f>
              <c:numCache>
                <c:formatCode>General</c:formatCode>
                <c:ptCount val="15"/>
                <c:pt idx="0">
                  <c:v>12.724564000389176</c:v>
                </c:pt>
                <c:pt idx="1">
                  <c:v>13.115385468982577</c:v>
                </c:pt>
                <c:pt idx="2">
                  <c:v>18.78193528367083</c:v>
                </c:pt>
                <c:pt idx="3">
                  <c:v>8.0692100604706027</c:v>
                </c:pt>
                <c:pt idx="4">
                  <c:v>20.4029685095086</c:v>
                </c:pt>
                <c:pt idx="5">
                  <c:v>20.4029685095086</c:v>
                </c:pt>
                <c:pt idx="6">
                  <c:v>18.757374922946966</c:v>
                </c:pt>
                <c:pt idx="7">
                  <c:v>16.208182470591836</c:v>
                </c:pt>
                <c:pt idx="8">
                  <c:v>12.309141887231604</c:v>
                </c:pt>
                <c:pt idx="9">
                  <c:v>8.9468758234369314</c:v>
                </c:pt>
                <c:pt idx="10">
                  <c:v>27.959442966554249</c:v>
                </c:pt>
                <c:pt idx="11">
                  <c:v>27.199112411988754</c:v>
                </c:pt>
                <c:pt idx="12">
                  <c:v>87.777259122166726</c:v>
                </c:pt>
                <c:pt idx="13">
                  <c:v>30.219837987653069</c:v>
                </c:pt>
                <c:pt idx="14">
                  <c:v>11.874713554439959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C45-4FFD-8D35-6F26E5905171}"/>
            </c:ext>
          </c:extLst>
        </c:ser>
        <c:ser>
          <c:idx val="2"/>
          <c:order val="2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rgbClr val="00B050">
                  <a:alpha val="40000"/>
                </a:srgbClr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'Fig 2 Screening of aptamers'!$L$5:$L$19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xVal>
          <c:yVal>
            <c:numRef>
              <c:f>'Fig 2 Screening of aptamers'!$N$5:$N$19</c:f>
              <c:numCache>
                <c:formatCode>General</c:formatCode>
                <c:ptCount val="15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2.4000000000000004</c:v>
                </c:pt>
                <c:pt idx="4">
                  <c:v>2.4000000000000004</c:v>
                </c:pt>
                <c:pt idx="5">
                  <c:v>2.4000000000000004</c:v>
                </c:pt>
                <c:pt idx="6">
                  <c:v>3.4000000000000004</c:v>
                </c:pt>
                <c:pt idx="7">
                  <c:v>3.4000000000000004</c:v>
                </c:pt>
                <c:pt idx="8">
                  <c:v>3.4000000000000004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  <c:pt idx="12">
                  <c:v>5.4</c:v>
                </c:pt>
                <c:pt idx="13">
                  <c:v>5.4</c:v>
                </c:pt>
                <c:pt idx="14">
                  <c:v>5.4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C45-4FFD-8D35-6F26E5905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0519584"/>
        <c:axId val="-1210529376"/>
      </c:scatterChart>
      <c:valAx>
        <c:axId val="-1210519584"/>
        <c:scaling>
          <c:orientation val="minMax"/>
          <c:min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Screened aptamer sequence</a:t>
                </a:r>
              </a:p>
            </c:rich>
          </c:tx>
          <c:layout>
            <c:manualLayout>
              <c:xMode val="edge"/>
              <c:yMode val="edge"/>
              <c:x val="0.32225623556906147"/>
              <c:y val="0.910151645926850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9376"/>
        <c:crosses val="autoZero"/>
        <c:crossBetween val="midCat"/>
      </c:valAx>
      <c:valAx>
        <c:axId val="-1210529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>
                    <a:solidFill>
                      <a:schemeClr val="bg1"/>
                    </a:solidFill>
                  </a:rPr>
                  <a:t>Average pixel intensity, ∆I</a:t>
                </a:r>
              </a:p>
            </c:rich>
          </c:tx>
          <c:layout>
            <c:manualLayout>
              <c:xMode val="edge"/>
              <c:yMode val="edge"/>
              <c:x val="2.0969444444444447E-3"/>
              <c:y val="9.551700399284042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19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5456142474700824"/>
          <c:y val="3.178125E-3"/>
          <c:w val="0.80725225546432899"/>
          <c:h val="8.8671527777777773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27166666666668"/>
          <c:y val="3.2301388888888886E-2"/>
          <c:w val="0.8058372222222222"/>
          <c:h val="0.81864716485242039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9"/>
            <c:spPr>
              <a:noFill/>
              <a:ln w="15875">
                <a:solidFill>
                  <a:schemeClr val="accent5">
                    <a:lumMod val="50000"/>
                    <a:alpha val="90000"/>
                  </a:schemeClr>
                </a:solidFill>
              </a:ln>
              <a:effectLst/>
            </c:spPr>
          </c:marker>
          <c:xVal>
            <c:numRef>
              <c:f>'Fig 2 Screening of aptamers'!$L$5:$L$19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xVal>
          <c:yVal>
            <c:numRef>
              <c:f>'Fig 2 Screening of aptamers'!$O$5:$O$19</c:f>
              <c:numCache>
                <c:formatCode>General</c:formatCode>
                <c:ptCount val="15"/>
                <c:pt idx="0">
                  <c:v>-2.9572623771157289</c:v>
                </c:pt>
                <c:pt idx="1">
                  <c:v>-3.8655248754384886</c:v>
                </c:pt>
                <c:pt idx="2">
                  <c:v>-8.7302845734640915</c:v>
                </c:pt>
                <c:pt idx="3">
                  <c:v>8.5728862317637606</c:v>
                </c:pt>
                <c:pt idx="4">
                  <c:v>12.15547753756189</c:v>
                </c:pt>
                <c:pt idx="5">
                  <c:v>-2.5933169126917832</c:v>
                </c:pt>
                <c:pt idx="6">
                  <c:v>2.0840671336862577</c:v>
                </c:pt>
                <c:pt idx="7">
                  <c:v>6.5785147012231491</c:v>
                </c:pt>
                <c:pt idx="8">
                  <c:v>-0.97258403222111056</c:v>
                </c:pt>
                <c:pt idx="9">
                  <c:v>61.255401219405492</c:v>
                </c:pt>
                <c:pt idx="10">
                  <c:v>47.126682709232213</c:v>
                </c:pt>
                <c:pt idx="11">
                  <c:v>39.408484249353123</c:v>
                </c:pt>
                <c:pt idx="12">
                  <c:v>29.242892022839044</c:v>
                </c:pt>
                <c:pt idx="13">
                  <c:v>60.444973742146487</c:v>
                </c:pt>
                <c:pt idx="14">
                  <c:v>36.61219162623744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3F-405B-A340-70461977B0BC}"/>
            </c:ext>
          </c:extLst>
        </c:ser>
        <c:ser>
          <c:idx val="1"/>
          <c:order val="1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00B050">
                  <a:alpha val="20000"/>
                </a:srgbClr>
              </a:solidFill>
              <a:ln w="15875">
                <a:solidFill>
                  <a:srgbClr val="00B050">
                    <a:alpha val="90000"/>
                  </a:srgbClr>
                </a:solidFill>
              </a:ln>
              <a:effectLst/>
            </c:spPr>
          </c:marker>
          <c:xVal>
            <c:numRef>
              <c:f>'Fig 2 Screening of aptamers'!$M$5:$M$19</c:f>
              <c:numCache>
                <c:formatCode>General</c:formatCode>
                <c:ptCount val="1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</c:numCache>
            </c:numRef>
          </c:xVal>
          <c:yVal>
            <c:numRef>
              <c:f>'Fig 2 Screening of aptamers'!$P$5:$P$19</c:f>
              <c:numCache>
                <c:formatCode>General</c:formatCode>
                <c:ptCount val="15"/>
                <c:pt idx="0">
                  <c:v>5.9988063425806004</c:v>
                </c:pt>
                <c:pt idx="1">
                  <c:v>5.6723887472464334</c:v>
                </c:pt>
                <c:pt idx="2">
                  <c:v>-1.8370903743776381</c:v>
                </c:pt>
                <c:pt idx="3">
                  <c:v>12.327448023637221</c:v>
                </c:pt>
                <c:pt idx="4">
                  <c:v>2.8294448175652889</c:v>
                </c:pt>
                <c:pt idx="5">
                  <c:v>2.8294448175652889</c:v>
                </c:pt>
                <c:pt idx="6">
                  <c:v>4.7696223567740397</c:v>
                </c:pt>
                <c:pt idx="7">
                  <c:v>8.9395251982992008</c:v>
                </c:pt>
                <c:pt idx="8">
                  <c:v>1.969495617796678</c:v>
                </c:pt>
                <c:pt idx="9">
                  <c:v>15.301939529070507</c:v>
                </c:pt>
                <c:pt idx="10">
                  <c:v>-2.9684587922565022</c:v>
                </c:pt>
                <c:pt idx="11">
                  <c:v>38.978088873650393</c:v>
                </c:pt>
                <c:pt idx="12">
                  <c:v>40.563108350425466</c:v>
                </c:pt>
                <c:pt idx="13">
                  <c:v>43.875622230905535</c:v>
                </c:pt>
                <c:pt idx="14">
                  <c:v>-5.1468465819144287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3F-405B-A340-70461977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0527200"/>
        <c:axId val="-1210520128"/>
      </c:scatterChart>
      <c:valAx>
        <c:axId val="-1210527200"/>
        <c:scaling>
          <c:orientation val="minMax"/>
          <c:min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Screened aptamer</a:t>
                </a:r>
                <a:r>
                  <a:rPr lang="en-ZA" sz="1400" b="1" baseline="0"/>
                  <a:t> sequence</a:t>
                </a:r>
                <a:endParaRPr lang="en-ZA" sz="1400" b="1"/>
              </a:p>
            </c:rich>
          </c:tx>
          <c:layout>
            <c:manualLayout>
              <c:xMode val="edge"/>
              <c:yMode val="edge"/>
              <c:x val="0.30037270341207351"/>
              <c:y val="0.910111856823266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0128"/>
        <c:crossesAt val="-20"/>
        <c:crossBetween val="midCat"/>
      </c:valAx>
      <c:valAx>
        <c:axId val="-1210520128"/>
        <c:scaling>
          <c:orientation val="minMax"/>
          <c:max val="14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</a:rPr>
                  <a:t>Contrast (Test - Control)</a:t>
                </a:r>
              </a:p>
            </c:rich>
          </c:tx>
          <c:layout>
            <c:manualLayout>
              <c:xMode val="edge"/>
              <c:yMode val="edge"/>
              <c:x val="0"/>
              <c:y val="0.130242708333333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7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419776002570047"/>
          <c:y val="1.7119791666666665E-2"/>
          <c:w val="0.80370472192962528"/>
          <c:h val="9.7045138888888868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21537714511353"/>
          <c:y val="5.7060367454068242E-2"/>
          <c:w val="0.78040067366463894"/>
          <c:h val="0.77615917137874524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5">
                  <a:lumMod val="50000"/>
                  <a:alpha val="3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'Fig 3 Sensitivity of rLDH7'!$B$4:$B$24</c:f>
              <c:numCache>
                <c:formatCode>General</c:formatCode>
                <c:ptCount val="21"/>
                <c:pt idx="0">
                  <c:v>8.3330000000000002</c:v>
                </c:pt>
                <c:pt idx="1">
                  <c:v>8.3330000000000002</c:v>
                </c:pt>
                <c:pt idx="2">
                  <c:v>8.3330000000000002</c:v>
                </c:pt>
                <c:pt idx="3">
                  <c:v>16.666</c:v>
                </c:pt>
                <c:pt idx="4">
                  <c:v>16.666</c:v>
                </c:pt>
                <c:pt idx="5">
                  <c:v>16.666</c:v>
                </c:pt>
                <c:pt idx="6">
                  <c:v>33.332000000000001</c:v>
                </c:pt>
                <c:pt idx="7">
                  <c:v>33.332000000000001</c:v>
                </c:pt>
                <c:pt idx="8">
                  <c:v>33.332000000000001</c:v>
                </c:pt>
                <c:pt idx="9">
                  <c:v>66.664000000000001</c:v>
                </c:pt>
                <c:pt idx="10">
                  <c:v>66.664000000000001</c:v>
                </c:pt>
                <c:pt idx="11">
                  <c:v>66.664000000000001</c:v>
                </c:pt>
                <c:pt idx="12">
                  <c:v>133.328</c:v>
                </c:pt>
                <c:pt idx="13">
                  <c:v>133.328</c:v>
                </c:pt>
                <c:pt idx="14">
                  <c:v>133.328</c:v>
                </c:pt>
                <c:pt idx="15">
                  <c:v>266.65600000000001</c:v>
                </c:pt>
                <c:pt idx="16">
                  <c:v>266.65600000000001</c:v>
                </c:pt>
                <c:pt idx="17">
                  <c:v>266.65600000000001</c:v>
                </c:pt>
                <c:pt idx="18">
                  <c:v>533.31200000000001</c:v>
                </c:pt>
                <c:pt idx="19">
                  <c:v>533.31200000000001</c:v>
                </c:pt>
                <c:pt idx="20">
                  <c:v>533.31200000000001</c:v>
                </c:pt>
              </c:numCache>
            </c:numRef>
          </c:xVal>
          <c:yVal>
            <c:numRef>
              <c:f>'Fig 3 Sensitivity of rLDH7'!$C$4:$C$24</c:f>
              <c:numCache>
                <c:formatCode>General</c:formatCode>
                <c:ptCount val="21"/>
                <c:pt idx="0">
                  <c:v>34.660768413294015</c:v>
                </c:pt>
                <c:pt idx="1">
                  <c:v>43.971503601764624</c:v>
                </c:pt>
                <c:pt idx="2">
                  <c:v>26.072806849282642</c:v>
                </c:pt>
                <c:pt idx="3">
                  <c:v>37.583547929912093</c:v>
                </c:pt>
                <c:pt idx="4">
                  <c:v>40.244624933026756</c:v>
                </c:pt>
                <c:pt idx="5">
                  <c:v>36.788963793507413</c:v>
                </c:pt>
                <c:pt idx="6">
                  <c:v>49.777465051969045</c:v>
                </c:pt>
                <c:pt idx="7">
                  <c:v>38.739893262630467</c:v>
                </c:pt>
                <c:pt idx="8">
                  <c:v>39.599846237075212</c:v>
                </c:pt>
                <c:pt idx="9">
                  <c:v>46.222768945618135</c:v>
                </c:pt>
                <c:pt idx="10">
                  <c:v>46.833119584328351</c:v>
                </c:pt>
                <c:pt idx="11">
                  <c:v>46.367610440910155</c:v>
                </c:pt>
                <c:pt idx="12">
                  <c:v>61.821205116044119</c:v>
                </c:pt>
                <c:pt idx="13">
                  <c:v>46.196585642231199</c:v>
                </c:pt>
                <c:pt idx="14">
                  <c:v>59.181083988044684</c:v>
                </c:pt>
                <c:pt idx="15">
                  <c:v>55.848581324864469</c:v>
                </c:pt>
                <c:pt idx="16">
                  <c:v>58.682078942382411</c:v>
                </c:pt>
                <c:pt idx="17">
                  <c:v>42.15088108213159</c:v>
                </c:pt>
                <c:pt idx="18">
                  <c:v>63.246887117074792</c:v>
                </c:pt>
                <c:pt idx="19">
                  <c:v>40.071002233535417</c:v>
                </c:pt>
                <c:pt idx="20">
                  <c:v>82.844286833794385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21-4FF9-9A27-24E4CC0D2160}"/>
            </c:ext>
          </c:extLst>
        </c:ser>
        <c:ser>
          <c:idx val="1"/>
          <c:order val="1"/>
          <c:tx>
            <c:v>Zone 2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C00000">
                  <a:alpha val="60000"/>
                </a:srgb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'Fig 3 Sensitivity of rLDH7'!$B$4:$B$24</c:f>
              <c:numCache>
                <c:formatCode>General</c:formatCode>
                <c:ptCount val="21"/>
                <c:pt idx="0">
                  <c:v>8.3330000000000002</c:v>
                </c:pt>
                <c:pt idx="1">
                  <c:v>8.3330000000000002</c:v>
                </c:pt>
                <c:pt idx="2">
                  <c:v>8.3330000000000002</c:v>
                </c:pt>
                <c:pt idx="3">
                  <c:v>16.666</c:v>
                </c:pt>
                <c:pt idx="4">
                  <c:v>16.666</c:v>
                </c:pt>
                <c:pt idx="5">
                  <c:v>16.666</c:v>
                </c:pt>
                <c:pt idx="6">
                  <c:v>33.332000000000001</c:v>
                </c:pt>
                <c:pt idx="7">
                  <c:v>33.332000000000001</c:v>
                </c:pt>
                <c:pt idx="8">
                  <c:v>33.332000000000001</c:v>
                </c:pt>
                <c:pt idx="9">
                  <c:v>66.664000000000001</c:v>
                </c:pt>
                <c:pt idx="10">
                  <c:v>66.664000000000001</c:v>
                </c:pt>
                <c:pt idx="11">
                  <c:v>66.664000000000001</c:v>
                </c:pt>
                <c:pt idx="12">
                  <c:v>133.328</c:v>
                </c:pt>
                <c:pt idx="13">
                  <c:v>133.328</c:v>
                </c:pt>
                <c:pt idx="14">
                  <c:v>133.328</c:v>
                </c:pt>
                <c:pt idx="15">
                  <c:v>266.65600000000001</c:v>
                </c:pt>
                <c:pt idx="16">
                  <c:v>266.65600000000001</c:v>
                </c:pt>
                <c:pt idx="17">
                  <c:v>266.65600000000001</c:v>
                </c:pt>
                <c:pt idx="18">
                  <c:v>533.31200000000001</c:v>
                </c:pt>
                <c:pt idx="19">
                  <c:v>533.31200000000001</c:v>
                </c:pt>
                <c:pt idx="20">
                  <c:v>533.31200000000001</c:v>
                </c:pt>
              </c:numCache>
            </c:numRef>
          </c:xVal>
          <c:yVal>
            <c:numRef>
              <c:f>'Fig 3 Sensitivity of rLDH7'!$D$4:$D$24</c:f>
              <c:numCache>
                <c:formatCode>General</c:formatCode>
                <c:ptCount val="21"/>
                <c:pt idx="0">
                  <c:v>16.827721117251745</c:v>
                </c:pt>
                <c:pt idx="1">
                  <c:v>30.342251416135877</c:v>
                </c:pt>
                <c:pt idx="2">
                  <c:v>19.711298232232195</c:v>
                </c:pt>
                <c:pt idx="3">
                  <c:v>28.453106087033792</c:v>
                </c:pt>
                <c:pt idx="4">
                  <c:v>18.804116623760866</c:v>
                </c:pt>
                <c:pt idx="5">
                  <c:v>17.81730714782681</c:v>
                </c:pt>
                <c:pt idx="6">
                  <c:v>29.647625503571124</c:v>
                </c:pt>
                <c:pt idx="7">
                  <c:v>35.415680961969386</c:v>
                </c:pt>
                <c:pt idx="8">
                  <c:v>31.19164795261706</c:v>
                </c:pt>
                <c:pt idx="9">
                  <c:v>28.524099109349631</c:v>
                </c:pt>
                <c:pt idx="10">
                  <c:v>40.975363952013922</c:v>
                </c:pt>
                <c:pt idx="11">
                  <c:v>30.103936918615823</c:v>
                </c:pt>
                <c:pt idx="12">
                  <c:v>29.61763010438208</c:v>
                </c:pt>
                <c:pt idx="13">
                  <c:v>22.458599911837805</c:v>
                </c:pt>
                <c:pt idx="14">
                  <c:v>33.311206417660713</c:v>
                </c:pt>
                <c:pt idx="15">
                  <c:v>29.462253308258685</c:v>
                </c:pt>
                <c:pt idx="16">
                  <c:v>32.929622530481581</c:v>
                </c:pt>
                <c:pt idx="17">
                  <c:v>26.809575490857718</c:v>
                </c:pt>
                <c:pt idx="18">
                  <c:v>26.079677241101006</c:v>
                </c:pt>
                <c:pt idx="19">
                  <c:v>27.048004159272079</c:v>
                </c:pt>
                <c:pt idx="20">
                  <c:v>17.704632896504805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021-4FF9-9A27-24E4CC0D2160}"/>
            </c:ext>
          </c:extLst>
        </c:ser>
        <c:ser>
          <c:idx val="2"/>
          <c:order val="2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rgbClr val="00B050">
                  <a:alpha val="40000"/>
                </a:srgbClr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'Fig 3 Sensitivity of rLDH7'!$B$4:$B$24</c:f>
              <c:numCache>
                <c:formatCode>General</c:formatCode>
                <c:ptCount val="21"/>
                <c:pt idx="0">
                  <c:v>8.3330000000000002</c:v>
                </c:pt>
                <c:pt idx="1">
                  <c:v>8.3330000000000002</c:v>
                </c:pt>
                <c:pt idx="2">
                  <c:v>8.3330000000000002</c:v>
                </c:pt>
                <c:pt idx="3">
                  <c:v>16.666</c:v>
                </c:pt>
                <c:pt idx="4">
                  <c:v>16.666</c:v>
                </c:pt>
                <c:pt idx="5">
                  <c:v>16.666</c:v>
                </c:pt>
                <c:pt idx="6">
                  <c:v>33.332000000000001</c:v>
                </c:pt>
                <c:pt idx="7">
                  <c:v>33.332000000000001</c:v>
                </c:pt>
                <c:pt idx="8">
                  <c:v>33.332000000000001</c:v>
                </c:pt>
                <c:pt idx="9">
                  <c:v>66.664000000000001</c:v>
                </c:pt>
                <c:pt idx="10">
                  <c:v>66.664000000000001</c:v>
                </c:pt>
                <c:pt idx="11">
                  <c:v>66.664000000000001</c:v>
                </c:pt>
                <c:pt idx="12">
                  <c:v>133.328</c:v>
                </c:pt>
                <c:pt idx="13">
                  <c:v>133.328</c:v>
                </c:pt>
                <c:pt idx="14">
                  <c:v>133.328</c:v>
                </c:pt>
                <c:pt idx="15">
                  <c:v>266.65600000000001</c:v>
                </c:pt>
                <c:pt idx="16">
                  <c:v>266.65600000000001</c:v>
                </c:pt>
                <c:pt idx="17">
                  <c:v>266.65600000000001</c:v>
                </c:pt>
                <c:pt idx="18">
                  <c:v>533.31200000000001</c:v>
                </c:pt>
                <c:pt idx="19">
                  <c:v>533.31200000000001</c:v>
                </c:pt>
                <c:pt idx="20">
                  <c:v>533.31200000000001</c:v>
                </c:pt>
              </c:numCache>
            </c:numRef>
          </c:xVal>
          <c:yVal>
            <c:numRef>
              <c:f>'Fig 3 Sensitivity of rLDH7'!$E$4:$E$24</c:f>
              <c:numCache>
                <c:formatCode>General</c:formatCode>
                <c:ptCount val="21"/>
                <c:pt idx="0">
                  <c:v>30.48615323388637</c:v>
                </c:pt>
                <c:pt idx="1">
                  <c:v>34.481316230677749</c:v>
                </c:pt>
                <c:pt idx="2">
                  <c:v>26.130773620388659</c:v>
                </c:pt>
                <c:pt idx="3">
                  <c:v>47.508849080987019</c:v>
                </c:pt>
                <c:pt idx="4">
                  <c:v>40.655777879656888</c:v>
                </c:pt>
                <c:pt idx="5">
                  <c:v>41.25005934541187</c:v>
                </c:pt>
                <c:pt idx="6">
                  <c:v>47.35687955302798</c:v>
                </c:pt>
                <c:pt idx="7">
                  <c:v>47.438492197792307</c:v>
                </c:pt>
                <c:pt idx="8">
                  <c:v>47.056794195950076</c:v>
                </c:pt>
                <c:pt idx="9">
                  <c:v>61.992783692942865</c:v>
                </c:pt>
                <c:pt idx="10">
                  <c:v>55.137640092771477</c:v>
                </c:pt>
                <c:pt idx="11">
                  <c:v>51.664867114897334</c:v>
                </c:pt>
                <c:pt idx="12">
                  <c:v>47.125700196389673</c:v>
                </c:pt>
                <c:pt idx="13">
                  <c:v>36.662575182330009</c:v>
                </c:pt>
                <c:pt idx="14">
                  <c:v>62.122394102288112</c:v>
                </c:pt>
                <c:pt idx="15">
                  <c:v>55.499011820031527</c:v>
                </c:pt>
                <c:pt idx="16">
                  <c:v>48.691212759593505</c:v>
                </c:pt>
                <c:pt idx="17">
                  <c:v>36.189630904445522</c:v>
                </c:pt>
                <c:pt idx="18">
                  <c:v>56.520491629142811</c:v>
                </c:pt>
                <c:pt idx="19">
                  <c:v>57.146221834868484</c:v>
                </c:pt>
                <c:pt idx="20">
                  <c:v>53.413778325447076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21-4FF9-9A27-24E4CC0D2160}"/>
            </c:ext>
          </c:extLst>
        </c:ser>
        <c:ser>
          <c:idx val="3"/>
          <c:order val="3"/>
          <c:spPr>
            <a:ln w="1905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6021-4FF9-9A27-24E4CC0D2160}"/>
            </c:ext>
          </c:extLst>
        </c:ser>
        <c:ser>
          <c:idx val="4"/>
          <c:order val="4"/>
          <c:spPr>
            <a:ln w="2222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021-4FF9-9A27-24E4CC0D2160}"/>
            </c:ext>
          </c:extLst>
        </c:ser>
        <c:ser>
          <c:idx val="5"/>
          <c:order val="5"/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6021-4FF9-9A27-24E4CC0D2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0529920"/>
        <c:axId val="-1210521760"/>
      </c:scatterChart>
      <c:valAx>
        <c:axId val="-12105299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[</a:t>
                </a:r>
                <a:r>
                  <a:rPr lang="en-ZA" sz="1400" b="1" i="1"/>
                  <a:t>rPf</a:t>
                </a:r>
                <a:r>
                  <a:rPr lang="en-ZA" sz="1400" b="1"/>
                  <a:t>LDH] (nM)</a:t>
                </a:r>
              </a:p>
            </c:rich>
          </c:tx>
          <c:layout>
            <c:manualLayout>
              <c:xMode val="edge"/>
              <c:yMode val="edge"/>
              <c:x val="0.32225623556906147"/>
              <c:y val="0.910151645926850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1760"/>
        <c:crosses val="autoZero"/>
        <c:crossBetween val="midCat"/>
      </c:valAx>
      <c:valAx>
        <c:axId val="-1210521760"/>
        <c:scaling>
          <c:orientation val="minMax"/>
          <c:max val="1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>
                    <a:solidFill>
                      <a:schemeClr val="bg1"/>
                    </a:solidFill>
                  </a:rPr>
                  <a:t>Average pixel intensity, ∆I</a:t>
                </a:r>
              </a:p>
            </c:rich>
          </c:tx>
          <c:layout>
            <c:manualLayout>
              <c:xMode val="edge"/>
              <c:yMode val="edge"/>
              <c:x val="2.0939427451778432E-3"/>
              <c:y val="0.104336458333333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9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7937007368628147"/>
          <c:y val="3.178125E-3"/>
          <c:w val="0.82062992631371856"/>
          <c:h val="9.9994444444444441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16202585349979"/>
          <c:y val="3.2301388888888886E-2"/>
          <c:w val="0.76601377639021706"/>
          <c:h val="0.80092777777777791"/>
        </c:manualLayout>
      </c:layout>
      <c:scatterChart>
        <c:scatterStyle val="lineMarker"/>
        <c:varyColors val="0"/>
        <c:ser>
          <c:idx val="1"/>
          <c:order val="0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00B050">
                  <a:alpha val="20000"/>
                </a:srgbClr>
              </a:solidFill>
              <a:ln w="15875">
                <a:solidFill>
                  <a:srgbClr val="00B050">
                    <a:alpha val="90000"/>
                  </a:srgbClr>
                </a:solidFill>
              </a:ln>
              <a:effectLst/>
            </c:spPr>
          </c:marker>
          <c:xVal>
            <c:numRef>
              <c:f>'Fig 3 Sensitivity of rLDH7'!$B$4:$B$24</c:f>
              <c:numCache>
                <c:formatCode>General</c:formatCode>
                <c:ptCount val="21"/>
                <c:pt idx="0">
                  <c:v>8.3330000000000002</c:v>
                </c:pt>
                <c:pt idx="1">
                  <c:v>8.3330000000000002</c:v>
                </c:pt>
                <c:pt idx="2">
                  <c:v>8.3330000000000002</c:v>
                </c:pt>
                <c:pt idx="3">
                  <c:v>16.666</c:v>
                </c:pt>
                <c:pt idx="4">
                  <c:v>16.666</c:v>
                </c:pt>
                <c:pt idx="5">
                  <c:v>16.666</c:v>
                </c:pt>
                <c:pt idx="6">
                  <c:v>33.332000000000001</c:v>
                </c:pt>
                <c:pt idx="7">
                  <c:v>33.332000000000001</c:v>
                </c:pt>
                <c:pt idx="8">
                  <c:v>33.332000000000001</c:v>
                </c:pt>
                <c:pt idx="9">
                  <c:v>66.664000000000001</c:v>
                </c:pt>
                <c:pt idx="10">
                  <c:v>66.664000000000001</c:v>
                </c:pt>
                <c:pt idx="11">
                  <c:v>66.664000000000001</c:v>
                </c:pt>
                <c:pt idx="12">
                  <c:v>133.328</c:v>
                </c:pt>
                <c:pt idx="13">
                  <c:v>133.328</c:v>
                </c:pt>
                <c:pt idx="14">
                  <c:v>133.328</c:v>
                </c:pt>
                <c:pt idx="15">
                  <c:v>266.65600000000001</c:v>
                </c:pt>
                <c:pt idx="16">
                  <c:v>266.65600000000001</c:v>
                </c:pt>
                <c:pt idx="17">
                  <c:v>266.65600000000001</c:v>
                </c:pt>
                <c:pt idx="18">
                  <c:v>533.31200000000001</c:v>
                </c:pt>
                <c:pt idx="19">
                  <c:v>533.31200000000001</c:v>
                </c:pt>
                <c:pt idx="20">
                  <c:v>533.31200000000001</c:v>
                </c:pt>
              </c:numCache>
            </c:numRef>
          </c:xVal>
          <c:yVal>
            <c:numRef>
              <c:f>'Fig 3 Sensitivity of rLDH7'!$M$4:$M$24</c:f>
              <c:numCache>
                <c:formatCode>General</c:formatCode>
                <c:ptCount val="21"/>
                <c:pt idx="0">
                  <c:v>13.658432116634625</c:v>
                </c:pt>
                <c:pt idx="1">
                  <c:v>4.1390648145418716</c:v>
                </c:pt>
                <c:pt idx="2">
                  <c:v>6.4194753881564637</c:v>
                </c:pt>
                <c:pt idx="3">
                  <c:v>19.055742993953228</c:v>
                </c:pt>
                <c:pt idx="4">
                  <c:v>21.851661255896023</c:v>
                </c:pt>
                <c:pt idx="5">
                  <c:v>23.43275219758506</c:v>
                </c:pt>
                <c:pt idx="6">
                  <c:v>17.709254049456856</c:v>
                </c:pt>
                <c:pt idx="7">
                  <c:v>12.022811235822921</c:v>
                </c:pt>
                <c:pt idx="8">
                  <c:v>15.865146243333015</c:v>
                </c:pt>
                <c:pt idx="9">
                  <c:v>33.46868458359323</c:v>
                </c:pt>
                <c:pt idx="10">
                  <c:v>14.162276140757555</c:v>
                </c:pt>
                <c:pt idx="11">
                  <c:v>21.560930196281511</c:v>
                </c:pt>
                <c:pt idx="12">
                  <c:v>17.508070092007593</c:v>
                </c:pt>
                <c:pt idx="13">
                  <c:v>14.203975270492204</c:v>
                </c:pt>
                <c:pt idx="14">
                  <c:v>28.811187684627399</c:v>
                </c:pt>
                <c:pt idx="15">
                  <c:v>26.036758511772842</c:v>
                </c:pt>
                <c:pt idx="16">
                  <c:v>15.761590229111924</c:v>
                </c:pt>
                <c:pt idx="17">
                  <c:v>9.3800554135878045</c:v>
                </c:pt>
                <c:pt idx="18">
                  <c:v>30.440814388041805</c:v>
                </c:pt>
                <c:pt idx="19">
                  <c:v>30.098217675596405</c:v>
                </c:pt>
                <c:pt idx="20">
                  <c:v>35.709145428942271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D48-455F-BD4E-538FDC90A92A}"/>
            </c:ext>
          </c:extLst>
        </c:ser>
        <c:ser>
          <c:idx val="0"/>
          <c:order val="1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9"/>
            <c:spPr>
              <a:noFill/>
              <a:ln w="15875">
                <a:solidFill>
                  <a:schemeClr val="accent5">
                    <a:lumMod val="50000"/>
                    <a:alpha val="90000"/>
                  </a:schemeClr>
                </a:solidFill>
              </a:ln>
              <a:effectLst/>
            </c:spPr>
          </c:marker>
          <c:xVal>
            <c:numRef>
              <c:f>'Fig 3 Sensitivity of rLDH7'!$B$4:$B$24</c:f>
              <c:numCache>
                <c:formatCode>General</c:formatCode>
                <c:ptCount val="21"/>
                <c:pt idx="0">
                  <c:v>8.3330000000000002</c:v>
                </c:pt>
                <c:pt idx="1">
                  <c:v>8.3330000000000002</c:v>
                </c:pt>
                <c:pt idx="2">
                  <c:v>8.3330000000000002</c:v>
                </c:pt>
                <c:pt idx="3">
                  <c:v>16.666</c:v>
                </c:pt>
                <c:pt idx="4">
                  <c:v>16.666</c:v>
                </c:pt>
                <c:pt idx="5">
                  <c:v>16.666</c:v>
                </c:pt>
                <c:pt idx="6">
                  <c:v>33.332000000000001</c:v>
                </c:pt>
                <c:pt idx="7">
                  <c:v>33.332000000000001</c:v>
                </c:pt>
                <c:pt idx="8">
                  <c:v>33.332000000000001</c:v>
                </c:pt>
                <c:pt idx="9">
                  <c:v>66.664000000000001</c:v>
                </c:pt>
                <c:pt idx="10">
                  <c:v>66.664000000000001</c:v>
                </c:pt>
                <c:pt idx="11">
                  <c:v>66.664000000000001</c:v>
                </c:pt>
                <c:pt idx="12">
                  <c:v>133.328</c:v>
                </c:pt>
                <c:pt idx="13">
                  <c:v>133.328</c:v>
                </c:pt>
                <c:pt idx="14">
                  <c:v>133.328</c:v>
                </c:pt>
                <c:pt idx="15">
                  <c:v>266.65600000000001</c:v>
                </c:pt>
                <c:pt idx="16">
                  <c:v>266.65600000000001</c:v>
                </c:pt>
                <c:pt idx="17">
                  <c:v>266.65600000000001</c:v>
                </c:pt>
                <c:pt idx="18">
                  <c:v>533.31200000000001</c:v>
                </c:pt>
                <c:pt idx="19">
                  <c:v>533.31200000000001</c:v>
                </c:pt>
                <c:pt idx="20">
                  <c:v>533.31200000000001</c:v>
                </c:pt>
              </c:numCache>
            </c:numRef>
          </c:xVal>
          <c:yVal>
            <c:numRef>
              <c:f>'Fig 3 Sensitivity of rLDH7'!$L$4:$L$24</c:f>
              <c:numCache>
                <c:formatCode>General</c:formatCode>
                <c:ptCount val="21"/>
                <c:pt idx="0">
                  <c:v>17.83304729604227</c:v>
                </c:pt>
                <c:pt idx="1">
                  <c:v>13.629252185628747</c:v>
                </c:pt>
                <c:pt idx="2">
                  <c:v>6.3615086170504469</c:v>
                </c:pt>
                <c:pt idx="3">
                  <c:v>9.1304418428783016</c:v>
                </c:pt>
                <c:pt idx="4">
                  <c:v>21.440508309265891</c:v>
                </c:pt>
                <c:pt idx="5">
                  <c:v>18.971656645680604</c:v>
                </c:pt>
                <c:pt idx="6">
                  <c:v>20.129839548397921</c:v>
                </c:pt>
                <c:pt idx="7">
                  <c:v>3.3242123006610811</c:v>
                </c:pt>
                <c:pt idx="8">
                  <c:v>8.4081982844581518</c:v>
                </c:pt>
                <c:pt idx="9">
                  <c:v>17.698669836268504</c:v>
                </c:pt>
                <c:pt idx="10">
                  <c:v>5.8577556323144293</c:v>
                </c:pt>
                <c:pt idx="11">
                  <c:v>16.263673522294333</c:v>
                </c:pt>
                <c:pt idx="12">
                  <c:v>32.203575011662039</c:v>
                </c:pt>
                <c:pt idx="13">
                  <c:v>23.737985730393394</c:v>
                </c:pt>
                <c:pt idx="14">
                  <c:v>25.86987757038397</c:v>
                </c:pt>
                <c:pt idx="15">
                  <c:v>26.386328016605784</c:v>
                </c:pt>
                <c:pt idx="16">
                  <c:v>25.75245641190083</c:v>
                </c:pt>
                <c:pt idx="17">
                  <c:v>15.341305591273873</c:v>
                </c:pt>
                <c:pt idx="18">
                  <c:v>37.167209875973782</c:v>
                </c:pt>
                <c:pt idx="19">
                  <c:v>13.022998074263338</c:v>
                </c:pt>
                <c:pt idx="20">
                  <c:v>65.13965393728958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48-455F-BD4E-538FDC90A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0526656"/>
        <c:axId val="-1210517952"/>
      </c:scatterChart>
      <c:valAx>
        <c:axId val="-1210526656"/>
        <c:scaling>
          <c:logBase val="2"/>
          <c:orientation val="minMax"/>
          <c:min val="4.166660000000000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 i="0" baseline="0">
                    <a:effectLst/>
                  </a:rPr>
                  <a:t>[</a:t>
                </a:r>
                <a:r>
                  <a:rPr lang="en-ZA" sz="1400" b="1" i="1" baseline="0">
                    <a:effectLst/>
                  </a:rPr>
                  <a:t>rPf</a:t>
                </a:r>
                <a:r>
                  <a:rPr lang="en-ZA" sz="1400" b="1" i="0" baseline="0">
                    <a:effectLst/>
                  </a:rPr>
                  <a:t>LDH] (nM)</a:t>
                </a:r>
                <a:endParaRPr lang="en-GB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38500368177471539"/>
              <c:y val="0.910111805555555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17952"/>
        <c:crossesAt val="-20"/>
        <c:crossBetween val="midCat"/>
        <c:majorUnit val="2"/>
      </c:valAx>
      <c:valAx>
        <c:axId val="-1210517952"/>
        <c:scaling>
          <c:orientation val="minMax"/>
          <c:max val="14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chemeClr val="bg1"/>
                    </a:solidFill>
                  </a:rPr>
                  <a:t>Contrast (Test - Control)</a:t>
                </a:r>
              </a:p>
            </c:rich>
          </c:tx>
          <c:layout>
            <c:manualLayout>
              <c:xMode val="edge"/>
              <c:yMode val="edge"/>
              <c:x val="0"/>
              <c:y val="0.103784375000000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66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418496145434619"/>
          <c:y val="2.1529513888888886E-2"/>
          <c:w val="0.80370472192962528"/>
          <c:h val="9.7045138888888868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39222222222223"/>
          <c:y val="5.7060367454068242E-2"/>
          <c:w val="0.77464777777777782"/>
          <c:h val="0.77615917137874524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5">
                  <a:lumMod val="50000"/>
                  <a:alpha val="3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'Fig 2 Screening of aptamers'!$B$5:$B$19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xVal>
          <c:yVal>
            <c:numRef>
              <c:f>'Fig 4 Serum influence'!$C$5:$C$19</c:f>
              <c:numCache>
                <c:formatCode>General</c:formatCode>
                <c:ptCount val="15"/>
                <c:pt idx="0">
                  <c:v>74.344928139046573</c:v>
                </c:pt>
                <c:pt idx="1">
                  <c:v>67.81358737745704</c:v>
                </c:pt>
                <c:pt idx="2">
                  <c:v>39.593437006655527</c:v>
                </c:pt>
                <c:pt idx="3">
                  <c:v>73.660654300650904</c:v>
                </c:pt>
                <c:pt idx="4">
                  <c:v>61.967159520184573</c:v>
                </c:pt>
                <c:pt idx="5">
                  <c:v>76.150319579106196</c:v>
                </c:pt>
                <c:pt idx="6">
                  <c:v>32.619624001511724</c:v>
                </c:pt>
                <c:pt idx="7">
                  <c:v>39.960290627071267</c:v>
                </c:pt>
                <c:pt idx="8">
                  <c:v>43.839657856785337</c:v>
                </c:pt>
                <c:pt idx="9">
                  <c:v>23.512282024507929</c:v>
                </c:pt>
                <c:pt idx="10">
                  <c:v>29.996998449844945</c:v>
                </c:pt>
                <c:pt idx="11">
                  <c:v>26.347079136025691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21-43B8-AE96-265E674E69C5}"/>
            </c:ext>
          </c:extLst>
        </c:ser>
        <c:ser>
          <c:idx val="1"/>
          <c:order val="1"/>
          <c:tx>
            <c:v>Zone 2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C00000">
                  <a:alpha val="60000"/>
                </a:srgb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'Fig 2 Screening of aptamers'!$M$5:$M$19</c:f>
              <c:numCache>
                <c:formatCode>General</c:formatCode>
                <c:ptCount val="1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</c:numCache>
            </c:numRef>
          </c:xVal>
          <c:yVal>
            <c:numRef>
              <c:f>'Fig 4 Serum influence'!$D$5:$D$19</c:f>
              <c:numCache>
                <c:formatCode>General</c:formatCode>
                <c:ptCount val="15"/>
                <c:pt idx="0">
                  <c:v>36.831276355836486</c:v>
                </c:pt>
                <c:pt idx="1">
                  <c:v>25.193593749205373</c:v>
                </c:pt>
                <c:pt idx="2">
                  <c:v>18.312973106516598</c:v>
                </c:pt>
                <c:pt idx="3">
                  <c:v>25.132140438092417</c:v>
                </c:pt>
                <c:pt idx="4">
                  <c:v>24.095352373434995</c:v>
                </c:pt>
                <c:pt idx="5">
                  <c:v>24.028158210732695</c:v>
                </c:pt>
                <c:pt idx="6">
                  <c:v>13.647325781998465</c:v>
                </c:pt>
                <c:pt idx="7">
                  <c:v>16.356445243389519</c:v>
                </c:pt>
                <c:pt idx="8">
                  <c:v>25.649598612843842</c:v>
                </c:pt>
                <c:pt idx="9">
                  <c:v>17.585798076857341</c:v>
                </c:pt>
                <c:pt idx="10">
                  <c:v>21.892362640884592</c:v>
                </c:pt>
                <c:pt idx="11">
                  <c:v>17.392120457264564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21-43B8-AE96-265E674E69C5}"/>
            </c:ext>
          </c:extLst>
        </c:ser>
        <c:ser>
          <c:idx val="2"/>
          <c:order val="2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rgbClr val="00B050">
                  <a:alpha val="40000"/>
                </a:srgbClr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'Fig 2 Screening of aptamers'!$N$5:$N$19</c:f>
              <c:numCache>
                <c:formatCode>General</c:formatCode>
                <c:ptCount val="15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2.4000000000000004</c:v>
                </c:pt>
                <c:pt idx="4">
                  <c:v>2.4000000000000004</c:v>
                </c:pt>
                <c:pt idx="5">
                  <c:v>2.4000000000000004</c:v>
                </c:pt>
                <c:pt idx="6">
                  <c:v>3.4000000000000004</c:v>
                </c:pt>
                <c:pt idx="7">
                  <c:v>3.4000000000000004</c:v>
                </c:pt>
                <c:pt idx="8">
                  <c:v>3.4000000000000004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  <c:pt idx="12">
                  <c:v>5.4</c:v>
                </c:pt>
                <c:pt idx="13">
                  <c:v>5.4</c:v>
                </c:pt>
                <c:pt idx="14">
                  <c:v>5.4</c:v>
                </c:pt>
              </c:numCache>
            </c:numRef>
          </c:xVal>
          <c:yVal>
            <c:numRef>
              <c:f>'Fig 4 Serum influence'!$E$5:$E$19</c:f>
              <c:numCache>
                <c:formatCode>General</c:formatCode>
                <c:ptCount val="15"/>
                <c:pt idx="0">
                  <c:v>101.75585340411627</c:v>
                </c:pt>
                <c:pt idx="1">
                  <c:v>30.779555714792242</c:v>
                </c:pt>
                <c:pt idx="2">
                  <c:v>45.684690181722821</c:v>
                </c:pt>
                <c:pt idx="3">
                  <c:v>58.453456510286877</c:v>
                </c:pt>
                <c:pt idx="4">
                  <c:v>36.138572689025786</c:v>
                </c:pt>
                <c:pt idx="5">
                  <c:v>56.264369622346258</c:v>
                </c:pt>
                <c:pt idx="6">
                  <c:v>26.470401224764238</c:v>
                </c:pt>
                <c:pt idx="7">
                  <c:v>20.884858582236053</c:v>
                </c:pt>
                <c:pt idx="8">
                  <c:v>34.836476773634857</c:v>
                </c:pt>
                <c:pt idx="9">
                  <c:v>53.771574525951898</c:v>
                </c:pt>
                <c:pt idx="10">
                  <c:v>52.349758452164821</c:v>
                </c:pt>
                <c:pt idx="11">
                  <c:v>42.351076149255064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021-43B8-AE96-265E674E6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95777824"/>
        <c:axId val="-1495773472"/>
      </c:scatterChart>
      <c:valAx>
        <c:axId val="-1495777824"/>
        <c:scaling>
          <c:orientation val="minMax"/>
          <c:max val="4.5"/>
          <c:min val="0.7500000000000001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 i="0" baseline="0">
                    <a:effectLst/>
                  </a:rPr>
                  <a:t>Concentration of serum in sample</a:t>
                </a:r>
                <a:endParaRPr lang="en-GB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22347833333333333"/>
              <c:y val="0.91015174416122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5773472"/>
        <c:crosses val="autoZero"/>
        <c:crossBetween val="midCat"/>
      </c:valAx>
      <c:valAx>
        <c:axId val="-1495773472"/>
        <c:scaling>
          <c:orientation val="minMax"/>
          <c:max val="16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>
                    <a:solidFill>
                      <a:schemeClr val="bg1"/>
                    </a:solidFill>
                  </a:rPr>
                  <a:t>Average pixel intensity, ∆I</a:t>
                </a:r>
              </a:p>
            </c:rich>
          </c:tx>
          <c:layout>
            <c:manualLayout>
              <c:xMode val="edge"/>
              <c:yMode val="edge"/>
              <c:x val="5.6246392437459816E-3"/>
              <c:y val="9.551691944547199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5777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7491954750066988"/>
          <c:y val="3.1780026471969602E-3"/>
          <c:w val="0.80725225546432899"/>
          <c:h val="8.8671527777777773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5686111111111"/>
          <c:y val="3.2301388888888886E-2"/>
          <c:w val="0.7804713888888889"/>
          <c:h val="0.82738611111111116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9"/>
            <c:spPr>
              <a:noFill/>
              <a:ln w="15875">
                <a:solidFill>
                  <a:schemeClr val="accent5">
                    <a:lumMod val="50000"/>
                    <a:alpha val="90000"/>
                  </a:schemeClr>
                </a:solidFill>
              </a:ln>
              <a:effectLst/>
            </c:spPr>
          </c:marker>
          <c:xVal>
            <c:numRef>
              <c:f>'Fig 4 Serum influence'!$L$5:$L$16</c:f>
              <c:numCache>
                <c:formatCode>General</c:formatCode>
                <c:ptCount val="12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</c:numCache>
            </c:numRef>
          </c:xVal>
          <c:yVal>
            <c:numRef>
              <c:f>'Fig 4 Serum influence'!$N$5:$N$16</c:f>
              <c:numCache>
                <c:formatCode>General</c:formatCode>
                <c:ptCount val="12"/>
                <c:pt idx="0">
                  <c:v>37.513651783210086</c:v>
                </c:pt>
                <c:pt idx="1">
                  <c:v>42.619993628251663</c:v>
                </c:pt>
                <c:pt idx="2">
                  <c:v>21.28046390013893</c:v>
                </c:pt>
                <c:pt idx="3">
                  <c:v>48.528513862558484</c:v>
                </c:pt>
                <c:pt idx="4">
                  <c:v>37.871807146749575</c:v>
                </c:pt>
                <c:pt idx="5">
                  <c:v>52.122161368373497</c:v>
                </c:pt>
                <c:pt idx="6">
                  <c:v>18.972298219513259</c:v>
                </c:pt>
                <c:pt idx="7">
                  <c:v>23.603845383681747</c:v>
                </c:pt>
                <c:pt idx="8">
                  <c:v>18.190059243941494</c:v>
                </c:pt>
                <c:pt idx="9">
                  <c:v>5.9264839476505884</c:v>
                </c:pt>
                <c:pt idx="10">
                  <c:v>8.104635808960353</c:v>
                </c:pt>
                <c:pt idx="11">
                  <c:v>8.9549586787611268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7C-4DB7-86FC-7BE2E41DC700}"/>
            </c:ext>
          </c:extLst>
        </c:ser>
        <c:ser>
          <c:idx val="1"/>
          <c:order val="1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00B050">
                  <a:alpha val="20000"/>
                </a:srgbClr>
              </a:solidFill>
              <a:ln w="15875">
                <a:solidFill>
                  <a:srgbClr val="00B050">
                    <a:alpha val="90000"/>
                  </a:srgbClr>
                </a:solidFill>
              </a:ln>
              <a:effectLst/>
            </c:spPr>
          </c:marker>
          <c:xVal>
            <c:numRef>
              <c:f>'Fig 4 Serum influence'!$M$5:$M$16</c:f>
              <c:numCache>
                <c:formatCode>General</c:formatCode>
                <c:ptCount val="12"/>
                <c:pt idx="0">
                  <c:v>1.3</c:v>
                </c:pt>
                <c:pt idx="1">
                  <c:v>1.3</c:v>
                </c:pt>
                <c:pt idx="2">
                  <c:v>1.3</c:v>
                </c:pt>
                <c:pt idx="3">
                  <c:v>2.3000000000000003</c:v>
                </c:pt>
                <c:pt idx="4">
                  <c:v>2.3000000000000003</c:v>
                </c:pt>
                <c:pt idx="5">
                  <c:v>2.3000000000000003</c:v>
                </c:pt>
                <c:pt idx="6">
                  <c:v>3.3000000000000003</c:v>
                </c:pt>
                <c:pt idx="7">
                  <c:v>3.3000000000000003</c:v>
                </c:pt>
                <c:pt idx="8">
                  <c:v>3.3000000000000003</c:v>
                </c:pt>
                <c:pt idx="9">
                  <c:v>4.3</c:v>
                </c:pt>
                <c:pt idx="10">
                  <c:v>4.3</c:v>
                </c:pt>
                <c:pt idx="11">
                  <c:v>4.3</c:v>
                </c:pt>
              </c:numCache>
            </c:numRef>
          </c:xVal>
          <c:yVal>
            <c:numRef>
              <c:f>'Fig 4 Serum influence'!$O$5:$O$16</c:f>
              <c:numCache>
                <c:formatCode>General</c:formatCode>
                <c:ptCount val="12"/>
                <c:pt idx="0">
                  <c:v>64.924577048279787</c:v>
                </c:pt>
                <c:pt idx="1">
                  <c:v>5.5859619655868684</c:v>
                </c:pt>
                <c:pt idx="2">
                  <c:v>27.371717075206224</c:v>
                </c:pt>
                <c:pt idx="3">
                  <c:v>33.321316072194463</c:v>
                </c:pt>
                <c:pt idx="4">
                  <c:v>12.043220315590791</c:v>
                </c:pt>
                <c:pt idx="5">
                  <c:v>32.236211411613567</c:v>
                </c:pt>
                <c:pt idx="6">
                  <c:v>12.823075442765774</c:v>
                </c:pt>
                <c:pt idx="7">
                  <c:v>4.5284133388465335</c:v>
                </c:pt>
                <c:pt idx="8">
                  <c:v>9.1868781607910144</c:v>
                </c:pt>
                <c:pt idx="9">
                  <c:v>36.185776449094561</c:v>
                </c:pt>
                <c:pt idx="10">
                  <c:v>30.457395811280229</c:v>
                </c:pt>
                <c:pt idx="11">
                  <c:v>24.9589556919905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E7C-4DB7-86FC-7BE2E41DC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67188816"/>
        <c:axId val="-1167187728"/>
      </c:scatterChart>
      <c:valAx>
        <c:axId val="-1167188816"/>
        <c:scaling>
          <c:orientation val="minMax"/>
          <c:max val="4.5"/>
          <c:min val="0.7500000000000001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Concentration of serum in sample</a:t>
                </a:r>
              </a:p>
            </c:rich>
          </c:tx>
          <c:layout>
            <c:manualLayout>
              <c:xMode val="edge"/>
              <c:yMode val="edge"/>
              <c:x val="0.2362875987907386"/>
              <c:y val="0.910111805555555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167187728"/>
        <c:crossesAt val="-20"/>
        <c:crossBetween val="midCat"/>
      </c:valAx>
      <c:valAx>
        <c:axId val="-1167187728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chemeClr val="bg1"/>
                    </a:solidFill>
                  </a:rPr>
                  <a:t>Contrast (Test - Control)</a:t>
                </a:r>
              </a:p>
            </c:rich>
          </c:tx>
          <c:layout>
            <c:manualLayout>
              <c:xMode val="edge"/>
              <c:yMode val="edge"/>
              <c:x val="0"/>
              <c:y val="0.103784375000000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167188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7844900510516437"/>
          <c:y val="1.7119791666666665E-2"/>
          <c:w val="0.8214962028557834"/>
          <c:h val="9.7045138888888868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54036061728968"/>
          <c:y val="3.2301388888888886E-2"/>
          <c:w val="0.79440182838794404"/>
          <c:h val="0.81584652777777789"/>
        </c:manualLayout>
      </c:layout>
      <c:scatterChart>
        <c:scatterStyle val="lineMarker"/>
        <c:varyColors val="0"/>
        <c:ser>
          <c:idx val="0"/>
          <c:order val="0"/>
          <c:tx>
            <c:v>Zone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5">
                  <a:lumMod val="50000"/>
                  <a:alpha val="3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'Fig 2 Screening of aptamers'!$B$5:$B$19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xVal>
          <c:yVal>
            <c:numRef>
              <c:f>'Fig 5 Blood lysate'!$C$5:$C$19</c:f>
              <c:numCache>
                <c:formatCode>General</c:formatCode>
                <c:ptCount val="15"/>
                <c:pt idx="0">
                  <c:v>83.67514890336318</c:v>
                </c:pt>
                <c:pt idx="1">
                  <c:v>67.331066002254857</c:v>
                </c:pt>
                <c:pt idx="2">
                  <c:v>78.315404468086598</c:v>
                </c:pt>
                <c:pt idx="3">
                  <c:v>62.333886402180958</c:v>
                </c:pt>
                <c:pt idx="4">
                  <c:v>41.562877258438206</c:v>
                </c:pt>
                <c:pt idx="5">
                  <c:v>74.590963319962555</c:v>
                </c:pt>
                <c:pt idx="6">
                  <c:v>46.222560909149102</c:v>
                </c:pt>
                <c:pt idx="7">
                  <c:v>54.413152922799839</c:v>
                </c:pt>
                <c:pt idx="8">
                  <c:v>58.458443265280323</c:v>
                </c:pt>
                <c:pt idx="9">
                  <c:v>78.403407642780408</c:v>
                </c:pt>
                <c:pt idx="10">
                  <c:v>60.101195079632156</c:v>
                </c:pt>
                <c:pt idx="11">
                  <c:v>69.883518035370827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21-43B8-AE96-265E674E69C5}"/>
            </c:ext>
          </c:extLst>
        </c:ser>
        <c:ser>
          <c:idx val="1"/>
          <c:order val="1"/>
          <c:tx>
            <c:v>Zone 2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C00000">
                  <a:alpha val="60000"/>
                </a:srgb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'Fig 2 Screening of aptamers'!$M$5:$M$19</c:f>
              <c:numCache>
                <c:formatCode>General</c:formatCode>
                <c:ptCount val="1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</c:numCache>
            </c:numRef>
          </c:xVal>
          <c:yVal>
            <c:numRef>
              <c:f>'Fig 5 Blood lysate'!$D$5:$D$19</c:f>
              <c:numCache>
                <c:formatCode>General</c:formatCode>
                <c:ptCount val="15"/>
                <c:pt idx="0">
                  <c:v>19.09911068610263</c:v>
                </c:pt>
                <c:pt idx="1">
                  <c:v>5.3285317865243078</c:v>
                </c:pt>
                <c:pt idx="2">
                  <c:v>28.811259066552431</c:v>
                </c:pt>
                <c:pt idx="3">
                  <c:v>16.679686867564396</c:v>
                </c:pt>
                <c:pt idx="4">
                  <c:v>14.90295091584214</c:v>
                </c:pt>
                <c:pt idx="5">
                  <c:v>33.540875868110525</c:v>
                </c:pt>
                <c:pt idx="6">
                  <c:v>30.450402476814645</c:v>
                </c:pt>
                <c:pt idx="7">
                  <c:v>5.8195746408135349</c:v>
                </c:pt>
                <c:pt idx="8">
                  <c:v>15.090824497024659</c:v>
                </c:pt>
                <c:pt idx="9">
                  <c:v>37.229594209445793</c:v>
                </c:pt>
                <c:pt idx="10">
                  <c:v>27.035589211260035</c:v>
                </c:pt>
                <c:pt idx="11">
                  <c:v>24.524599915187203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21-43B8-AE96-265E674E69C5}"/>
            </c:ext>
          </c:extLst>
        </c:ser>
        <c:ser>
          <c:idx val="2"/>
          <c:order val="2"/>
          <c:tx>
            <c:v>Zone 3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rgbClr val="00B050">
                  <a:alpha val="40000"/>
                </a:srgbClr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'Fig 2 Screening of aptamers'!$N$5:$N$19</c:f>
              <c:numCache>
                <c:formatCode>General</c:formatCode>
                <c:ptCount val="15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2.4000000000000004</c:v>
                </c:pt>
                <c:pt idx="4">
                  <c:v>2.4000000000000004</c:v>
                </c:pt>
                <c:pt idx="5">
                  <c:v>2.4000000000000004</c:v>
                </c:pt>
                <c:pt idx="6">
                  <c:v>3.4000000000000004</c:v>
                </c:pt>
                <c:pt idx="7">
                  <c:v>3.4000000000000004</c:v>
                </c:pt>
                <c:pt idx="8">
                  <c:v>3.4000000000000004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  <c:pt idx="12">
                  <c:v>5.4</c:v>
                </c:pt>
                <c:pt idx="13">
                  <c:v>5.4</c:v>
                </c:pt>
                <c:pt idx="14">
                  <c:v>5.4</c:v>
                </c:pt>
              </c:numCache>
            </c:numRef>
          </c:xVal>
          <c:yVal>
            <c:numRef>
              <c:f>'Fig 5 Blood lysate'!$E$5:$E$19</c:f>
              <c:numCache>
                <c:formatCode>General</c:formatCode>
                <c:ptCount val="15"/>
                <c:pt idx="0">
                  <c:v>40.282850619091001</c:v>
                </c:pt>
                <c:pt idx="1">
                  <c:v>39.695509002908629</c:v>
                </c:pt>
                <c:pt idx="2">
                  <c:v>55.509391241482732</c:v>
                </c:pt>
                <c:pt idx="3">
                  <c:v>45.070154137743984</c:v>
                </c:pt>
                <c:pt idx="4">
                  <c:v>20.72638726358263</c:v>
                </c:pt>
                <c:pt idx="5">
                  <c:v>84.928560620088234</c:v>
                </c:pt>
                <c:pt idx="6">
                  <c:v>42.82930994074033</c:v>
                </c:pt>
                <c:pt idx="7">
                  <c:v>43.453261431105481</c:v>
                </c:pt>
                <c:pt idx="8">
                  <c:v>56.619283473035921</c:v>
                </c:pt>
                <c:pt idx="9">
                  <c:v>71.683076175621821</c:v>
                </c:pt>
                <c:pt idx="10">
                  <c:v>46.259454666046373</c:v>
                </c:pt>
                <c:pt idx="11">
                  <c:v>60.161467011701099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021-43B8-AE96-265E674E6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95279392"/>
        <c:axId val="-1495292992"/>
      </c:scatterChart>
      <c:valAx>
        <c:axId val="-1495279392"/>
        <c:scaling>
          <c:orientation val="minMax"/>
          <c:max val="4.5"/>
          <c:min val="0.7500000000000001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Concentration of blood lysate</a:t>
                </a:r>
              </a:p>
            </c:rich>
          </c:tx>
          <c:layout>
            <c:manualLayout>
              <c:xMode val="edge"/>
              <c:yMode val="edge"/>
              <c:x val="0.22347833333333333"/>
              <c:y val="0.91015174416122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5292992"/>
        <c:crosses val="autoZero"/>
        <c:crossBetween val="midCat"/>
      </c:valAx>
      <c:valAx>
        <c:axId val="-1495292992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>
                        <a:alpha val="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>
                    <a:solidFill>
                      <a:schemeClr val="bg1">
                        <a:alpha val="0"/>
                      </a:schemeClr>
                    </a:solidFill>
                  </a:rPr>
                  <a:t>Average pixel intensity, ∆I</a:t>
                </a:r>
              </a:p>
            </c:rich>
          </c:tx>
          <c:layout>
            <c:manualLayout>
              <c:xMode val="edge"/>
              <c:yMode val="edge"/>
              <c:x val="2.2160493827160493E-3"/>
              <c:y val="9.55170146449767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bg1">
                      <a:alpha val="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5279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137842190016102"/>
          <c:y val="3.1780026471969602E-3"/>
          <c:w val="0.80725225546432899"/>
          <c:h val="8.8671527777777773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38012003875665"/>
          <c:y val="3.2301388888888886E-2"/>
          <c:w val="0.80666372920663809"/>
          <c:h val="0.81856666666666666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tar"/>
            <c:size val="9"/>
            <c:spPr>
              <a:noFill/>
              <a:ln w="15875">
                <a:solidFill>
                  <a:schemeClr val="accent5">
                    <a:lumMod val="50000"/>
                    <a:alpha val="90000"/>
                  </a:schemeClr>
                </a:solidFill>
              </a:ln>
              <a:effectLst/>
            </c:spPr>
          </c:marker>
          <c:xVal>
            <c:numRef>
              <c:f>'Fig 5 Blood lysate'!$B$5:$B$16</c:f>
              <c:numCache>
                <c:formatCode>General</c:formatCode>
                <c:ptCount val="12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4.2</c:v>
                </c:pt>
                <c:pt idx="10">
                  <c:v>4.2</c:v>
                </c:pt>
                <c:pt idx="11">
                  <c:v>4.2</c:v>
                </c:pt>
              </c:numCache>
            </c:numRef>
          </c:xVal>
          <c:yVal>
            <c:numRef>
              <c:f>'Fig 5 Blood lysate'!$N$5:$N$16</c:f>
              <c:numCache>
                <c:formatCode>General</c:formatCode>
                <c:ptCount val="12"/>
                <c:pt idx="0">
                  <c:v>64.576038217260546</c:v>
                </c:pt>
                <c:pt idx="1">
                  <c:v>62.002534215730549</c:v>
                </c:pt>
                <c:pt idx="2">
                  <c:v>49.504145401534167</c:v>
                </c:pt>
                <c:pt idx="3">
                  <c:v>45.654199534616566</c:v>
                </c:pt>
                <c:pt idx="4">
                  <c:v>26.659926342596066</c:v>
                </c:pt>
                <c:pt idx="5">
                  <c:v>41.050087451852029</c:v>
                </c:pt>
                <c:pt idx="6">
                  <c:v>15.772158432334457</c:v>
                </c:pt>
                <c:pt idx="7">
                  <c:v>48.593578281986304</c:v>
                </c:pt>
                <c:pt idx="8">
                  <c:v>43.367618768255667</c:v>
                </c:pt>
                <c:pt idx="9">
                  <c:v>41.173813433334615</c:v>
                </c:pt>
                <c:pt idx="10">
                  <c:v>33.065605868372117</c:v>
                </c:pt>
                <c:pt idx="11">
                  <c:v>45.358918120183624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7C-4DB7-86FC-7BE2E41DC700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rgbClr val="00B050">
                  <a:alpha val="20000"/>
                </a:srgbClr>
              </a:solidFill>
              <a:ln w="15875">
                <a:solidFill>
                  <a:srgbClr val="00B050">
                    <a:alpha val="90000"/>
                  </a:srgbClr>
                </a:solidFill>
              </a:ln>
              <a:effectLst/>
            </c:spPr>
          </c:marker>
          <c:xVal>
            <c:numRef>
              <c:f>'Fig 5 Blood lysate'!$M$5:$M$16</c:f>
              <c:numCache>
                <c:formatCode>General</c:formatCode>
                <c:ptCount val="12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2.4000000000000004</c:v>
                </c:pt>
                <c:pt idx="4">
                  <c:v>2.4000000000000004</c:v>
                </c:pt>
                <c:pt idx="5">
                  <c:v>2.4000000000000004</c:v>
                </c:pt>
                <c:pt idx="6">
                  <c:v>3.4000000000000004</c:v>
                </c:pt>
                <c:pt idx="7">
                  <c:v>3.4000000000000004</c:v>
                </c:pt>
                <c:pt idx="8">
                  <c:v>3.4000000000000004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</c:numCache>
            </c:numRef>
          </c:xVal>
          <c:yVal>
            <c:numRef>
              <c:f>'Fig 5 Blood lysate'!$O$5:$O$16</c:f>
              <c:numCache>
                <c:formatCode>General</c:formatCode>
                <c:ptCount val="12"/>
                <c:pt idx="0">
                  <c:v>21.18373993298837</c:v>
                </c:pt>
                <c:pt idx="1">
                  <c:v>34.366977216384321</c:v>
                </c:pt>
                <c:pt idx="2">
                  <c:v>26.698132174930301</c:v>
                </c:pt>
                <c:pt idx="3">
                  <c:v>28.390467270179588</c:v>
                </c:pt>
                <c:pt idx="4">
                  <c:v>5.8234363477404898</c:v>
                </c:pt>
                <c:pt idx="5">
                  <c:v>51.387684751977709</c:v>
                </c:pt>
                <c:pt idx="6">
                  <c:v>12.378907463925685</c:v>
                </c:pt>
                <c:pt idx="7">
                  <c:v>37.633686790291947</c:v>
                </c:pt>
                <c:pt idx="8">
                  <c:v>41.528458976011265</c:v>
                </c:pt>
                <c:pt idx="9">
                  <c:v>34.453481966176028</c:v>
                </c:pt>
                <c:pt idx="10">
                  <c:v>19.223865454786338</c:v>
                </c:pt>
                <c:pt idx="11">
                  <c:v>35.636867096513896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E7C-4DB7-86FC-7BE2E41DC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0522848"/>
        <c:axId val="-1210531008"/>
      </c:scatterChart>
      <c:valAx>
        <c:axId val="-1210522848"/>
        <c:scaling>
          <c:orientation val="minMax"/>
          <c:min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 sz="1400" b="1"/>
                  <a:t>Concentration of blood lysate</a:t>
                </a:r>
              </a:p>
            </c:rich>
          </c:tx>
          <c:layout>
            <c:manualLayout>
              <c:xMode val="edge"/>
              <c:yMode val="edge"/>
              <c:x val="0.2362875987907386"/>
              <c:y val="0.910111805555555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31008"/>
        <c:crossesAt val="-20"/>
        <c:crossBetween val="midCat"/>
      </c:valAx>
      <c:valAx>
        <c:axId val="-1210531008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>
                        <a:alpha val="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ysClr val="windowText" lastClr="000000">
                        <a:alpha val="0"/>
                      </a:sysClr>
                    </a:solidFill>
                  </a:rPr>
                  <a:t>Contrast (Test - Control)</a:t>
                </a:r>
              </a:p>
            </c:rich>
          </c:tx>
          <c:layout>
            <c:manualLayout>
              <c:xMode val="edge"/>
              <c:yMode val="edge"/>
              <c:x val="0"/>
              <c:y val="0.103784375000000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>
                      <a:alpha val="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105228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419776002570047"/>
          <c:y val="1.7119791666666665E-2"/>
          <c:w val="0.80370472192962528"/>
          <c:h val="9.7045138888888868E-2"/>
        </c:manualLayout>
      </c:layout>
      <c:overlay val="0"/>
      <c:spPr>
        <a:solidFill>
          <a:schemeClr val="bg1">
            <a:lumMod val="8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36861</xdr:rowOff>
    </xdr:from>
    <xdr:to>
      <xdr:col>5</xdr:col>
      <xdr:colOff>552000</xdr:colOff>
      <xdr:row>36</xdr:row>
      <xdr:rowOff>84561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21</xdr:row>
      <xdr:rowOff>47625</xdr:rowOff>
    </xdr:from>
    <xdr:to>
      <xdr:col>11</xdr:col>
      <xdr:colOff>580575</xdr:colOff>
      <xdr:row>36</xdr:row>
      <xdr:rowOff>96658</xdr:rowOff>
    </xdr:to>
    <xdr:graphicFrame macro="">
      <xdr:nvGraphicFramePr>
        <xdr:cNvPr id="5" name="Chart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0.12819</cdr:x>
      <cdr:y>0.82195</cdr:y>
    </cdr:from>
    <cdr:to>
      <cdr:x>0.93373</cdr:x>
      <cdr:y>0.95389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61493" y="2387938"/>
          <a:ext cx="2899944" cy="383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LDHp11   pL1       rLDH4       2008s       rLDH7</a:t>
          </a:r>
        </a:p>
      </cdr:txBody>
    </cdr:sp>
  </cdr:relSizeAnchor>
  <cdr:relSizeAnchor xmlns:cdr="http://schemas.openxmlformats.org/drawingml/2006/chartDrawing">
    <cdr:from>
      <cdr:x>0.64042</cdr:x>
      <cdr:y>0.34673</cdr:y>
    </cdr:from>
    <cdr:to>
      <cdr:x>0.67887</cdr:x>
      <cdr:y>0.38784</cdr:y>
    </cdr:to>
    <cdr:sp macro="" textlink="">
      <cdr:nvSpPr>
        <cdr:cNvPr id="3" name="Right Bracket 2"/>
        <cdr:cNvSpPr/>
      </cdr:nvSpPr>
      <cdr:spPr>
        <a:xfrm xmlns:a="http://schemas.openxmlformats.org/drawingml/2006/main" rot="16200000">
          <a:off x="2327448" y="988229"/>
          <a:ext cx="118397" cy="139116"/>
        </a:xfrm>
        <a:prstGeom xmlns:a="http://schemas.openxmlformats.org/drawingml/2006/main" prst="rightBracket">
          <a:avLst>
            <a:gd name="adj" fmla="val 0"/>
          </a:avLst>
        </a:prstGeom>
        <a:ln xmlns:a="http://schemas.openxmlformats.org/drawingml/2006/main" w="22225">
          <a:solidFill>
            <a:schemeClr val="tx1">
              <a:lumMod val="75000"/>
              <a:lumOff val="2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0.68084</cdr:x>
      <cdr:y>0.37385</cdr:y>
    </cdr:from>
    <cdr:to>
      <cdr:x>0.68084</cdr:x>
      <cdr:y>0.64943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2463350" y="1076694"/>
          <a:ext cx="0" cy="793663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>
              <a:lumMod val="75000"/>
              <a:lumOff val="2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0.41659</cdr:x>
      <cdr:y>0.25095</cdr:y>
    </cdr:from>
    <cdr:to>
      <cdr:x>0.77493</cdr:x>
      <cdr:y>0.35877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507253" y="722730"/>
          <a:ext cx="1296514" cy="310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1100"/>
            <a:t>t(4)</a:t>
          </a:r>
          <a:r>
            <a:rPr lang="en-ZA" sz="1100" baseline="0"/>
            <a:t> = 7.4; </a:t>
          </a:r>
          <a:r>
            <a:rPr lang="en-ZA" sz="1100" i="1" baseline="0"/>
            <a:t>p</a:t>
          </a:r>
          <a:r>
            <a:rPr lang="en-ZA" sz="1100" baseline="0"/>
            <a:t> = 0.002</a:t>
          </a:r>
          <a:endParaRPr lang="en-ZA" sz="1100"/>
        </a:p>
      </cdr:txBody>
    </cdr:sp>
  </cdr:relSizeAnchor>
  <cdr:relSizeAnchor xmlns:cdr="http://schemas.openxmlformats.org/drawingml/2006/chartDrawing">
    <cdr:from>
      <cdr:x>0.56448</cdr:x>
      <cdr:y>0.1886</cdr:y>
    </cdr:from>
    <cdr:to>
      <cdr:x>0.68334</cdr:x>
      <cdr:y>0.25622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559029" y="535572"/>
          <a:ext cx="538842" cy="1920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2000" b="1">
              <a:solidFill>
                <a:sysClr val="windowText" lastClr="000000"/>
              </a:solidFill>
            </a:rPr>
            <a:t>*</a:t>
          </a:r>
        </a:p>
      </cdr:txBody>
    </cdr:sp>
  </cdr:relSizeAnchor>
  <cdr:relSizeAnchor xmlns:cdr="http://schemas.openxmlformats.org/drawingml/2006/chartDrawing">
    <cdr:from>
      <cdr:x>0</cdr:x>
      <cdr:y>0.8627</cdr:y>
    </cdr:from>
    <cdr:to>
      <cdr:x>0.13806</cdr:x>
      <cdr:y>1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0" y="2506314"/>
          <a:ext cx="497016" cy="398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72000" tIns="0" rIns="0" bIns="0" rtlCol="0"/>
        <a:lstStyle xmlns:a="http://schemas.openxmlformats.org/drawingml/2006/main"/>
        <a:p xmlns:a="http://schemas.openxmlformats.org/drawingml/2006/main">
          <a:r>
            <a:rPr lang="en-ZA" sz="2800" b="1"/>
            <a:t>B)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0.16832</cdr:x>
      <cdr:y>0.11822</cdr:y>
    </cdr:from>
    <cdr:to>
      <cdr:x>0.89765</cdr:x>
      <cdr:y>0.21187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99406" y="340477"/>
          <a:ext cx="2597159" cy="269712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30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200" b="1"/>
            <a:t>Zone 1: </a:t>
          </a:r>
          <a:r>
            <a:rPr lang="en-ZA" sz="1200" b="0"/>
            <a:t>F(4,10)</a:t>
          </a:r>
          <a:r>
            <a:rPr lang="en-ZA" sz="1200" b="0" baseline="0"/>
            <a:t> = 16.9 ; </a:t>
          </a:r>
          <a:r>
            <a:rPr lang="en-ZA" sz="1200" b="0" i="1" baseline="0"/>
            <a:t>p</a:t>
          </a:r>
          <a:r>
            <a:rPr lang="en-ZA" sz="1200" b="0" baseline="0"/>
            <a:t> = 0.0002</a:t>
          </a:r>
          <a:endParaRPr lang="en-ZA" sz="1200" b="0"/>
        </a:p>
      </cdr:txBody>
    </cdr:sp>
  </cdr:relSizeAnchor>
  <cdr:relSizeAnchor xmlns:cdr="http://schemas.openxmlformats.org/drawingml/2006/chartDrawing">
    <cdr:from>
      <cdr:x>0.58213</cdr:x>
      <cdr:y>0.2996</cdr:y>
    </cdr:from>
    <cdr:to>
      <cdr:x>0.70099</cdr:x>
      <cdr:y>0.42352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095656" y="870793"/>
          <a:ext cx="427896" cy="360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800" b="1">
              <a:solidFill>
                <a:sysClr val="windowText" lastClr="000000"/>
              </a:solidFill>
            </a:rPr>
            <a:t>‡</a:t>
          </a:r>
        </a:p>
      </cdr:txBody>
    </cdr:sp>
  </cdr:relSizeAnchor>
  <cdr:relSizeAnchor xmlns:cdr="http://schemas.openxmlformats.org/drawingml/2006/chartDrawing">
    <cdr:from>
      <cdr:x>0.12373</cdr:x>
      <cdr:y>0.84206</cdr:y>
    </cdr:from>
    <cdr:to>
      <cdr:x>0.97354</cdr:x>
      <cdr:y>0.974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445434" y="2447484"/>
          <a:ext cx="3059316" cy="3834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LDHp11     pL1         rLDH4     2008s      rLDH7</a:t>
          </a:r>
        </a:p>
      </cdr:txBody>
    </cdr:sp>
  </cdr:relSizeAnchor>
  <cdr:relSizeAnchor xmlns:cdr="http://schemas.openxmlformats.org/drawingml/2006/chartDrawing">
    <cdr:from>
      <cdr:x>0</cdr:x>
      <cdr:y>0.84804</cdr:y>
    </cdr:from>
    <cdr:to>
      <cdr:x>0.1382</cdr:x>
      <cdr:y>0.99017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2464852"/>
          <a:ext cx="497520" cy="4131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7200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2800" b="1"/>
            <a:t>C)</a:t>
          </a:r>
        </a:p>
      </cdr:txBody>
    </cdr:sp>
  </cdr:relSizeAnchor>
  <cdr:relSizeAnchor xmlns:cdr="http://schemas.openxmlformats.org/drawingml/2006/chartDrawing">
    <cdr:from>
      <cdr:x>0.75161</cdr:x>
      <cdr:y>0.28169</cdr:y>
    </cdr:from>
    <cdr:to>
      <cdr:x>0.87047</cdr:x>
      <cdr:y>0.40561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2705781" y="818741"/>
          <a:ext cx="427896" cy="360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800" b="1">
              <a:solidFill>
                <a:sysClr val="windowText" lastClr="000000"/>
              </a:solidFill>
            </a:rPr>
            <a:t>‡</a:t>
          </a:r>
        </a:p>
      </cdr:txBody>
    </cdr:sp>
  </cdr:relSizeAnchor>
  <cdr:relSizeAnchor xmlns:cdr="http://schemas.openxmlformats.org/drawingml/2006/chartDrawing">
    <cdr:from>
      <cdr:x>0.1537</cdr:x>
      <cdr:y>0.76729</cdr:y>
    </cdr:from>
    <cdr:to>
      <cdr:x>0.92501</cdr:x>
      <cdr:y>0.76729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551793" y="2209800"/>
          <a:ext cx="276898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0.17062</cdr:x>
      <cdr:y>0.21583</cdr:y>
    </cdr:from>
    <cdr:to>
      <cdr:x>0.89995</cdr:x>
      <cdr:y>0.30948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07599" y="621599"/>
          <a:ext cx="2597159" cy="269712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30000"/>
          </a:srgb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200" b="1"/>
            <a:t>Zone 3: </a:t>
          </a:r>
          <a:r>
            <a:rPr lang="en-ZA" sz="1200" b="0"/>
            <a:t>F(4,10)</a:t>
          </a:r>
          <a:r>
            <a:rPr lang="en-ZA" sz="1200" b="0" baseline="0"/>
            <a:t> = 1.1 ; </a:t>
          </a:r>
          <a:r>
            <a:rPr lang="en-ZA" sz="1200" b="0" i="1" baseline="0"/>
            <a:t>p</a:t>
          </a:r>
          <a:r>
            <a:rPr lang="en-ZA" sz="1200" b="0" baseline="0"/>
            <a:t> = 0.409</a:t>
          </a:r>
          <a:endParaRPr lang="en-ZA" sz="1200" b="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85725</xdr:rowOff>
    </xdr:from>
    <xdr:to>
      <xdr:col>5</xdr:col>
      <xdr:colOff>549042</xdr:colOff>
      <xdr:row>41</xdr:row>
      <xdr:rowOff>108225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</xdr:colOff>
      <xdr:row>26</xdr:row>
      <xdr:rowOff>95250</xdr:rowOff>
    </xdr:from>
    <xdr:to>
      <xdr:col>11</xdr:col>
      <xdr:colOff>572574</xdr:colOff>
      <xdr:row>41</xdr:row>
      <xdr:rowOff>117750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0.8632</cdr:y>
    </cdr:from>
    <cdr:to>
      <cdr:x>0.13806</cdr:x>
      <cdr:y>1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0" y="2486024"/>
          <a:ext cx="496608" cy="393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72000" tIns="0" rIns="0" bIns="0" rtlCol="0"/>
        <a:lstStyle xmlns:a="http://schemas.openxmlformats.org/drawingml/2006/main"/>
        <a:p xmlns:a="http://schemas.openxmlformats.org/drawingml/2006/main">
          <a:r>
            <a:rPr lang="en-ZA" sz="2800" b="1"/>
            <a:t>B)</a:t>
          </a:r>
        </a:p>
      </cdr:txBody>
    </cdr:sp>
  </cdr:relSizeAnchor>
  <cdr:relSizeAnchor xmlns:cdr="http://schemas.openxmlformats.org/drawingml/2006/chartDrawing">
    <cdr:from>
      <cdr:x>0.16976</cdr:x>
      <cdr:y>0.109</cdr:y>
    </cdr:from>
    <cdr:to>
      <cdr:x>0.85518</cdr:x>
      <cdr:y>0.19168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06289" y="313928"/>
          <a:ext cx="2448000" cy="23811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40000"/>
          </a:schemeClr>
        </a:solidFill>
      </cdr:spPr>
      <cdr:txBody>
        <a:bodyPr xmlns:a="http://schemas.openxmlformats.org/drawingml/2006/main" wrap="square" lIns="36000" r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 b="1"/>
            <a:t>Zone 1</a:t>
          </a:r>
          <a:r>
            <a:rPr lang="en-ZA" sz="1100" b="0"/>
            <a:t>: </a:t>
          </a:r>
          <a:r>
            <a:rPr lang="en-ZA" sz="1100" b="0">
              <a:effectLst/>
            </a:rPr>
            <a:t>∆I</a:t>
          </a:r>
          <a:r>
            <a:rPr lang="en-ZA" sz="1100" b="0" baseline="30000">
              <a:effectLst/>
            </a:rPr>
            <a:t>MAX</a:t>
          </a:r>
          <a:r>
            <a:rPr lang="en-ZA" sz="1100" b="0">
              <a:effectLst/>
            </a:rPr>
            <a:t> = 37</a:t>
          </a:r>
          <a:r>
            <a:rPr lang="en-ZA" sz="1100" b="0" baseline="0">
              <a:effectLst/>
            </a:rPr>
            <a:t>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5*; K</a:t>
          </a:r>
          <a:r>
            <a:rPr lang="en-ZA" sz="1100" b="0" baseline="-25000">
              <a:effectLst/>
            </a:rPr>
            <a:t>D</a:t>
          </a:r>
          <a:r>
            <a:rPr lang="en-ZA" sz="1100" b="0" baseline="0">
              <a:effectLst/>
            </a:rPr>
            <a:t> = 24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11 nM*</a:t>
          </a:r>
          <a:endParaRPr lang="en-ZA" sz="1100" b="0"/>
        </a:p>
      </cdr:txBody>
    </cdr:sp>
  </cdr:relSizeAnchor>
  <cdr:relSizeAnchor xmlns:cdr="http://schemas.openxmlformats.org/drawingml/2006/chartDrawing">
    <cdr:from>
      <cdr:x>0.16876</cdr:x>
      <cdr:y>0.19499</cdr:y>
    </cdr:from>
    <cdr:to>
      <cdr:x>0.85419</cdr:x>
      <cdr:y>0.27767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02748" y="561578"/>
          <a:ext cx="2448000" cy="238118"/>
        </a:xfrm>
        <a:prstGeom xmlns:a="http://schemas.openxmlformats.org/drawingml/2006/main" prst="rect">
          <a:avLst/>
        </a:prstGeom>
        <a:solidFill xmlns:a="http://schemas.openxmlformats.org/drawingml/2006/main">
          <a:srgbClr val="C00000">
            <a:alpha val="40000"/>
          </a:srgbClr>
        </a:solidFill>
      </cdr:spPr>
      <cdr:txBody>
        <a:bodyPr xmlns:a="http://schemas.openxmlformats.org/drawingml/2006/main" wrap="square" lIns="36000" r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 b="1"/>
            <a:t>Zone 2</a:t>
          </a:r>
          <a:r>
            <a:rPr lang="en-ZA" sz="1100" b="0"/>
            <a:t>: </a:t>
          </a:r>
          <a:r>
            <a:rPr lang="en-ZA" sz="1100" b="0">
              <a:effectLst/>
            </a:rPr>
            <a:t>∆I</a:t>
          </a:r>
          <a:r>
            <a:rPr lang="en-ZA" sz="1100" b="0" baseline="30000">
              <a:effectLst/>
            </a:rPr>
            <a:t>MAX</a:t>
          </a:r>
          <a:r>
            <a:rPr lang="en-ZA" sz="1100" b="0">
              <a:effectLst/>
            </a:rPr>
            <a:t> = 7.2</a:t>
          </a:r>
          <a:r>
            <a:rPr lang="en-ZA" sz="1100" b="0" baseline="0">
              <a:effectLst/>
            </a:rPr>
            <a:t>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2.4*; K</a:t>
          </a:r>
          <a:r>
            <a:rPr lang="en-ZA" sz="1100" b="0" baseline="-25000">
              <a:effectLst/>
              <a:latin typeface="+mn-lt"/>
              <a:ea typeface="+mn-ea"/>
              <a:cs typeface="+mn-cs"/>
            </a:rPr>
            <a:t>D</a:t>
          </a:r>
          <a:r>
            <a:rPr lang="en-ZA" sz="1100" b="0" baseline="0">
              <a:effectLst/>
            </a:rPr>
            <a:t> = 13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21 nM</a:t>
          </a:r>
          <a:endParaRPr lang="en-ZA" sz="1100" b="0"/>
        </a:p>
      </cdr:txBody>
    </cdr:sp>
  </cdr:relSizeAnchor>
  <cdr:relSizeAnchor xmlns:cdr="http://schemas.openxmlformats.org/drawingml/2006/chartDrawing">
    <cdr:from>
      <cdr:x>0.16876</cdr:x>
      <cdr:y>0.28038</cdr:y>
    </cdr:from>
    <cdr:to>
      <cdr:x>0.85419</cdr:x>
      <cdr:y>0.36306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05800" y="807488"/>
          <a:ext cx="2460499" cy="238118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40000"/>
          </a:srgbClr>
        </a:solidFill>
      </cdr:spPr>
      <cdr:txBody>
        <a:bodyPr xmlns:a="http://schemas.openxmlformats.org/drawingml/2006/main" wrap="square" lIns="36000" r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 b="1"/>
            <a:t>Zone 3</a:t>
          </a:r>
          <a:r>
            <a:rPr lang="en-ZA" sz="1100" b="0"/>
            <a:t>: </a:t>
          </a:r>
          <a:r>
            <a:rPr lang="en-ZA" sz="1100" b="0">
              <a:effectLst/>
            </a:rPr>
            <a:t>∆I</a:t>
          </a:r>
          <a:r>
            <a:rPr lang="en-ZA" sz="1100" b="0" baseline="30000">
              <a:effectLst/>
            </a:rPr>
            <a:t>MAX</a:t>
          </a:r>
          <a:r>
            <a:rPr lang="en-ZA" sz="1100" b="0">
              <a:effectLst/>
            </a:rPr>
            <a:t> = 32</a:t>
          </a:r>
          <a:r>
            <a:rPr lang="en-ZA" sz="1100" b="0" baseline="0">
              <a:effectLst/>
            </a:rPr>
            <a:t>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3*; K</a:t>
          </a:r>
          <a:r>
            <a:rPr lang="en-ZA" sz="1100" b="0" baseline="-25000">
              <a:effectLst/>
              <a:latin typeface="+mn-lt"/>
              <a:ea typeface="+mn-ea"/>
              <a:cs typeface="+mn-cs"/>
            </a:rPr>
            <a:t>D</a:t>
          </a:r>
          <a:r>
            <a:rPr lang="en-ZA" sz="1100" b="0" baseline="0">
              <a:effectLst/>
            </a:rPr>
            <a:t> = 11 </a:t>
          </a:r>
          <a:r>
            <a:rPr lang="en-ZA" sz="1100" b="0" u="sng" baseline="0">
              <a:effectLst/>
            </a:rPr>
            <a:t>+</a:t>
          </a:r>
          <a:r>
            <a:rPr lang="en-ZA" sz="1100" b="0" baseline="0">
              <a:effectLst/>
            </a:rPr>
            <a:t> 5 nM*</a:t>
          </a:r>
          <a:endParaRPr lang="en-ZA" sz="1100" b="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0.16856</cdr:x>
      <cdr:y>0.11822</cdr:y>
    </cdr:from>
    <cdr:to>
      <cdr:x>0.89789</cdr:x>
      <cdr:y>0.21187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07815" y="340474"/>
          <a:ext cx="2629857" cy="269712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30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200" b="1"/>
            <a:t>Zone 1: </a:t>
          </a:r>
          <a:r>
            <a:rPr lang="en-ZA" sz="1200" b="0"/>
            <a:t>F(6,14)</a:t>
          </a:r>
          <a:r>
            <a:rPr lang="en-ZA" sz="1200" b="0" baseline="0"/>
            <a:t> = 2.25 ; </a:t>
          </a:r>
          <a:r>
            <a:rPr lang="en-ZA" sz="1200" b="0" i="1" baseline="0"/>
            <a:t>p</a:t>
          </a:r>
          <a:r>
            <a:rPr lang="en-ZA" sz="1200" b="0" baseline="0"/>
            <a:t> = 0.09</a:t>
          </a:r>
          <a:endParaRPr lang="en-ZA" sz="1200" b="0"/>
        </a:p>
      </cdr:txBody>
    </cdr:sp>
  </cdr:relSizeAnchor>
  <cdr:relSizeAnchor xmlns:cdr="http://schemas.openxmlformats.org/drawingml/2006/chartDrawing">
    <cdr:from>
      <cdr:x>0</cdr:x>
      <cdr:y>0.85787</cdr:y>
    </cdr:from>
    <cdr:to>
      <cdr:x>0.1382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2470666"/>
          <a:ext cx="497731" cy="409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7200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2800" b="1"/>
            <a:t>C)</a:t>
          </a:r>
        </a:p>
      </cdr:txBody>
    </cdr:sp>
  </cdr:relSizeAnchor>
  <cdr:relSizeAnchor xmlns:cdr="http://schemas.openxmlformats.org/drawingml/2006/chartDrawing">
    <cdr:from>
      <cdr:x>0.1686</cdr:x>
      <cdr:y>0.20899</cdr:y>
    </cdr:from>
    <cdr:to>
      <cdr:x>0.89793</cdr:x>
      <cdr:y>0.30264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07215" y="601891"/>
          <a:ext cx="2626699" cy="269712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30000"/>
          </a:srgb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ZA" sz="1200" b="1"/>
            <a:t>Zone 3: </a:t>
          </a:r>
          <a:r>
            <a:rPr lang="en-ZA" sz="1200" b="0"/>
            <a:t>F(6,14)</a:t>
          </a:r>
          <a:r>
            <a:rPr lang="en-ZA" sz="1200" b="0" baseline="0"/>
            <a:t> = 4.24 ; </a:t>
          </a:r>
          <a:r>
            <a:rPr lang="en-ZA" sz="1200" b="0" i="1" baseline="0"/>
            <a:t>p</a:t>
          </a:r>
          <a:r>
            <a:rPr lang="en-ZA" sz="1200" b="0" baseline="0"/>
            <a:t> = 0.01</a:t>
          </a:r>
          <a:endParaRPr lang="en-ZA" sz="1200" b="0"/>
        </a:p>
      </cdr:txBody>
    </cdr:sp>
  </cdr:relSizeAnchor>
  <cdr:relSizeAnchor xmlns:cdr="http://schemas.openxmlformats.org/drawingml/2006/chartDrawing">
    <cdr:from>
      <cdr:x>0.31251</cdr:x>
      <cdr:y>0.52629</cdr:y>
    </cdr:from>
    <cdr:to>
      <cdr:x>0.37915</cdr:x>
      <cdr:y>0.6327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26435" y="1515718"/>
          <a:ext cx="240195" cy="306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</a:p>
      </cdr:txBody>
    </cdr:sp>
  </cdr:relSizeAnchor>
  <cdr:relSizeAnchor xmlns:cdr="http://schemas.openxmlformats.org/drawingml/2006/chartDrawing">
    <cdr:from>
      <cdr:x>0.48715</cdr:x>
      <cdr:y>0.47452</cdr:y>
    </cdr:from>
    <cdr:to>
      <cdr:x>0.55379</cdr:x>
      <cdr:y>0.58093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1755914" y="1366631"/>
          <a:ext cx="240195" cy="306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</a:p>
      </cdr:txBody>
    </cdr:sp>
  </cdr:relSizeAnchor>
  <cdr:relSizeAnchor xmlns:cdr="http://schemas.openxmlformats.org/drawingml/2006/chartDrawing">
    <cdr:from>
      <cdr:x>0.59515</cdr:x>
      <cdr:y>0.45727</cdr:y>
    </cdr:from>
    <cdr:to>
      <cdr:x>0.66178</cdr:x>
      <cdr:y>0.56368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145196" y="1316936"/>
          <a:ext cx="240195" cy="306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</a:p>
      </cdr:txBody>
    </cdr:sp>
  </cdr:relSizeAnchor>
  <cdr:relSizeAnchor xmlns:cdr="http://schemas.openxmlformats.org/drawingml/2006/chartDrawing">
    <cdr:from>
      <cdr:x>0.70544</cdr:x>
      <cdr:y>0.46302</cdr:y>
    </cdr:from>
    <cdr:to>
      <cdr:x>0.77208</cdr:x>
      <cdr:y>0.56943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2542762" y="1333501"/>
          <a:ext cx="240195" cy="306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36861</xdr:rowOff>
    </xdr:from>
    <xdr:to>
      <xdr:col>5</xdr:col>
      <xdr:colOff>418650</xdr:colOff>
      <xdr:row>36</xdr:row>
      <xdr:rowOff>59361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35901</xdr:colOff>
      <xdr:row>21</xdr:row>
      <xdr:rowOff>32971</xdr:rowOff>
    </xdr:from>
    <xdr:to>
      <xdr:col>11</xdr:col>
      <xdr:colOff>587901</xdr:colOff>
      <xdr:row>36</xdr:row>
      <xdr:rowOff>55471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0.14671</cdr:x>
      <cdr:y>0.82833</cdr:y>
    </cdr:from>
    <cdr:to>
      <cdr:x>0.97716</cdr:x>
      <cdr:y>0.96027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47720" y="2425040"/>
          <a:ext cx="3100355" cy="386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   </a:t>
          </a:r>
          <a:r>
            <a:rPr lang="en-ZA" sz="1200" b="0"/>
            <a:t>0.1%                 1%                10%              100%</a:t>
          </a:r>
        </a:p>
      </cdr:txBody>
    </cdr:sp>
  </cdr:relSizeAnchor>
  <cdr:relSizeAnchor xmlns:cdr="http://schemas.openxmlformats.org/drawingml/2006/chartDrawing">
    <cdr:from>
      <cdr:x>0</cdr:x>
      <cdr:y>0.85934</cdr:y>
    </cdr:from>
    <cdr:to>
      <cdr:x>0.13806</cdr:x>
      <cdr:y>1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0" y="2515839"/>
          <a:ext cx="515426" cy="411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72000" tIns="0" rIns="0" bIns="0" rtlCol="0"/>
        <a:lstStyle xmlns:a="http://schemas.openxmlformats.org/drawingml/2006/main"/>
        <a:p xmlns:a="http://schemas.openxmlformats.org/drawingml/2006/main">
          <a:r>
            <a:rPr lang="en-ZA" sz="2800" b="1"/>
            <a:t>B)</a:t>
          </a:r>
        </a:p>
      </cdr:txBody>
    </cdr:sp>
  </cdr:relSizeAnchor>
  <cdr:relSizeAnchor xmlns:cdr="http://schemas.openxmlformats.org/drawingml/2006/chartDrawing">
    <cdr:from>
      <cdr:x>0.17889</cdr:x>
      <cdr:y>0.09744</cdr:y>
    </cdr:from>
    <cdr:to>
      <cdr:x>0.79475</cdr:x>
      <cdr:y>0.19106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66270" y="285268"/>
          <a:ext cx="2293806" cy="274084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3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Zone 1: </a:t>
          </a:r>
          <a:r>
            <a:rPr lang="en-ZA" sz="1200" b="0"/>
            <a:t>F(3,8)</a:t>
          </a:r>
          <a:r>
            <a:rPr lang="en-ZA" sz="1200" b="0" baseline="0"/>
            <a:t> = 10.9;   </a:t>
          </a:r>
          <a:r>
            <a:rPr lang="en-ZA" sz="1200" b="0" i="1" baseline="0"/>
            <a:t>p</a:t>
          </a:r>
          <a:r>
            <a:rPr lang="en-ZA" sz="1200" b="0" baseline="0"/>
            <a:t> = 0.003</a:t>
          </a:r>
          <a:endParaRPr lang="en-ZA" sz="1200" b="0"/>
        </a:p>
      </cdr:txBody>
    </cdr:sp>
  </cdr:relSizeAnchor>
  <cdr:relSizeAnchor xmlns:cdr="http://schemas.openxmlformats.org/drawingml/2006/chartDrawing">
    <cdr:from>
      <cdr:x>0.17889</cdr:x>
      <cdr:y>0.19254</cdr:y>
    </cdr:from>
    <cdr:to>
      <cdr:x>0.79278</cdr:x>
      <cdr:y>0.28616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66270" y="563685"/>
          <a:ext cx="2286469" cy="274084"/>
        </a:xfrm>
        <a:prstGeom xmlns:a="http://schemas.openxmlformats.org/drawingml/2006/main" prst="rect">
          <a:avLst/>
        </a:prstGeom>
        <a:solidFill xmlns:a="http://schemas.openxmlformats.org/drawingml/2006/main">
          <a:srgbClr val="C00000">
            <a:alpha val="3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 Zone 2: </a:t>
          </a:r>
          <a:r>
            <a:rPr lang="en-ZA" sz="1200" b="0"/>
            <a:t>F(3,8)</a:t>
          </a:r>
          <a:r>
            <a:rPr lang="en-ZA" sz="1200" b="0" baseline="0"/>
            <a:t> =  1.48; </a:t>
          </a:r>
          <a:r>
            <a:rPr lang="en-ZA" sz="1200" b="0" i="1" baseline="0"/>
            <a:t>p</a:t>
          </a:r>
          <a:r>
            <a:rPr lang="en-ZA" sz="1200" b="0" baseline="0"/>
            <a:t> = 0.291</a:t>
          </a:r>
          <a:endParaRPr lang="en-ZA" sz="1200" b="0"/>
        </a:p>
      </cdr:txBody>
    </cdr:sp>
  </cdr:relSizeAnchor>
  <cdr:relSizeAnchor xmlns:cdr="http://schemas.openxmlformats.org/drawingml/2006/chartDrawing">
    <cdr:from>
      <cdr:x>0.80731</cdr:x>
      <cdr:y>0.56144</cdr:y>
    </cdr:from>
    <cdr:to>
      <cdr:x>0.87676</cdr:x>
      <cdr:y>0.66724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013970" y="1643680"/>
          <a:ext cx="259282" cy="309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800" b="1"/>
            <a:t>*</a:t>
          </a:r>
          <a:endParaRPr lang="en-GB" sz="1100" b="1"/>
        </a:p>
      </cdr:txBody>
    </cdr:sp>
  </cdr:relSizeAnchor>
  <cdr:relSizeAnchor xmlns:cdr="http://schemas.openxmlformats.org/drawingml/2006/chartDrawing">
    <cdr:from>
      <cdr:x>0.32232</cdr:x>
      <cdr:y>0.29265</cdr:y>
    </cdr:from>
    <cdr:to>
      <cdr:x>0.93622</cdr:x>
      <cdr:y>0.38627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1203321" y="856769"/>
          <a:ext cx="2291904" cy="274085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3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 Zone 3: </a:t>
          </a:r>
          <a:r>
            <a:rPr lang="en-ZA" sz="1200" b="0"/>
            <a:t>F(3,8)</a:t>
          </a:r>
          <a:r>
            <a:rPr lang="en-ZA" sz="1200" b="0" baseline="0"/>
            <a:t> =  1.35; </a:t>
          </a:r>
          <a:r>
            <a:rPr lang="en-ZA" sz="1200" b="0" i="1" baseline="0"/>
            <a:t>p</a:t>
          </a:r>
          <a:r>
            <a:rPr lang="en-ZA" sz="1200" b="0" baseline="0"/>
            <a:t> = 0.326</a:t>
          </a:r>
          <a:endParaRPr lang="en-ZA" sz="1200" b="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0.18012</cdr:x>
      <cdr:y>0.11822</cdr:y>
    </cdr:from>
    <cdr:to>
      <cdr:x>0.81024</cdr:x>
      <cdr:y>0.21187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48431" y="340474"/>
          <a:ext cx="2268417" cy="269712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30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Zone 1: </a:t>
          </a:r>
          <a:r>
            <a:rPr lang="en-ZA" sz="1200" b="0"/>
            <a:t>F(3,8)</a:t>
          </a:r>
          <a:r>
            <a:rPr lang="en-ZA" sz="1200" b="0" baseline="0"/>
            <a:t> = 17.5 ; </a:t>
          </a:r>
          <a:r>
            <a:rPr lang="en-ZA" sz="1200" b="0" i="1" baseline="0"/>
            <a:t>p</a:t>
          </a:r>
          <a:r>
            <a:rPr lang="en-ZA" sz="1200" b="0" baseline="0"/>
            <a:t> = 0.0007</a:t>
          </a:r>
          <a:endParaRPr lang="en-ZA" sz="1200" b="0"/>
        </a:p>
      </cdr:txBody>
    </cdr:sp>
  </cdr:relSizeAnchor>
  <cdr:relSizeAnchor xmlns:cdr="http://schemas.openxmlformats.org/drawingml/2006/chartDrawing">
    <cdr:from>
      <cdr:x>0</cdr:x>
      <cdr:y>0.85787</cdr:y>
    </cdr:from>
    <cdr:to>
      <cdr:x>0.1382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2510814"/>
          <a:ext cx="516148" cy="415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7200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2800" b="1"/>
            <a:t>C)</a:t>
          </a:r>
        </a:p>
      </cdr:txBody>
    </cdr:sp>
  </cdr:relSizeAnchor>
  <cdr:relSizeAnchor xmlns:cdr="http://schemas.openxmlformats.org/drawingml/2006/chartDrawing">
    <cdr:from>
      <cdr:x>0.17849</cdr:x>
      <cdr:y>0.21583</cdr:y>
    </cdr:from>
    <cdr:to>
      <cdr:x>0.80849</cdr:x>
      <cdr:y>0.30948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42564" y="621590"/>
          <a:ext cx="2268000" cy="269712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30000"/>
          </a:srgb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Zone 3: </a:t>
          </a:r>
          <a:r>
            <a:rPr lang="en-ZA" sz="1200" b="0"/>
            <a:t>F(3,8)</a:t>
          </a:r>
          <a:r>
            <a:rPr lang="en-ZA" sz="1200" b="0" baseline="0"/>
            <a:t> =   1.28 ; </a:t>
          </a:r>
          <a:r>
            <a:rPr lang="en-ZA" sz="1200" b="0" i="1" baseline="0"/>
            <a:t>p</a:t>
          </a:r>
          <a:r>
            <a:rPr lang="en-ZA" sz="1200" b="0" baseline="0"/>
            <a:t> = 0.346</a:t>
          </a:r>
          <a:endParaRPr lang="en-ZA" sz="1200" b="0"/>
        </a:p>
      </cdr:txBody>
    </cdr:sp>
  </cdr:relSizeAnchor>
  <cdr:relSizeAnchor xmlns:cdr="http://schemas.openxmlformats.org/drawingml/2006/chartDrawing">
    <cdr:from>
      <cdr:x>0.16377</cdr:x>
      <cdr:y>0.84446</cdr:y>
    </cdr:from>
    <cdr:to>
      <cdr:x>0.97673</cdr:x>
      <cdr:y>0.97858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84200" y="2432050"/>
          <a:ext cx="2899944" cy="386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     0.1%              1%             10%             100%</a:t>
          </a:r>
        </a:p>
      </cdr:txBody>
    </cdr:sp>
  </cdr:relSizeAnchor>
  <cdr:relSizeAnchor xmlns:cdr="http://schemas.openxmlformats.org/drawingml/2006/chartDrawing">
    <cdr:from>
      <cdr:x>0.18424</cdr:x>
      <cdr:y>0.38365</cdr:y>
    </cdr:from>
    <cdr:to>
      <cdr:x>0.26969</cdr:x>
      <cdr:y>0.50602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7225" y="1104900"/>
          <a:ext cx="304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 sz="1100"/>
        </a:p>
      </cdr:txBody>
    </cdr:sp>
  </cdr:relSizeAnchor>
  <cdr:relSizeAnchor xmlns:cdr="http://schemas.openxmlformats.org/drawingml/2006/chartDrawing">
    <cdr:from>
      <cdr:x>0.21247</cdr:x>
      <cdr:y>0.41766</cdr:y>
    </cdr:from>
    <cdr:to>
      <cdr:x>0.2819</cdr:x>
      <cdr:y>0.5235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57918" y="1202871"/>
          <a:ext cx="247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  <a:endParaRPr lang="en-GB" sz="1100" b="1"/>
        </a:p>
      </cdr:txBody>
    </cdr:sp>
  </cdr:relSizeAnchor>
  <cdr:relSizeAnchor xmlns:cdr="http://schemas.openxmlformats.org/drawingml/2006/chartDrawing">
    <cdr:from>
      <cdr:x>0.42689</cdr:x>
      <cdr:y>0.35965</cdr:y>
    </cdr:from>
    <cdr:to>
      <cdr:x>0.49632</cdr:x>
      <cdr:y>0.46549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1594353" y="1052627"/>
          <a:ext cx="259307" cy="3097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  <a:endParaRPr lang="en-GB" sz="1100" b="1"/>
        </a:p>
      </cdr:txBody>
    </cdr:sp>
  </cdr:relSizeAnchor>
  <cdr:relSizeAnchor xmlns:cdr="http://schemas.openxmlformats.org/drawingml/2006/chartDrawing">
    <cdr:from>
      <cdr:x>0.64184</cdr:x>
      <cdr:y>0.57179</cdr:y>
    </cdr:from>
    <cdr:to>
      <cdr:x>0.71126</cdr:x>
      <cdr:y>0.67762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397157" y="1673517"/>
          <a:ext cx="259269" cy="309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  <a:endParaRPr lang="en-GB" sz="1100" b="1"/>
        </a:p>
      </cdr:txBody>
    </cdr:sp>
  </cdr:relSizeAnchor>
  <cdr:relSizeAnchor xmlns:cdr="http://schemas.openxmlformats.org/drawingml/2006/chartDrawing">
    <cdr:from>
      <cdr:x>0.8495</cdr:x>
      <cdr:y>0.67904</cdr:y>
    </cdr:from>
    <cdr:to>
      <cdr:x>0.91893</cdr:x>
      <cdr:y>0.78487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3172689" y="1987416"/>
          <a:ext cx="259307" cy="309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800" b="1"/>
            <a:t>†</a:t>
          </a:r>
          <a:endParaRPr lang="en-GB" sz="1100" b="1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36861</xdr:rowOff>
    </xdr:from>
    <xdr:to>
      <xdr:col>5</xdr:col>
      <xdr:colOff>552000</xdr:colOff>
      <xdr:row>36</xdr:row>
      <xdr:rowOff>59361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21</xdr:row>
      <xdr:rowOff>47625</xdr:rowOff>
    </xdr:from>
    <xdr:to>
      <xdr:col>11</xdr:col>
      <xdr:colOff>580575</xdr:colOff>
      <xdr:row>36</xdr:row>
      <xdr:rowOff>70125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0.14671</cdr:x>
      <cdr:y>0.82833</cdr:y>
    </cdr:from>
    <cdr:to>
      <cdr:x>0.99931</cdr:x>
      <cdr:y>0.96027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27080" y="2385590"/>
          <a:ext cx="3063111" cy="3799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0"/>
            <a:t>   0.1%                1%                10%           100%</a:t>
          </a:r>
        </a:p>
      </cdr:txBody>
    </cdr:sp>
  </cdr:relSizeAnchor>
  <cdr:relSizeAnchor xmlns:cdr="http://schemas.openxmlformats.org/drawingml/2006/chartDrawing">
    <cdr:from>
      <cdr:x>0</cdr:x>
      <cdr:y>0.85934</cdr:y>
    </cdr:from>
    <cdr:to>
      <cdr:x>0.13806</cdr:x>
      <cdr:y>1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0" y="2515839"/>
          <a:ext cx="514412" cy="411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72000" tIns="0" rIns="0" bIns="0" rtlCol="0"/>
        <a:lstStyle xmlns:a="http://schemas.openxmlformats.org/drawingml/2006/main"/>
        <a:p xmlns:a="http://schemas.openxmlformats.org/drawingml/2006/main">
          <a:r>
            <a:rPr lang="en-ZA" sz="2800" b="1"/>
            <a:t>B)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0.16832</cdr:x>
      <cdr:y>0.11822</cdr:y>
    </cdr:from>
    <cdr:to>
      <cdr:x>0.80547</cdr:x>
      <cdr:y>0.21187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24756" y="346006"/>
          <a:ext cx="2364904" cy="27409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5">
            <a:lumMod val="50000"/>
            <a:alpha val="30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Zone 1: </a:t>
          </a:r>
          <a:r>
            <a:rPr lang="en-ZA" sz="1200" b="0"/>
            <a:t>F(3,8)</a:t>
          </a:r>
          <a:r>
            <a:rPr lang="en-ZA" sz="1200" b="0" baseline="0"/>
            <a:t> = 2.6;   </a:t>
          </a:r>
          <a:r>
            <a:rPr lang="en-ZA" sz="1200" b="0" i="1" baseline="0"/>
            <a:t>p</a:t>
          </a:r>
          <a:r>
            <a:rPr lang="en-ZA" sz="1200" b="0" baseline="0"/>
            <a:t> = 0.125</a:t>
          </a:r>
          <a:endParaRPr lang="en-ZA" sz="1200" b="0"/>
        </a:p>
      </cdr:txBody>
    </cdr:sp>
  </cdr:relSizeAnchor>
  <cdr:relSizeAnchor xmlns:cdr="http://schemas.openxmlformats.org/drawingml/2006/chartDrawing">
    <cdr:from>
      <cdr:x>0</cdr:x>
      <cdr:y>0.86242</cdr:y>
    </cdr:from>
    <cdr:to>
      <cdr:x>0.1382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2524119"/>
          <a:ext cx="514933" cy="402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7200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2800" b="1"/>
            <a:t>C)</a:t>
          </a:r>
        </a:p>
      </cdr:txBody>
    </cdr:sp>
  </cdr:relSizeAnchor>
  <cdr:relSizeAnchor xmlns:cdr="http://schemas.openxmlformats.org/drawingml/2006/chartDrawing">
    <cdr:from>
      <cdr:x>0.16845</cdr:x>
      <cdr:y>0.21583</cdr:y>
    </cdr:from>
    <cdr:to>
      <cdr:x>0.80616</cdr:x>
      <cdr:y>0.30948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08096" y="621590"/>
          <a:ext cx="2302163" cy="269712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>
            <a:alpha val="30000"/>
          </a:srgb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ZA" sz="1200" b="1"/>
            <a:t>Zone 3: </a:t>
          </a:r>
          <a:r>
            <a:rPr lang="en-ZA" sz="1200" b="0"/>
            <a:t>F(3,8)</a:t>
          </a:r>
          <a:r>
            <a:rPr lang="en-ZA" sz="1200" b="0" baseline="0"/>
            <a:t> = 0.03; </a:t>
          </a:r>
          <a:r>
            <a:rPr lang="en-ZA" sz="1200" b="0" i="1" baseline="0"/>
            <a:t>p</a:t>
          </a:r>
          <a:r>
            <a:rPr lang="en-ZA" sz="1200" b="0" baseline="0"/>
            <a:t> = 0.994</a:t>
          </a:r>
          <a:endParaRPr lang="en-ZA" sz="1200" b="0"/>
        </a:p>
      </cdr:txBody>
    </cdr:sp>
  </cdr:relSizeAnchor>
  <cdr:relSizeAnchor xmlns:cdr="http://schemas.openxmlformats.org/drawingml/2006/chartDrawing">
    <cdr:from>
      <cdr:x>0.12271</cdr:x>
      <cdr:y>0.84446</cdr:y>
    </cdr:from>
    <cdr:to>
      <cdr:x>0.97673</cdr:x>
      <cdr:y>0.97858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457201" y="2471566"/>
          <a:ext cx="3182096" cy="3925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ZA" sz="1200" b="1"/>
            <a:t>    </a:t>
          </a:r>
          <a:r>
            <a:rPr lang="en-ZA" sz="1200" b="0"/>
            <a:t>0.1%             1%               10%             100%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2"/>
  <sheetViews>
    <sheetView zoomScale="70" zoomScaleNormal="70" workbookViewId="0"/>
  </sheetViews>
  <sheetFormatPr defaultRowHeight="15" x14ac:dyDescent="0.25"/>
  <cols>
    <col min="1" max="1" width="11.140625" customWidth="1"/>
    <col min="3" max="3" width="11.140625" bestFit="1" customWidth="1"/>
    <col min="9" max="9" width="16.140625" customWidth="1"/>
    <col min="10" max="10" width="14.85546875" bestFit="1" customWidth="1"/>
  </cols>
  <sheetData>
    <row r="1" spans="1:11" ht="23.25" x14ac:dyDescent="0.35">
      <c r="A1" s="25" t="s">
        <v>321</v>
      </c>
    </row>
    <row r="2" spans="1:11" ht="21" x14ac:dyDescent="0.35">
      <c r="A2" s="2" t="s">
        <v>298</v>
      </c>
    </row>
    <row r="4" spans="1:11" ht="18.75" x14ac:dyDescent="0.3">
      <c r="A4" s="4" t="s">
        <v>27</v>
      </c>
    </row>
    <row r="5" spans="1:11" x14ac:dyDescent="0.25">
      <c r="A5" s="78" t="s">
        <v>3</v>
      </c>
      <c r="B5" s="78"/>
      <c r="C5" s="5" t="s">
        <v>0</v>
      </c>
      <c r="D5" s="5">
        <v>177552</v>
      </c>
      <c r="E5" s="5">
        <v>229.358</v>
      </c>
      <c r="F5" s="5">
        <v>3.9350000000000001</v>
      </c>
      <c r="G5" s="5">
        <v>232</v>
      </c>
      <c r="H5" s="5">
        <v>230</v>
      </c>
    </row>
    <row r="6" spans="1:11" x14ac:dyDescent="0.25">
      <c r="A6" s="78"/>
      <c r="B6" s="78"/>
      <c r="C6" s="8" t="s">
        <v>1</v>
      </c>
      <c r="D6" s="8">
        <v>177552</v>
      </c>
      <c r="E6" s="8">
        <v>227.25700000000001</v>
      </c>
      <c r="F6" s="8">
        <v>6.524</v>
      </c>
      <c r="G6" s="8">
        <v>231</v>
      </c>
      <c r="H6" s="8">
        <v>230</v>
      </c>
    </row>
    <row r="7" spans="1:11" x14ac:dyDescent="0.25">
      <c r="A7" s="78"/>
      <c r="B7" s="78"/>
      <c r="C7" s="7" t="s">
        <v>2</v>
      </c>
      <c r="D7" s="7">
        <v>177552</v>
      </c>
      <c r="E7" s="7">
        <v>227.87799999999999</v>
      </c>
      <c r="F7" s="7">
        <v>3.8079999999999998</v>
      </c>
      <c r="G7" s="7">
        <v>229</v>
      </c>
      <c r="H7" s="7">
        <v>228</v>
      </c>
    </row>
    <row r="8" spans="1:11" x14ac:dyDescent="0.25">
      <c r="A8" s="78" t="s">
        <v>4</v>
      </c>
      <c r="B8" s="78"/>
      <c r="C8" s="5" t="s">
        <v>0</v>
      </c>
      <c r="D8" s="5">
        <v>177552</v>
      </c>
      <c r="E8" s="5">
        <v>229.35499999999999</v>
      </c>
      <c r="F8" s="5">
        <v>3.9180000000000001</v>
      </c>
      <c r="G8" s="5">
        <v>232</v>
      </c>
      <c r="H8" s="5">
        <v>230</v>
      </c>
    </row>
    <row r="9" spans="1:11" x14ac:dyDescent="0.25">
      <c r="A9" s="78"/>
      <c r="B9" s="78"/>
      <c r="C9" s="8" t="s">
        <v>1</v>
      </c>
      <c r="D9" s="8">
        <v>177552</v>
      </c>
      <c r="E9" s="8">
        <v>227.30699999999999</v>
      </c>
      <c r="F9" s="8">
        <v>6.4349999999999996</v>
      </c>
      <c r="G9" s="8">
        <v>231</v>
      </c>
      <c r="H9" s="8">
        <v>230</v>
      </c>
    </row>
    <row r="10" spans="1:11" x14ac:dyDescent="0.25">
      <c r="A10" s="78"/>
      <c r="B10" s="78"/>
      <c r="C10" s="7" t="s">
        <v>2</v>
      </c>
      <c r="D10" s="7">
        <v>177552</v>
      </c>
      <c r="E10" s="7">
        <v>227.93799999999999</v>
      </c>
      <c r="F10" s="7">
        <v>3.786</v>
      </c>
      <c r="G10" s="7">
        <v>228</v>
      </c>
      <c r="H10" s="7">
        <v>228</v>
      </c>
    </row>
    <row r="11" spans="1:11" x14ac:dyDescent="0.25">
      <c r="A11" s="78" t="s">
        <v>5</v>
      </c>
      <c r="B11" s="78"/>
      <c r="C11" s="5" t="s">
        <v>0</v>
      </c>
      <c r="D11" s="5">
        <v>177552</v>
      </c>
      <c r="E11" s="5">
        <v>229.35499999999999</v>
      </c>
      <c r="F11" s="5">
        <v>3.9180000000000001</v>
      </c>
      <c r="G11" s="5">
        <v>232</v>
      </c>
      <c r="H11" s="5">
        <v>230</v>
      </c>
    </row>
    <row r="12" spans="1:11" x14ac:dyDescent="0.25">
      <c r="A12" s="78"/>
      <c r="B12" s="78"/>
      <c r="C12" s="8" t="s">
        <v>1</v>
      </c>
      <c r="D12" s="8">
        <v>177552</v>
      </c>
      <c r="E12" s="8">
        <v>227.30699999999999</v>
      </c>
      <c r="F12" s="8">
        <v>6.4349999999999996</v>
      </c>
      <c r="G12" s="8">
        <v>231</v>
      </c>
      <c r="H12" s="8">
        <v>230</v>
      </c>
    </row>
    <row r="13" spans="1:11" x14ac:dyDescent="0.25">
      <c r="A13" s="78"/>
      <c r="B13" s="78"/>
      <c r="C13" s="7" t="s">
        <v>2</v>
      </c>
      <c r="D13" s="7">
        <v>177552</v>
      </c>
      <c r="E13" s="7">
        <v>227.93799999999999</v>
      </c>
      <c r="F13" s="7">
        <v>3.786</v>
      </c>
      <c r="G13" s="7">
        <v>228</v>
      </c>
      <c r="H13" s="7">
        <v>228</v>
      </c>
    </row>
    <row r="14" spans="1:11" x14ac:dyDescent="0.25">
      <c r="A14" s="77" t="s">
        <v>6</v>
      </c>
      <c r="B14" s="77"/>
      <c r="C14" s="5" t="s">
        <v>0</v>
      </c>
      <c r="D14" s="5">
        <v>12756</v>
      </c>
      <c r="E14" s="5">
        <v>224.255</v>
      </c>
      <c r="F14" s="5">
        <v>6.9139999999999997</v>
      </c>
      <c r="G14" s="5">
        <v>229</v>
      </c>
      <c r="H14" s="5">
        <v>227</v>
      </c>
      <c r="I14" s="5">
        <f>E5-E14</f>
        <v>5.1030000000000086</v>
      </c>
      <c r="J14" s="5">
        <f>IF(I14&gt;0,I14^2,I14^2*-1)</f>
        <v>26.040609000000089</v>
      </c>
      <c r="K14" s="76">
        <f>SQRT(SUM(J14:J16))</f>
        <v>9.7673016232734469</v>
      </c>
    </row>
    <row r="15" spans="1:11" x14ac:dyDescent="0.25">
      <c r="A15" s="77"/>
      <c r="B15" s="77"/>
      <c r="C15" s="8" t="s">
        <v>1</v>
      </c>
      <c r="D15" s="8">
        <v>12756</v>
      </c>
      <c r="E15" s="8">
        <v>222.34299999999999</v>
      </c>
      <c r="F15" s="8">
        <v>6.6429999999999998</v>
      </c>
      <c r="G15" s="8">
        <v>226</v>
      </c>
      <c r="H15" s="8">
        <v>225</v>
      </c>
      <c r="I15" s="8">
        <f t="shared" ref="I15:I22" si="0">E6-E15</f>
        <v>4.9140000000000157</v>
      </c>
      <c r="J15" s="8">
        <f t="shared" ref="J15:J40" si="1">IF(I15&gt;0,I15^2,I15^2*-1)</f>
        <v>24.147396000000153</v>
      </c>
      <c r="K15" s="76"/>
    </row>
    <row r="16" spans="1:11" x14ac:dyDescent="0.25">
      <c r="A16" s="77"/>
      <c r="B16" s="77"/>
      <c r="C16" s="7" t="s">
        <v>2</v>
      </c>
      <c r="D16" s="7">
        <v>12756</v>
      </c>
      <c r="E16" s="7">
        <v>221.154</v>
      </c>
      <c r="F16" s="7">
        <v>4.8150000000000004</v>
      </c>
      <c r="G16" s="7">
        <v>224</v>
      </c>
      <c r="H16" s="7">
        <v>222</v>
      </c>
      <c r="I16" s="7">
        <f t="shared" si="0"/>
        <v>6.7239999999999895</v>
      </c>
      <c r="J16" s="7">
        <f t="shared" si="1"/>
        <v>45.212175999999857</v>
      </c>
      <c r="K16" s="76"/>
    </row>
    <row r="17" spans="1:11" x14ac:dyDescent="0.25">
      <c r="A17" s="77" t="s">
        <v>7</v>
      </c>
      <c r="B17" s="77"/>
      <c r="C17" s="5" t="s">
        <v>0</v>
      </c>
      <c r="D17" s="5">
        <v>12756</v>
      </c>
      <c r="E17" s="5">
        <v>224.636</v>
      </c>
      <c r="F17" s="5">
        <v>5.9530000000000003</v>
      </c>
      <c r="G17" s="5">
        <v>229</v>
      </c>
      <c r="H17" s="5">
        <v>227</v>
      </c>
      <c r="I17" s="5">
        <f t="shared" si="0"/>
        <v>4.7189999999999941</v>
      </c>
      <c r="J17" s="5">
        <f t="shared" si="1"/>
        <v>22.268960999999944</v>
      </c>
      <c r="K17" s="76">
        <f>SQRT(SUM(J17:J19))</f>
        <v>9.2498605935440885</v>
      </c>
    </row>
    <row r="18" spans="1:11" x14ac:dyDescent="0.25">
      <c r="A18" s="77"/>
      <c r="B18" s="77"/>
      <c r="C18" s="8" t="s">
        <v>1</v>
      </c>
      <c r="D18" s="8">
        <v>12756</v>
      </c>
      <c r="E18" s="8">
        <v>222.703</v>
      </c>
      <c r="F18" s="8">
        <v>5.7329999999999997</v>
      </c>
      <c r="G18" s="8">
        <v>226</v>
      </c>
      <c r="H18" s="8">
        <v>225</v>
      </c>
      <c r="I18" s="8">
        <f t="shared" si="0"/>
        <v>4.603999999999985</v>
      </c>
      <c r="J18" s="8">
        <f t="shared" si="1"/>
        <v>21.196815999999863</v>
      </c>
      <c r="K18" s="76"/>
    </row>
    <row r="19" spans="1:11" x14ac:dyDescent="0.25">
      <c r="A19" s="77"/>
      <c r="B19" s="77"/>
      <c r="C19" s="7" t="s">
        <v>2</v>
      </c>
      <c r="D19" s="7">
        <v>12756</v>
      </c>
      <c r="E19" s="7">
        <v>221.45</v>
      </c>
      <c r="F19" s="7">
        <v>3.9329999999999998</v>
      </c>
      <c r="G19" s="7">
        <v>224</v>
      </c>
      <c r="H19" s="7">
        <v>222</v>
      </c>
      <c r="I19" s="7">
        <f t="shared" si="0"/>
        <v>6.4879999999999995</v>
      </c>
      <c r="J19" s="7">
        <f t="shared" si="1"/>
        <v>42.094143999999993</v>
      </c>
      <c r="K19" s="76"/>
    </row>
    <row r="20" spans="1:11" x14ac:dyDescent="0.25">
      <c r="A20" s="77" t="s">
        <v>8</v>
      </c>
      <c r="B20" s="77"/>
      <c r="C20" s="5" t="s">
        <v>0</v>
      </c>
      <c r="D20" s="5">
        <v>12756</v>
      </c>
      <c r="E20" s="5">
        <v>224.58600000000001</v>
      </c>
      <c r="F20" s="5">
        <v>6.9829999999999997</v>
      </c>
      <c r="G20" s="5">
        <v>228</v>
      </c>
      <c r="H20" s="5">
        <v>227</v>
      </c>
      <c r="I20" s="5">
        <f t="shared" si="0"/>
        <v>4.768999999999977</v>
      </c>
      <c r="J20" s="5">
        <f t="shared" si="1"/>
        <v>22.74336099999978</v>
      </c>
      <c r="K20" s="76">
        <f>SQRT(SUM(J20:J22))</f>
        <v>10.051650710206738</v>
      </c>
    </row>
    <row r="21" spans="1:11" x14ac:dyDescent="0.25">
      <c r="A21" s="77"/>
      <c r="B21" s="77"/>
      <c r="C21" s="8" t="s">
        <v>1</v>
      </c>
      <c r="D21" s="8">
        <v>12756</v>
      </c>
      <c r="E21" s="8">
        <v>224.64699999999999</v>
      </c>
      <c r="F21" s="8">
        <v>6.9720000000000004</v>
      </c>
      <c r="G21" s="8">
        <v>227</v>
      </c>
      <c r="H21" s="8">
        <v>227</v>
      </c>
      <c r="I21" s="8">
        <f t="shared" si="0"/>
        <v>2.6599999999999966</v>
      </c>
      <c r="J21" s="8">
        <f t="shared" si="1"/>
        <v>7.0755999999999819</v>
      </c>
      <c r="K21" s="76"/>
    </row>
    <row r="22" spans="1:11" x14ac:dyDescent="0.25">
      <c r="A22" s="77"/>
      <c r="B22" s="77"/>
      <c r="C22" s="7" t="s">
        <v>2</v>
      </c>
      <c r="D22" s="7">
        <v>12756</v>
      </c>
      <c r="E22" s="7">
        <v>219.499</v>
      </c>
      <c r="F22" s="7">
        <v>5.59</v>
      </c>
      <c r="G22" s="7">
        <v>222</v>
      </c>
      <c r="H22" s="7">
        <v>221</v>
      </c>
      <c r="I22" s="7">
        <f t="shared" si="0"/>
        <v>8.438999999999993</v>
      </c>
      <c r="J22" s="7">
        <f t="shared" si="1"/>
        <v>71.216720999999879</v>
      </c>
      <c r="K22" s="76"/>
    </row>
    <row r="23" spans="1:11" x14ac:dyDescent="0.25">
      <c r="A23" s="75" t="s">
        <v>9</v>
      </c>
      <c r="B23" s="75"/>
      <c r="C23" s="5" t="s">
        <v>0</v>
      </c>
      <c r="D23" s="5">
        <v>12756</v>
      </c>
      <c r="E23" s="5">
        <v>222.76</v>
      </c>
      <c r="F23" s="5">
        <v>5.6120000000000001</v>
      </c>
      <c r="G23" s="5">
        <v>227</v>
      </c>
      <c r="H23" s="5">
        <v>225</v>
      </c>
      <c r="I23" s="5">
        <f>E5-E23</f>
        <v>6.5980000000000132</v>
      </c>
      <c r="J23" s="5">
        <f t="shared" si="1"/>
        <v>43.533604000000174</v>
      </c>
      <c r="K23" s="76">
        <f>SQRT(SUM(J23:J25))</f>
        <v>12.724564000389176</v>
      </c>
    </row>
    <row r="24" spans="1:11" x14ac:dyDescent="0.25">
      <c r="A24" s="75"/>
      <c r="B24" s="75"/>
      <c r="C24" s="8" t="s">
        <v>1</v>
      </c>
      <c r="D24" s="8">
        <v>12756</v>
      </c>
      <c r="E24" s="8">
        <v>221.595</v>
      </c>
      <c r="F24" s="8">
        <v>5.9470000000000001</v>
      </c>
      <c r="G24" s="8">
        <v>226</v>
      </c>
      <c r="H24" s="8">
        <v>224</v>
      </c>
      <c r="I24" s="8">
        <f t="shared" ref="I24:I31" si="2">E6-E24</f>
        <v>5.6620000000000061</v>
      </c>
      <c r="J24" s="8">
        <f t="shared" si="1"/>
        <v>32.058244000000073</v>
      </c>
      <c r="K24" s="76"/>
    </row>
    <row r="25" spans="1:11" x14ac:dyDescent="0.25">
      <c r="A25" s="75"/>
      <c r="B25" s="75"/>
      <c r="C25" s="7" t="s">
        <v>2</v>
      </c>
      <c r="D25" s="7">
        <v>12756</v>
      </c>
      <c r="E25" s="7">
        <v>218.58699999999999</v>
      </c>
      <c r="F25" s="7">
        <v>3.7029999999999998</v>
      </c>
      <c r="G25" s="7">
        <v>221</v>
      </c>
      <c r="H25" s="7">
        <v>220</v>
      </c>
      <c r="I25" s="7">
        <f t="shared" si="2"/>
        <v>9.2909999999999968</v>
      </c>
      <c r="J25" s="7">
        <f t="shared" si="1"/>
        <v>86.322680999999946</v>
      </c>
      <c r="K25" s="76"/>
    </row>
    <row r="26" spans="1:11" x14ac:dyDescent="0.25">
      <c r="A26" s="75" t="s">
        <v>10</v>
      </c>
      <c r="B26" s="75"/>
      <c r="C26" s="5" t="s">
        <v>0</v>
      </c>
      <c r="D26" s="5">
        <v>12756</v>
      </c>
      <c r="E26" s="5">
        <v>222.583</v>
      </c>
      <c r="F26" s="5">
        <v>6.0890000000000004</v>
      </c>
      <c r="G26" s="5">
        <v>227</v>
      </c>
      <c r="H26" s="5">
        <v>225</v>
      </c>
      <c r="I26" s="5">
        <f t="shared" si="2"/>
        <v>6.7719999999999914</v>
      </c>
      <c r="J26" s="5">
        <f t="shared" si="1"/>
        <v>45.859983999999884</v>
      </c>
      <c r="K26" s="76">
        <f>SQRT(SUM(J26:J28))</f>
        <v>13.115385468982577</v>
      </c>
    </row>
    <row r="27" spans="1:11" x14ac:dyDescent="0.25">
      <c r="A27" s="75"/>
      <c r="B27" s="75"/>
      <c r="C27" s="8" t="s">
        <v>1</v>
      </c>
      <c r="D27" s="8">
        <v>12756</v>
      </c>
      <c r="E27" s="8">
        <v>221.42099999999999</v>
      </c>
      <c r="F27" s="8">
        <v>6.415</v>
      </c>
      <c r="G27" s="8">
        <v>226</v>
      </c>
      <c r="H27" s="8">
        <v>224</v>
      </c>
      <c r="I27" s="8">
        <f t="shared" si="2"/>
        <v>5.8859999999999957</v>
      </c>
      <c r="J27" s="8">
        <f t="shared" si="1"/>
        <v>34.644995999999949</v>
      </c>
      <c r="K27" s="76"/>
    </row>
    <row r="28" spans="1:11" x14ac:dyDescent="0.25">
      <c r="A28" s="75"/>
      <c r="B28" s="75"/>
      <c r="C28" s="7" t="s">
        <v>2</v>
      </c>
      <c r="D28" s="7">
        <v>12756</v>
      </c>
      <c r="E28" s="7">
        <v>218.37200000000001</v>
      </c>
      <c r="F28" s="7">
        <v>4.2530000000000001</v>
      </c>
      <c r="G28" s="7">
        <v>221</v>
      </c>
      <c r="H28" s="7">
        <v>220</v>
      </c>
      <c r="I28" s="7">
        <f t="shared" si="2"/>
        <v>9.5659999999999741</v>
      </c>
      <c r="J28" s="7">
        <f t="shared" si="1"/>
        <v>91.508355999999509</v>
      </c>
      <c r="K28" s="76"/>
    </row>
    <row r="29" spans="1:11" x14ac:dyDescent="0.25">
      <c r="A29" s="75" t="s">
        <v>11</v>
      </c>
      <c r="B29" s="75"/>
      <c r="C29" s="5" t="s">
        <v>0</v>
      </c>
      <c r="D29" s="5">
        <v>12756</v>
      </c>
      <c r="E29" s="5">
        <v>219.49</v>
      </c>
      <c r="F29" s="5">
        <v>8.9580000000000002</v>
      </c>
      <c r="G29" s="5">
        <v>226</v>
      </c>
      <c r="H29" s="5">
        <v>222</v>
      </c>
      <c r="I29" s="5">
        <f t="shared" si="2"/>
        <v>9.8649999999999807</v>
      </c>
      <c r="J29" s="5">
        <f t="shared" si="1"/>
        <v>97.318224999999615</v>
      </c>
      <c r="K29" s="76">
        <f>SQRT(SUM(J29:J31))</f>
        <v>18.78193528367083</v>
      </c>
    </row>
    <row r="30" spans="1:11" x14ac:dyDescent="0.25">
      <c r="A30" s="75"/>
      <c r="B30" s="75"/>
      <c r="C30" s="8" t="s">
        <v>1</v>
      </c>
      <c r="D30" s="8">
        <v>12756</v>
      </c>
      <c r="E30" s="8">
        <v>218.59899999999999</v>
      </c>
      <c r="F30" s="8">
        <v>9.3780000000000001</v>
      </c>
      <c r="G30" s="8">
        <v>226</v>
      </c>
      <c r="H30" s="8">
        <v>221</v>
      </c>
      <c r="I30" s="8">
        <f t="shared" si="2"/>
        <v>8.7079999999999984</v>
      </c>
      <c r="J30" s="8">
        <f t="shared" si="1"/>
        <v>75.829263999999966</v>
      </c>
      <c r="K30" s="76"/>
    </row>
    <row r="31" spans="1:11" x14ac:dyDescent="0.25">
      <c r="A31" s="75"/>
      <c r="B31" s="75"/>
      <c r="C31" s="7" t="s">
        <v>2</v>
      </c>
      <c r="D31" s="7">
        <v>12756</v>
      </c>
      <c r="E31" s="7">
        <v>214.536</v>
      </c>
      <c r="F31" s="7">
        <v>7.1580000000000004</v>
      </c>
      <c r="G31" s="7">
        <v>218</v>
      </c>
      <c r="H31" s="7">
        <v>217</v>
      </c>
      <c r="I31" s="7">
        <f t="shared" si="2"/>
        <v>13.401999999999987</v>
      </c>
      <c r="J31" s="7">
        <f t="shared" si="1"/>
        <v>179.61360399999964</v>
      </c>
      <c r="K31" s="76"/>
    </row>
    <row r="32" spans="1:11" x14ac:dyDescent="0.25">
      <c r="A32" s="77" t="s">
        <v>12</v>
      </c>
      <c r="B32" s="77"/>
      <c r="C32" s="5" t="s">
        <v>0</v>
      </c>
      <c r="D32" s="5">
        <v>12756</v>
      </c>
      <c r="E32" s="5">
        <v>219.517</v>
      </c>
      <c r="F32" s="5">
        <v>8.4209999999999994</v>
      </c>
      <c r="G32" s="5">
        <v>227</v>
      </c>
      <c r="H32" s="5">
        <v>222</v>
      </c>
      <c r="I32" s="5">
        <f>E5-E32</f>
        <v>9.8410000000000082</v>
      </c>
      <c r="J32" s="5">
        <f t="shared" si="1"/>
        <v>96.845281000000156</v>
      </c>
      <c r="K32" s="76">
        <f>SQRT(SUM(J32:J34))</f>
        <v>18.723370342969776</v>
      </c>
    </row>
    <row r="33" spans="1:11" x14ac:dyDescent="0.25">
      <c r="A33" s="77"/>
      <c r="B33" s="77"/>
      <c r="C33" s="8" t="s">
        <v>1</v>
      </c>
      <c r="D33" s="8">
        <v>12756</v>
      </c>
      <c r="E33" s="8">
        <v>218.661</v>
      </c>
      <c r="F33" s="8">
        <v>8.5879999999999992</v>
      </c>
      <c r="G33" s="8">
        <v>224</v>
      </c>
      <c r="H33" s="8">
        <v>221</v>
      </c>
      <c r="I33" s="8">
        <f t="shared" ref="I33:I37" si="3">E6-E33</f>
        <v>8.5960000000000036</v>
      </c>
      <c r="J33" s="8">
        <f t="shared" si="1"/>
        <v>73.891216000000057</v>
      </c>
      <c r="K33" s="76"/>
    </row>
    <row r="34" spans="1:11" x14ac:dyDescent="0.25">
      <c r="A34" s="77"/>
      <c r="B34" s="77"/>
      <c r="C34" s="7" t="s">
        <v>2</v>
      </c>
      <c r="D34" s="7">
        <v>12756</v>
      </c>
      <c r="E34" s="7">
        <v>214.46799999999999</v>
      </c>
      <c r="F34" s="7">
        <v>6.9329999999999998</v>
      </c>
      <c r="G34" s="7">
        <v>219</v>
      </c>
      <c r="H34" s="7">
        <v>217</v>
      </c>
      <c r="I34" s="7">
        <f t="shared" si="3"/>
        <v>13.409999999999997</v>
      </c>
      <c r="J34" s="7">
        <f t="shared" si="1"/>
        <v>179.82809999999992</v>
      </c>
      <c r="K34" s="76"/>
    </row>
    <row r="35" spans="1:11" x14ac:dyDescent="0.25">
      <c r="A35" s="77" t="s">
        <v>13</v>
      </c>
      <c r="B35" s="77"/>
      <c r="C35" s="5" t="s">
        <v>0</v>
      </c>
      <c r="D35" s="5">
        <v>12756</v>
      </c>
      <c r="E35" s="5">
        <v>219.517</v>
      </c>
      <c r="F35" s="5">
        <v>8.4209999999999994</v>
      </c>
      <c r="G35" s="5">
        <v>227</v>
      </c>
      <c r="H35" s="5">
        <v>222</v>
      </c>
      <c r="I35" s="5">
        <f t="shared" si="3"/>
        <v>9.8379999999999939</v>
      </c>
      <c r="J35" s="5">
        <f t="shared" si="1"/>
        <v>96.786243999999883</v>
      </c>
      <c r="K35" s="76">
        <f>SQRT(SUM(J35:J37))</f>
        <v>18.78777421622901</v>
      </c>
    </row>
    <row r="36" spans="1:11" x14ac:dyDescent="0.25">
      <c r="A36" s="77"/>
      <c r="B36" s="77"/>
      <c r="C36" s="8" t="s">
        <v>1</v>
      </c>
      <c r="D36" s="8">
        <v>12756</v>
      </c>
      <c r="E36" s="8">
        <v>218.661</v>
      </c>
      <c r="F36" s="8">
        <v>8.5879999999999992</v>
      </c>
      <c r="G36" s="8">
        <v>224</v>
      </c>
      <c r="H36" s="8">
        <v>221</v>
      </c>
      <c r="I36" s="8">
        <f t="shared" si="3"/>
        <v>8.6459999999999866</v>
      </c>
      <c r="J36" s="8">
        <f t="shared" si="1"/>
        <v>74.753315999999771</v>
      </c>
      <c r="K36" s="76"/>
    </row>
    <row r="37" spans="1:11" x14ac:dyDescent="0.25">
      <c r="A37" s="77"/>
      <c r="B37" s="77"/>
      <c r="C37" s="7" t="s">
        <v>2</v>
      </c>
      <c r="D37" s="7">
        <v>12756</v>
      </c>
      <c r="E37" s="7">
        <v>214.46799999999999</v>
      </c>
      <c r="F37" s="7">
        <v>6.9329999999999998</v>
      </c>
      <c r="G37" s="7">
        <v>219</v>
      </c>
      <c r="H37" s="7">
        <v>217</v>
      </c>
      <c r="I37" s="7">
        <f t="shared" si="3"/>
        <v>13.469999999999999</v>
      </c>
      <c r="J37" s="7">
        <f t="shared" si="1"/>
        <v>181.44089999999997</v>
      </c>
      <c r="K37" s="76"/>
    </row>
    <row r="38" spans="1:11" x14ac:dyDescent="0.25">
      <c r="A38" s="77" t="s">
        <v>8</v>
      </c>
      <c r="B38" s="77"/>
      <c r="C38" s="5" t="s">
        <v>0</v>
      </c>
      <c r="D38" s="5">
        <v>12756</v>
      </c>
      <c r="E38" s="5">
        <v>220.37299999999999</v>
      </c>
      <c r="F38" s="5">
        <v>8.4710000000000001</v>
      </c>
      <c r="G38" s="5">
        <v>224</v>
      </c>
      <c r="H38" s="5">
        <v>223</v>
      </c>
      <c r="I38" s="5">
        <f t="shared" ref="I38:I40" si="4">E11-E38</f>
        <v>8.9819999999999993</v>
      </c>
      <c r="J38" s="5">
        <f t="shared" si="1"/>
        <v>80.676323999999994</v>
      </c>
      <c r="K38" s="76">
        <f>SQRT(SUM(J38:J40))</f>
        <v>16.944844909293192</v>
      </c>
    </row>
    <row r="39" spans="1:11" x14ac:dyDescent="0.25">
      <c r="A39" s="77"/>
      <c r="B39" s="77"/>
      <c r="C39" s="8" t="s">
        <v>1</v>
      </c>
      <c r="D39" s="8">
        <v>12756</v>
      </c>
      <c r="E39" s="8">
        <v>220.79300000000001</v>
      </c>
      <c r="F39" s="8">
        <v>8.8460000000000001</v>
      </c>
      <c r="G39" s="8">
        <v>228</v>
      </c>
      <c r="H39" s="8">
        <v>223</v>
      </c>
      <c r="I39" s="8">
        <f t="shared" si="4"/>
        <v>6.5139999999999816</v>
      </c>
      <c r="J39" s="8">
        <f t="shared" si="1"/>
        <v>42.432195999999763</v>
      </c>
      <c r="K39" s="76"/>
    </row>
    <row r="40" spans="1:11" x14ac:dyDescent="0.25">
      <c r="A40" s="77"/>
      <c r="B40" s="77"/>
      <c r="C40" s="7" t="s">
        <v>2</v>
      </c>
      <c r="D40" s="7">
        <v>12756</v>
      </c>
      <c r="E40" s="7">
        <v>215.131</v>
      </c>
      <c r="F40" s="7">
        <v>6.6689999999999996</v>
      </c>
      <c r="G40" s="7">
        <v>219</v>
      </c>
      <c r="H40" s="7">
        <v>217</v>
      </c>
      <c r="I40" s="7">
        <f t="shared" si="4"/>
        <v>12.806999999999988</v>
      </c>
      <c r="J40" s="7">
        <f t="shared" si="1"/>
        <v>164.01924899999969</v>
      </c>
      <c r="K40" s="76"/>
    </row>
    <row r="41" spans="1:11" ht="18.75" x14ac:dyDescent="0.3">
      <c r="A41" s="4" t="s">
        <v>30</v>
      </c>
    </row>
    <row r="42" spans="1:11" x14ac:dyDescent="0.25">
      <c r="A42" s="78" t="s">
        <v>3</v>
      </c>
      <c r="B42" s="78"/>
      <c r="C42" s="5" t="s">
        <v>0</v>
      </c>
      <c r="D42" s="5">
        <v>100152</v>
      </c>
      <c r="E42" s="5">
        <v>220.24299999999999</v>
      </c>
      <c r="F42" s="5">
        <v>31.852</v>
      </c>
      <c r="G42" s="5">
        <v>235</v>
      </c>
      <c r="H42" s="5">
        <v>233</v>
      </c>
    </row>
    <row r="43" spans="1:11" x14ac:dyDescent="0.25">
      <c r="A43" s="78"/>
      <c r="B43" s="78"/>
      <c r="C43" s="8" t="s">
        <v>1</v>
      </c>
      <c r="D43" s="8">
        <v>100152</v>
      </c>
      <c r="E43" s="8">
        <v>230.751</v>
      </c>
      <c r="F43" s="8">
        <v>11.234</v>
      </c>
      <c r="G43" s="8">
        <v>234</v>
      </c>
      <c r="H43" s="8">
        <v>234</v>
      </c>
    </row>
    <row r="44" spans="1:11" x14ac:dyDescent="0.25">
      <c r="A44" s="78"/>
      <c r="B44" s="78"/>
      <c r="C44" s="7" t="s">
        <v>2</v>
      </c>
      <c r="D44" s="7">
        <v>100152</v>
      </c>
      <c r="E44" s="7">
        <v>230.51400000000001</v>
      </c>
      <c r="F44" s="7">
        <v>9.9139999999999997</v>
      </c>
      <c r="G44" s="7">
        <v>232</v>
      </c>
      <c r="H44" s="7">
        <v>232</v>
      </c>
    </row>
    <row r="45" spans="1:11" x14ac:dyDescent="0.25">
      <c r="A45" s="78" t="s">
        <v>4</v>
      </c>
      <c r="B45" s="78"/>
      <c r="C45" s="5" t="s">
        <v>0</v>
      </c>
      <c r="D45" s="5">
        <v>100152</v>
      </c>
      <c r="E45" s="5">
        <v>235.03100000000001</v>
      </c>
      <c r="F45" s="5">
        <v>1.5660000000000001</v>
      </c>
      <c r="G45" s="5">
        <v>235</v>
      </c>
      <c r="H45" s="5">
        <v>235</v>
      </c>
    </row>
    <row r="46" spans="1:11" x14ac:dyDescent="0.25">
      <c r="A46" s="78"/>
      <c r="B46" s="78"/>
      <c r="C46" s="8" t="s">
        <v>1</v>
      </c>
      <c r="D46" s="8">
        <v>100152</v>
      </c>
      <c r="E46" s="8">
        <v>234.917</v>
      </c>
      <c r="F46" s="8">
        <v>1.6120000000000001</v>
      </c>
      <c r="G46" s="8">
        <v>235</v>
      </c>
      <c r="H46" s="8">
        <v>235</v>
      </c>
    </row>
    <row r="47" spans="1:11" x14ac:dyDescent="0.25">
      <c r="A47" s="78"/>
      <c r="B47" s="78"/>
      <c r="C47" s="7" t="s">
        <v>2</v>
      </c>
      <c r="D47" s="7">
        <v>100152</v>
      </c>
      <c r="E47" s="7">
        <v>233.11199999999999</v>
      </c>
      <c r="F47" s="7">
        <v>1.6830000000000001</v>
      </c>
      <c r="G47" s="7">
        <v>233</v>
      </c>
      <c r="H47" s="7">
        <v>233</v>
      </c>
    </row>
    <row r="48" spans="1:11" x14ac:dyDescent="0.25">
      <c r="A48" s="78" t="s">
        <v>5</v>
      </c>
      <c r="B48" s="78"/>
      <c r="C48" s="5" t="s">
        <v>0</v>
      </c>
      <c r="D48" s="5">
        <v>100152</v>
      </c>
      <c r="E48" s="5">
        <v>235.03100000000001</v>
      </c>
      <c r="F48" s="5">
        <v>1.5660000000000001</v>
      </c>
      <c r="G48" s="5">
        <v>235</v>
      </c>
      <c r="H48" s="5">
        <v>235</v>
      </c>
    </row>
    <row r="49" spans="1:11" x14ac:dyDescent="0.25">
      <c r="A49" s="78"/>
      <c r="B49" s="78"/>
      <c r="C49" s="8" t="s">
        <v>1</v>
      </c>
      <c r="D49" s="8">
        <v>100152</v>
      </c>
      <c r="E49" s="8">
        <v>234.917</v>
      </c>
      <c r="F49" s="8">
        <v>1.6120000000000001</v>
      </c>
      <c r="G49" s="8">
        <v>235</v>
      </c>
      <c r="H49" s="8">
        <v>235</v>
      </c>
    </row>
    <row r="50" spans="1:11" x14ac:dyDescent="0.25">
      <c r="A50" s="78"/>
      <c r="B50" s="78"/>
      <c r="C50" s="7" t="s">
        <v>2</v>
      </c>
      <c r="D50" s="7">
        <v>100152</v>
      </c>
      <c r="E50" s="7">
        <v>233.11199999999999</v>
      </c>
      <c r="F50" s="7">
        <v>1.6830000000000001</v>
      </c>
      <c r="G50" s="7">
        <v>233</v>
      </c>
      <c r="H50" s="7">
        <v>233</v>
      </c>
    </row>
    <row r="51" spans="1:11" x14ac:dyDescent="0.25">
      <c r="A51" s="77" t="s">
        <v>6</v>
      </c>
      <c r="B51" s="77"/>
      <c r="C51" s="5" t="s">
        <v>0</v>
      </c>
      <c r="D51" s="5">
        <v>13156</v>
      </c>
      <c r="E51" s="5">
        <v>221.773</v>
      </c>
      <c r="F51" s="5">
        <v>6.4889999999999999</v>
      </c>
      <c r="G51" s="5">
        <v>226</v>
      </c>
      <c r="H51" s="5">
        <v>224</v>
      </c>
      <c r="I51" s="5">
        <f>E42-E51</f>
        <v>-1.5300000000000011</v>
      </c>
      <c r="J51" s="5">
        <f>IF(I51&gt;0,I51^2,I51^2*-1)</f>
        <v>-2.3409000000000035</v>
      </c>
      <c r="K51" s="76">
        <f>SQRT(SUM(J51:J53))</f>
        <v>16.642096292234363</v>
      </c>
    </row>
    <row r="52" spans="1:11" x14ac:dyDescent="0.25">
      <c r="A52" s="77"/>
      <c r="B52" s="77"/>
      <c r="C52" s="8" t="s">
        <v>1</v>
      </c>
      <c r="D52" s="8">
        <v>13156</v>
      </c>
      <c r="E52" s="8">
        <v>217.541</v>
      </c>
      <c r="F52" s="8">
        <v>6.306</v>
      </c>
      <c r="G52" s="8">
        <v>222</v>
      </c>
      <c r="H52" s="8">
        <v>219</v>
      </c>
      <c r="I52" s="8">
        <f t="shared" ref="I52:I59" si="5">E43-E52</f>
        <v>13.210000000000008</v>
      </c>
      <c r="J52" s="8">
        <f t="shared" ref="J52:J77" si="6">IF(I52&gt;0,I52^2,I52^2*-1)</f>
        <v>174.50410000000022</v>
      </c>
      <c r="K52" s="76"/>
    </row>
    <row r="53" spans="1:11" x14ac:dyDescent="0.25">
      <c r="A53" s="77"/>
      <c r="B53" s="77"/>
      <c r="C53" s="7" t="s">
        <v>2</v>
      </c>
      <c r="D53" s="7">
        <v>13156</v>
      </c>
      <c r="E53" s="7">
        <v>220.27699999999999</v>
      </c>
      <c r="F53" s="7">
        <v>4.8070000000000004</v>
      </c>
      <c r="G53" s="7">
        <v>221</v>
      </c>
      <c r="H53" s="7">
        <v>221</v>
      </c>
      <c r="I53" s="7">
        <f t="shared" si="5"/>
        <v>10.237000000000023</v>
      </c>
      <c r="J53" s="7">
        <f t="shared" si="6"/>
        <v>104.79616900000048</v>
      </c>
      <c r="K53" s="76"/>
    </row>
    <row r="54" spans="1:11" x14ac:dyDescent="0.25">
      <c r="A54" s="77" t="s">
        <v>7</v>
      </c>
      <c r="B54" s="77"/>
      <c r="C54" s="5" t="s">
        <v>0</v>
      </c>
      <c r="D54" s="5">
        <v>13156</v>
      </c>
      <c r="E54" s="5">
        <v>219.346</v>
      </c>
      <c r="F54" s="5">
        <v>10.718</v>
      </c>
      <c r="G54" s="5">
        <v>225</v>
      </c>
      <c r="H54" s="5">
        <v>224</v>
      </c>
      <c r="I54" s="5">
        <f t="shared" si="5"/>
        <v>15.685000000000002</v>
      </c>
      <c r="J54" s="5">
        <f t="shared" si="6"/>
        <v>246.01922500000006</v>
      </c>
      <c r="K54" s="76">
        <f>SQRT(SUM(J54:J56))</f>
        <v>32.55844604707049</v>
      </c>
    </row>
    <row r="55" spans="1:11" x14ac:dyDescent="0.25">
      <c r="A55" s="77"/>
      <c r="B55" s="77"/>
      <c r="C55" s="8" t="s">
        <v>1</v>
      </c>
      <c r="D55" s="8">
        <v>13156</v>
      </c>
      <c r="E55" s="8">
        <v>210.345</v>
      </c>
      <c r="F55" s="8">
        <v>9.5239999999999991</v>
      </c>
      <c r="G55" s="8">
        <v>215</v>
      </c>
      <c r="H55" s="8">
        <v>214</v>
      </c>
      <c r="I55" s="8">
        <f t="shared" si="5"/>
        <v>24.572000000000003</v>
      </c>
      <c r="J55" s="8">
        <f t="shared" si="6"/>
        <v>603.78318400000012</v>
      </c>
      <c r="K55" s="76"/>
    </row>
    <row r="56" spans="1:11" x14ac:dyDescent="0.25">
      <c r="A56" s="77"/>
      <c r="B56" s="77"/>
      <c r="C56" s="7" t="s">
        <v>2</v>
      </c>
      <c r="D56" s="7">
        <v>13156</v>
      </c>
      <c r="E56" s="7">
        <v>218.61199999999999</v>
      </c>
      <c r="F56" s="7">
        <v>9.0120000000000005</v>
      </c>
      <c r="G56" s="7">
        <v>222</v>
      </c>
      <c r="H56" s="7">
        <v>222</v>
      </c>
      <c r="I56" s="7">
        <f t="shared" si="5"/>
        <v>14.5</v>
      </c>
      <c r="J56" s="7">
        <f t="shared" si="6"/>
        <v>210.25</v>
      </c>
      <c r="K56" s="76"/>
    </row>
    <row r="57" spans="1:11" x14ac:dyDescent="0.25">
      <c r="A57" s="77" t="s">
        <v>8</v>
      </c>
      <c r="B57" s="77"/>
      <c r="C57" s="5" t="s">
        <v>0</v>
      </c>
      <c r="D57" s="5">
        <v>13156</v>
      </c>
      <c r="E57" s="5">
        <v>226.876</v>
      </c>
      <c r="F57" s="5">
        <v>6.3070000000000004</v>
      </c>
      <c r="G57" s="5">
        <v>231</v>
      </c>
      <c r="H57" s="5">
        <v>230</v>
      </c>
      <c r="I57" s="5">
        <f t="shared" si="5"/>
        <v>8.1550000000000011</v>
      </c>
      <c r="J57" s="5">
        <f t="shared" si="6"/>
        <v>66.504025000000013</v>
      </c>
      <c r="K57" s="76">
        <f>SQRT(SUM(J57:J59))</f>
        <v>17.809651596816817</v>
      </c>
    </row>
    <row r="58" spans="1:11" x14ac:dyDescent="0.25">
      <c r="A58" s="77"/>
      <c r="B58" s="77"/>
      <c r="C58" s="8" t="s">
        <v>1</v>
      </c>
      <c r="D58" s="8">
        <v>13156</v>
      </c>
      <c r="E58" s="8">
        <v>223.28100000000001</v>
      </c>
      <c r="F58" s="8">
        <v>5.718</v>
      </c>
      <c r="G58" s="8">
        <v>226</v>
      </c>
      <c r="H58" s="8">
        <v>225</v>
      </c>
      <c r="I58" s="8">
        <f t="shared" si="5"/>
        <v>11.635999999999996</v>
      </c>
      <c r="J58" s="8">
        <f t="shared" si="6"/>
        <v>135.3964959999999</v>
      </c>
      <c r="K58" s="76"/>
    </row>
    <row r="59" spans="1:11" x14ac:dyDescent="0.25">
      <c r="A59" s="77"/>
      <c r="B59" s="77"/>
      <c r="C59" s="7" t="s">
        <v>2</v>
      </c>
      <c r="D59" s="7">
        <v>13156</v>
      </c>
      <c r="E59" s="7">
        <v>222.375</v>
      </c>
      <c r="F59" s="7">
        <v>3.6819999999999999</v>
      </c>
      <c r="G59" s="7">
        <v>224</v>
      </c>
      <c r="H59" s="7">
        <v>223</v>
      </c>
      <c r="I59" s="7">
        <f t="shared" si="5"/>
        <v>10.736999999999995</v>
      </c>
      <c r="J59" s="7">
        <f t="shared" si="6"/>
        <v>115.28316899999989</v>
      </c>
      <c r="K59" s="76"/>
    </row>
    <row r="60" spans="1:11" x14ac:dyDescent="0.25">
      <c r="A60" s="75" t="s">
        <v>9</v>
      </c>
      <c r="B60" s="75"/>
      <c r="C60" s="5" t="s">
        <v>0</v>
      </c>
      <c r="D60" s="5">
        <v>13156</v>
      </c>
      <c r="E60" s="5">
        <v>227.226</v>
      </c>
      <c r="F60" s="5">
        <v>5.2789999999999999</v>
      </c>
      <c r="G60" s="5">
        <v>231</v>
      </c>
      <c r="H60" s="5">
        <v>230</v>
      </c>
      <c r="I60" s="5">
        <f>E42-E60</f>
        <v>-6.9830000000000041</v>
      </c>
      <c r="J60" s="5">
        <f t="shared" si="6"/>
        <v>-48.76228900000006</v>
      </c>
      <c r="K60" s="76">
        <f>SQRT(SUM(J60:J62))</f>
        <v>8.0692100604706027</v>
      </c>
    </row>
    <row r="61" spans="1:11" x14ac:dyDescent="0.25">
      <c r="A61" s="75"/>
      <c r="B61" s="75"/>
      <c r="C61" s="8" t="s">
        <v>1</v>
      </c>
      <c r="D61" s="8">
        <v>13156</v>
      </c>
      <c r="E61" s="8">
        <v>223.59700000000001</v>
      </c>
      <c r="F61" s="8">
        <v>4.8120000000000003</v>
      </c>
      <c r="G61" s="8">
        <v>226</v>
      </c>
      <c r="H61" s="8">
        <v>225</v>
      </c>
      <c r="I61" s="8">
        <f t="shared" ref="I61:I68" si="7">E43-E61</f>
        <v>7.1539999999999964</v>
      </c>
      <c r="J61" s="8">
        <f t="shared" si="6"/>
        <v>51.179715999999949</v>
      </c>
      <c r="K61" s="76"/>
    </row>
    <row r="62" spans="1:11" x14ac:dyDescent="0.25">
      <c r="A62" s="75"/>
      <c r="B62" s="75"/>
      <c r="C62" s="7" t="s">
        <v>2</v>
      </c>
      <c r="D62" s="7">
        <v>13156</v>
      </c>
      <c r="E62" s="7">
        <v>222.596</v>
      </c>
      <c r="F62" s="7">
        <v>2.9159999999999999</v>
      </c>
      <c r="G62" s="7">
        <v>224</v>
      </c>
      <c r="H62" s="7">
        <v>223</v>
      </c>
      <c r="I62" s="7">
        <f t="shared" si="7"/>
        <v>7.9180000000000064</v>
      </c>
      <c r="J62" s="7">
        <f t="shared" si="6"/>
        <v>62.6947240000001</v>
      </c>
      <c r="K62" s="76"/>
    </row>
    <row r="63" spans="1:11" x14ac:dyDescent="0.25">
      <c r="A63" s="75" t="s">
        <v>10</v>
      </c>
      <c r="B63" s="75"/>
      <c r="C63" s="5" t="s">
        <v>0</v>
      </c>
      <c r="D63" s="5">
        <v>13156</v>
      </c>
      <c r="E63" s="5">
        <v>225.66300000000001</v>
      </c>
      <c r="F63" s="5">
        <v>5.1349999999999998</v>
      </c>
      <c r="G63" s="5">
        <v>229</v>
      </c>
      <c r="H63" s="5">
        <v>227</v>
      </c>
      <c r="I63" s="5">
        <f t="shared" si="7"/>
        <v>9.367999999999995</v>
      </c>
      <c r="J63" s="5">
        <f t="shared" si="6"/>
        <v>87.75942399999991</v>
      </c>
      <c r="K63" s="76">
        <f>SQRT(SUM(J63:J65))</f>
        <v>20.4029685095086</v>
      </c>
    </row>
    <row r="64" spans="1:11" x14ac:dyDescent="0.25">
      <c r="A64" s="75"/>
      <c r="B64" s="75"/>
      <c r="C64" s="8" t="s">
        <v>1</v>
      </c>
      <c r="D64" s="8">
        <v>13156</v>
      </c>
      <c r="E64" s="8">
        <v>222.47900000000001</v>
      </c>
      <c r="F64" s="8">
        <v>5.0069999999999997</v>
      </c>
      <c r="G64" s="8">
        <v>225</v>
      </c>
      <c r="H64" s="8">
        <v>224</v>
      </c>
      <c r="I64" s="8">
        <f t="shared" si="7"/>
        <v>12.437999999999988</v>
      </c>
      <c r="J64" s="8">
        <f t="shared" si="6"/>
        <v>154.70384399999972</v>
      </c>
      <c r="K64" s="76"/>
    </row>
    <row r="65" spans="1:11" x14ac:dyDescent="0.25">
      <c r="A65" s="75"/>
      <c r="B65" s="75"/>
      <c r="C65" s="7" t="s">
        <v>2</v>
      </c>
      <c r="D65" s="7">
        <v>13156</v>
      </c>
      <c r="E65" s="7">
        <v>219.928</v>
      </c>
      <c r="F65" s="7">
        <v>2.9470000000000001</v>
      </c>
      <c r="G65" s="7">
        <v>222</v>
      </c>
      <c r="H65" s="7">
        <v>221</v>
      </c>
      <c r="I65" s="7">
        <f t="shared" si="7"/>
        <v>13.183999999999997</v>
      </c>
      <c r="J65" s="7">
        <f t="shared" si="6"/>
        <v>173.81785599999992</v>
      </c>
      <c r="K65" s="76"/>
    </row>
    <row r="66" spans="1:11" x14ac:dyDescent="0.25">
      <c r="A66" s="75" t="s">
        <v>11</v>
      </c>
      <c r="B66" s="75"/>
      <c r="C66" s="5" t="s">
        <v>0</v>
      </c>
      <c r="D66" s="5">
        <v>13156</v>
      </c>
      <c r="E66" s="5">
        <v>225.66300000000001</v>
      </c>
      <c r="F66" s="5">
        <v>5.1349999999999998</v>
      </c>
      <c r="G66" s="5">
        <v>229</v>
      </c>
      <c r="H66" s="5">
        <v>227</v>
      </c>
      <c r="I66" s="5">
        <f t="shared" si="7"/>
        <v>9.367999999999995</v>
      </c>
      <c r="J66" s="5">
        <f t="shared" si="6"/>
        <v>87.75942399999991</v>
      </c>
      <c r="K66" s="76">
        <f>SQRT(SUM(J66:J68))</f>
        <v>20.4029685095086</v>
      </c>
    </row>
    <row r="67" spans="1:11" x14ac:dyDescent="0.25">
      <c r="A67" s="75"/>
      <c r="B67" s="75"/>
      <c r="C67" s="8" t="s">
        <v>1</v>
      </c>
      <c r="D67" s="8">
        <v>13156</v>
      </c>
      <c r="E67" s="8">
        <v>222.47900000000001</v>
      </c>
      <c r="F67" s="8">
        <v>5.0069999999999997</v>
      </c>
      <c r="G67" s="8">
        <v>225</v>
      </c>
      <c r="H67" s="8">
        <v>224</v>
      </c>
      <c r="I67" s="8">
        <f t="shared" si="7"/>
        <v>12.437999999999988</v>
      </c>
      <c r="J67" s="8">
        <f t="shared" si="6"/>
        <v>154.70384399999972</v>
      </c>
      <c r="K67" s="76"/>
    </row>
    <row r="68" spans="1:11" x14ac:dyDescent="0.25">
      <c r="A68" s="75"/>
      <c r="B68" s="75"/>
      <c r="C68" s="7" t="s">
        <v>2</v>
      </c>
      <c r="D68" s="7">
        <v>13156</v>
      </c>
      <c r="E68" s="7">
        <v>219.928</v>
      </c>
      <c r="F68" s="7">
        <v>2.9470000000000001</v>
      </c>
      <c r="G68" s="7">
        <v>222</v>
      </c>
      <c r="H68" s="7">
        <v>221</v>
      </c>
      <c r="I68" s="7">
        <f t="shared" si="7"/>
        <v>13.183999999999997</v>
      </c>
      <c r="J68" s="7">
        <f t="shared" si="6"/>
        <v>173.81785599999992</v>
      </c>
      <c r="K68" s="76"/>
    </row>
    <row r="69" spans="1:11" x14ac:dyDescent="0.25">
      <c r="A69" s="77" t="s">
        <v>12</v>
      </c>
      <c r="B69" s="77"/>
      <c r="C69" s="5" t="s">
        <v>0</v>
      </c>
      <c r="D69" s="5">
        <v>13156</v>
      </c>
      <c r="E69" s="5">
        <v>218.767</v>
      </c>
      <c r="F69" s="5">
        <v>8.5169999999999995</v>
      </c>
      <c r="G69" s="5">
        <v>223</v>
      </c>
      <c r="H69" s="5">
        <v>221</v>
      </c>
      <c r="I69" s="5">
        <f>E42-E69</f>
        <v>1.4759999999999991</v>
      </c>
      <c r="J69" s="5">
        <f t="shared" si="6"/>
        <v>2.1785759999999974</v>
      </c>
      <c r="K69" s="76">
        <f>SQRT(SUM(J69:J71))</f>
        <v>20.396658084107823</v>
      </c>
    </row>
    <row r="70" spans="1:11" x14ac:dyDescent="0.25">
      <c r="A70" s="77"/>
      <c r="B70" s="77"/>
      <c r="C70" s="8" t="s">
        <v>1</v>
      </c>
      <c r="D70" s="8">
        <v>13156</v>
      </c>
      <c r="E70" s="8">
        <v>218.30799999999999</v>
      </c>
      <c r="F70" s="8">
        <v>8.4480000000000004</v>
      </c>
      <c r="G70" s="8">
        <v>224</v>
      </c>
      <c r="H70" s="8">
        <v>221</v>
      </c>
      <c r="I70" s="8">
        <f t="shared" ref="I70:I77" si="8">E43-E70</f>
        <v>12.443000000000012</v>
      </c>
      <c r="J70" s="8">
        <f t="shared" si="6"/>
        <v>154.82824900000031</v>
      </c>
      <c r="K70" s="76"/>
    </row>
    <row r="71" spans="1:11" x14ac:dyDescent="0.25">
      <c r="A71" s="77"/>
      <c r="B71" s="77"/>
      <c r="C71" s="7" t="s">
        <v>2</v>
      </c>
      <c r="D71" s="7">
        <v>13156</v>
      </c>
      <c r="E71" s="7">
        <v>214.42</v>
      </c>
      <c r="F71" s="7">
        <v>6.6779999999999999</v>
      </c>
      <c r="G71" s="7">
        <v>219</v>
      </c>
      <c r="H71" s="7">
        <v>217</v>
      </c>
      <c r="I71" s="7">
        <f t="shared" si="8"/>
        <v>16.094000000000023</v>
      </c>
      <c r="J71" s="7">
        <f t="shared" si="6"/>
        <v>259.01683600000075</v>
      </c>
      <c r="K71" s="76"/>
    </row>
    <row r="72" spans="1:11" x14ac:dyDescent="0.25">
      <c r="A72" s="77" t="s">
        <v>13</v>
      </c>
      <c r="B72" s="77"/>
      <c r="C72" s="5" t="s">
        <v>0</v>
      </c>
      <c r="D72" s="5">
        <v>13156</v>
      </c>
      <c r="E72" s="5">
        <v>223.565</v>
      </c>
      <c r="F72" s="5">
        <v>6.3609999999999998</v>
      </c>
      <c r="G72" s="5">
        <v>226</v>
      </c>
      <c r="H72" s="5">
        <v>226</v>
      </c>
      <c r="I72" s="5">
        <f t="shared" si="8"/>
        <v>11.466000000000008</v>
      </c>
      <c r="J72" s="5">
        <f t="shared" si="6"/>
        <v>131.4691560000002</v>
      </c>
      <c r="K72" s="76">
        <f>SQRT(SUM(J72:J74))</f>
        <v>23.232413327073889</v>
      </c>
    </row>
    <row r="73" spans="1:11" x14ac:dyDescent="0.25">
      <c r="A73" s="77"/>
      <c r="B73" s="77"/>
      <c r="C73" s="8" t="s">
        <v>1</v>
      </c>
      <c r="D73" s="8">
        <v>13156</v>
      </c>
      <c r="E73" s="8">
        <v>219.00399999999999</v>
      </c>
      <c r="F73" s="8">
        <v>5.7640000000000002</v>
      </c>
      <c r="G73" s="8">
        <v>222</v>
      </c>
      <c r="H73" s="8">
        <v>221</v>
      </c>
      <c r="I73" s="8">
        <f t="shared" si="8"/>
        <v>15.913000000000011</v>
      </c>
      <c r="J73" s="8">
        <f t="shared" si="6"/>
        <v>253.22356900000034</v>
      </c>
      <c r="K73" s="76"/>
    </row>
    <row r="74" spans="1:11" x14ac:dyDescent="0.25">
      <c r="A74" s="77"/>
      <c r="B74" s="77"/>
      <c r="C74" s="7" t="s">
        <v>2</v>
      </c>
      <c r="D74" s="7">
        <v>13156</v>
      </c>
      <c r="E74" s="7">
        <v>220.66</v>
      </c>
      <c r="F74" s="7">
        <v>4.5119999999999996</v>
      </c>
      <c r="G74" s="7">
        <v>222</v>
      </c>
      <c r="H74" s="7">
        <v>222</v>
      </c>
      <c r="I74" s="7">
        <f t="shared" si="8"/>
        <v>12.451999999999998</v>
      </c>
      <c r="J74" s="7">
        <f t="shared" si="6"/>
        <v>155.05230399999996</v>
      </c>
      <c r="K74" s="76"/>
    </row>
    <row r="75" spans="1:11" x14ac:dyDescent="0.25">
      <c r="A75" s="77" t="s">
        <v>8</v>
      </c>
      <c r="B75" s="77"/>
      <c r="C75" s="5" t="s">
        <v>0</v>
      </c>
      <c r="D75" s="5">
        <v>13156</v>
      </c>
      <c r="E75" s="5">
        <v>223.565</v>
      </c>
      <c r="F75" s="5">
        <v>6.3609999999999998</v>
      </c>
      <c r="G75" s="5">
        <v>226</v>
      </c>
      <c r="H75" s="5">
        <v>226</v>
      </c>
      <c r="I75" s="5">
        <f t="shared" si="8"/>
        <v>11.466000000000008</v>
      </c>
      <c r="J75" s="5">
        <f t="shared" si="6"/>
        <v>131.4691560000002</v>
      </c>
      <c r="K75" s="76">
        <f>SQRT(SUM(J75:J77))</f>
        <v>23.232413327073889</v>
      </c>
    </row>
    <row r="76" spans="1:11" x14ac:dyDescent="0.25">
      <c r="A76" s="77"/>
      <c r="B76" s="77"/>
      <c r="C76" s="8" t="s">
        <v>1</v>
      </c>
      <c r="D76" s="8">
        <v>13156</v>
      </c>
      <c r="E76" s="8">
        <v>219.00399999999999</v>
      </c>
      <c r="F76" s="8">
        <v>5.7640000000000002</v>
      </c>
      <c r="G76" s="8">
        <v>222</v>
      </c>
      <c r="H76" s="8">
        <v>221</v>
      </c>
      <c r="I76" s="8">
        <f t="shared" si="8"/>
        <v>15.913000000000011</v>
      </c>
      <c r="J76" s="8">
        <f t="shared" si="6"/>
        <v>253.22356900000034</v>
      </c>
      <c r="K76" s="76"/>
    </row>
    <row r="77" spans="1:11" x14ac:dyDescent="0.25">
      <c r="A77" s="77"/>
      <c r="B77" s="77"/>
      <c r="C77" s="7" t="s">
        <v>2</v>
      </c>
      <c r="D77" s="7">
        <v>13156</v>
      </c>
      <c r="E77" s="7">
        <v>220.66</v>
      </c>
      <c r="F77" s="7">
        <v>4.5119999999999996</v>
      </c>
      <c r="G77" s="7">
        <v>222</v>
      </c>
      <c r="H77" s="7">
        <v>222</v>
      </c>
      <c r="I77" s="7">
        <f t="shared" si="8"/>
        <v>12.451999999999998</v>
      </c>
      <c r="J77" s="7">
        <f t="shared" si="6"/>
        <v>155.05230399999996</v>
      </c>
      <c r="K77" s="76"/>
    </row>
    <row r="79" spans="1:11" ht="18.75" x14ac:dyDescent="0.3">
      <c r="A79" s="4" t="s">
        <v>31</v>
      </c>
    </row>
    <row r="80" spans="1:11" x14ac:dyDescent="0.25">
      <c r="A80" s="78" t="s">
        <v>3</v>
      </c>
      <c r="B80" s="78"/>
      <c r="C80" s="5" t="s">
        <v>0</v>
      </c>
      <c r="D80" s="5">
        <v>40352</v>
      </c>
      <c r="E80" s="5">
        <v>228.608</v>
      </c>
      <c r="F80" s="5">
        <v>3.1509999999999998</v>
      </c>
      <c r="G80" s="5">
        <v>230</v>
      </c>
      <c r="H80" s="5">
        <v>229</v>
      </c>
    </row>
    <row r="81" spans="1:11" x14ac:dyDescent="0.25">
      <c r="A81" s="78"/>
      <c r="B81" s="78"/>
      <c r="C81" s="8" t="s">
        <v>1</v>
      </c>
      <c r="D81" s="8">
        <v>40352</v>
      </c>
      <c r="E81" s="8">
        <v>226.791</v>
      </c>
      <c r="F81" s="8">
        <v>4.8449999999999998</v>
      </c>
      <c r="G81" s="8">
        <v>231</v>
      </c>
      <c r="H81" s="8">
        <v>228</v>
      </c>
    </row>
    <row r="82" spans="1:11" x14ac:dyDescent="0.25">
      <c r="A82" s="78"/>
      <c r="B82" s="78"/>
      <c r="C82" s="7" t="s">
        <v>2</v>
      </c>
      <c r="D82" s="7">
        <v>40352</v>
      </c>
      <c r="E82" s="7">
        <v>225.518</v>
      </c>
      <c r="F82" s="7">
        <v>3.7429999999999999</v>
      </c>
      <c r="G82" s="7">
        <v>229</v>
      </c>
      <c r="H82" s="7">
        <v>226</v>
      </c>
    </row>
    <row r="83" spans="1:11" x14ac:dyDescent="0.25">
      <c r="A83" s="78" t="s">
        <v>4</v>
      </c>
      <c r="B83" s="78"/>
      <c r="C83" s="5" t="s">
        <v>0</v>
      </c>
      <c r="D83" s="5">
        <v>40352</v>
      </c>
      <c r="E83" s="5">
        <v>228.46700000000001</v>
      </c>
      <c r="F83" s="5">
        <v>2.1429999999999998</v>
      </c>
      <c r="G83" s="5">
        <v>230</v>
      </c>
      <c r="H83" s="5">
        <v>229</v>
      </c>
    </row>
    <row r="84" spans="1:11" x14ac:dyDescent="0.25">
      <c r="A84" s="78"/>
      <c r="B84" s="78"/>
      <c r="C84" s="8" t="s">
        <v>1</v>
      </c>
      <c r="D84" s="8">
        <v>40352</v>
      </c>
      <c r="E84" s="8">
        <v>227.15600000000001</v>
      </c>
      <c r="F84" s="8">
        <v>3.323</v>
      </c>
      <c r="G84" s="8">
        <v>230</v>
      </c>
      <c r="H84" s="8">
        <v>228</v>
      </c>
    </row>
    <row r="85" spans="1:11" x14ac:dyDescent="0.25">
      <c r="A85" s="78"/>
      <c r="B85" s="78"/>
      <c r="C85" s="7" t="s">
        <v>2</v>
      </c>
      <c r="D85" s="7">
        <v>40352</v>
      </c>
      <c r="E85" s="7">
        <v>227.95500000000001</v>
      </c>
      <c r="F85" s="7">
        <v>2.6040000000000001</v>
      </c>
      <c r="G85" s="7">
        <v>230</v>
      </c>
      <c r="H85" s="7">
        <v>229</v>
      </c>
    </row>
    <row r="86" spans="1:11" x14ac:dyDescent="0.25">
      <c r="A86" s="78" t="s">
        <v>5</v>
      </c>
      <c r="B86" s="78"/>
      <c r="C86" s="5" t="s">
        <v>0</v>
      </c>
      <c r="D86" s="5">
        <v>40352</v>
      </c>
      <c r="E86" s="5">
        <v>225.33099999999999</v>
      </c>
      <c r="F86" s="5">
        <v>8.2409999999999997</v>
      </c>
      <c r="G86" s="5">
        <v>233</v>
      </c>
      <c r="H86" s="5">
        <v>227</v>
      </c>
    </row>
    <row r="87" spans="1:11" x14ac:dyDescent="0.25">
      <c r="A87" s="78"/>
      <c r="B87" s="78"/>
      <c r="C87" s="8" t="s">
        <v>1</v>
      </c>
      <c r="D87" s="8">
        <v>40352</v>
      </c>
      <c r="E87" s="8">
        <v>222.45099999999999</v>
      </c>
      <c r="F87" s="8">
        <v>10.147</v>
      </c>
      <c r="G87" s="8">
        <v>233</v>
      </c>
      <c r="H87" s="8">
        <v>223</v>
      </c>
    </row>
    <row r="88" spans="1:11" x14ac:dyDescent="0.25">
      <c r="A88" s="78"/>
      <c r="B88" s="78"/>
      <c r="C88" s="7" t="s">
        <v>2</v>
      </c>
      <c r="D88" s="7">
        <v>40352</v>
      </c>
      <c r="E88" s="7">
        <v>225.20400000000001</v>
      </c>
      <c r="F88" s="7">
        <v>7.38</v>
      </c>
      <c r="G88" s="7">
        <v>233</v>
      </c>
      <c r="H88" s="7">
        <v>226</v>
      </c>
    </row>
    <row r="89" spans="1:11" x14ac:dyDescent="0.25">
      <c r="A89" s="77" t="s">
        <v>6</v>
      </c>
      <c r="B89" s="77"/>
      <c r="C89" s="5" t="s">
        <v>0</v>
      </c>
      <c r="D89" s="5">
        <v>13676</v>
      </c>
      <c r="E89" s="5">
        <v>218.703</v>
      </c>
      <c r="F89" s="5">
        <v>6.7549999999999999</v>
      </c>
      <c r="G89" s="5">
        <v>222</v>
      </c>
      <c r="H89" s="5">
        <v>221</v>
      </c>
      <c r="I89" s="5">
        <f>E80-E89</f>
        <v>9.9050000000000011</v>
      </c>
      <c r="J89" s="5">
        <f>IF(I89&gt;0,I89^2,I89^2*-1)</f>
        <v>98.109025000000017</v>
      </c>
      <c r="K89" s="76">
        <f>SQRT(SUM(J89:J91))</f>
        <v>20.841442056633223</v>
      </c>
    </row>
    <row r="90" spans="1:11" x14ac:dyDescent="0.25">
      <c r="A90" s="77"/>
      <c r="B90" s="77"/>
      <c r="C90" s="8" t="s">
        <v>1</v>
      </c>
      <c r="D90" s="8">
        <v>13676</v>
      </c>
      <c r="E90" s="8">
        <v>216.53200000000001</v>
      </c>
      <c r="F90" s="8">
        <v>6.18</v>
      </c>
      <c r="G90" s="8">
        <v>222</v>
      </c>
      <c r="H90" s="8">
        <v>219</v>
      </c>
      <c r="I90" s="8">
        <f t="shared" ref="I90:I97" si="9">E81-E90</f>
        <v>10.258999999999986</v>
      </c>
      <c r="J90" s="8">
        <f t="shared" ref="J90:J115" si="10">IF(I90&gt;0,I90^2,I90^2*-1)</f>
        <v>105.24708099999971</v>
      </c>
      <c r="K90" s="76"/>
    </row>
    <row r="91" spans="1:11" x14ac:dyDescent="0.25">
      <c r="A91" s="77"/>
      <c r="B91" s="77"/>
      <c r="C91" s="7" t="s">
        <v>2</v>
      </c>
      <c r="D91" s="7">
        <v>13676</v>
      </c>
      <c r="E91" s="7">
        <v>210.31899999999999</v>
      </c>
      <c r="F91" s="7">
        <v>4.5199999999999996</v>
      </c>
      <c r="G91" s="7">
        <v>212</v>
      </c>
      <c r="H91" s="7">
        <v>211</v>
      </c>
      <c r="I91" s="7">
        <f t="shared" si="9"/>
        <v>15.199000000000012</v>
      </c>
      <c r="J91" s="7">
        <f t="shared" si="10"/>
        <v>231.00960100000037</v>
      </c>
      <c r="K91" s="76"/>
    </row>
    <row r="92" spans="1:11" x14ac:dyDescent="0.25">
      <c r="A92" s="77" t="s">
        <v>7</v>
      </c>
      <c r="B92" s="77"/>
      <c r="C92" s="5" t="s">
        <v>0</v>
      </c>
      <c r="D92" s="5">
        <v>13676</v>
      </c>
      <c r="E92" s="5">
        <v>218.703</v>
      </c>
      <c r="F92" s="5">
        <v>6.7549999999999999</v>
      </c>
      <c r="G92" s="5">
        <v>222</v>
      </c>
      <c r="H92" s="5">
        <v>221</v>
      </c>
      <c r="I92" s="5">
        <f t="shared" si="9"/>
        <v>9.76400000000001</v>
      </c>
      <c r="J92" s="5">
        <f t="shared" si="10"/>
        <v>95.335696000000198</v>
      </c>
      <c r="K92" s="76">
        <f>SQRT(SUM(J92:J94))</f>
        <v>22.786697171814986</v>
      </c>
    </row>
    <row r="93" spans="1:11" x14ac:dyDescent="0.25">
      <c r="A93" s="77"/>
      <c r="B93" s="77"/>
      <c r="C93" s="8" t="s">
        <v>1</v>
      </c>
      <c r="D93" s="8">
        <v>13676</v>
      </c>
      <c r="E93" s="8">
        <v>216.53200000000001</v>
      </c>
      <c r="F93" s="8">
        <v>6.18</v>
      </c>
      <c r="G93" s="8">
        <v>222</v>
      </c>
      <c r="H93" s="8">
        <v>219</v>
      </c>
      <c r="I93" s="8">
        <f t="shared" si="9"/>
        <v>10.623999999999995</v>
      </c>
      <c r="J93" s="8">
        <f t="shared" si="10"/>
        <v>112.8693759999999</v>
      </c>
      <c r="K93" s="76"/>
    </row>
    <row r="94" spans="1:11" x14ac:dyDescent="0.25">
      <c r="A94" s="77"/>
      <c r="B94" s="77"/>
      <c r="C94" s="7" t="s">
        <v>2</v>
      </c>
      <c r="D94" s="7">
        <v>13676</v>
      </c>
      <c r="E94" s="7">
        <v>210.31899999999999</v>
      </c>
      <c r="F94" s="7">
        <v>4.5199999999999996</v>
      </c>
      <c r="G94" s="7">
        <v>212</v>
      </c>
      <c r="H94" s="7">
        <v>211</v>
      </c>
      <c r="I94" s="7">
        <f t="shared" si="9"/>
        <v>17.636000000000024</v>
      </c>
      <c r="J94" s="7">
        <f t="shared" si="10"/>
        <v>311.02849600000087</v>
      </c>
      <c r="K94" s="76"/>
    </row>
    <row r="95" spans="1:11" x14ac:dyDescent="0.25">
      <c r="A95" s="77" t="s">
        <v>8</v>
      </c>
      <c r="B95" s="77"/>
      <c r="C95" s="5" t="s">
        <v>0</v>
      </c>
      <c r="D95" s="5">
        <v>13676</v>
      </c>
      <c r="E95" s="5">
        <v>221.41300000000001</v>
      </c>
      <c r="F95" s="5">
        <v>6.899</v>
      </c>
      <c r="G95" s="5">
        <v>226</v>
      </c>
      <c r="H95" s="5">
        <v>223</v>
      </c>
      <c r="I95" s="5">
        <f t="shared" si="9"/>
        <v>3.9179999999999779</v>
      </c>
      <c r="J95" s="5">
        <f t="shared" si="10"/>
        <v>15.350723999999827</v>
      </c>
      <c r="K95" s="76">
        <f>SQRT(SUM(J95:J97))</f>
        <v>11.336557855010494</v>
      </c>
    </row>
    <row r="96" spans="1:11" x14ac:dyDescent="0.25">
      <c r="A96" s="77"/>
      <c r="B96" s="77"/>
      <c r="C96" s="8" t="s">
        <v>1</v>
      </c>
      <c r="D96" s="8">
        <v>13676</v>
      </c>
      <c r="E96" s="8">
        <v>219.59700000000001</v>
      </c>
      <c r="F96" s="8">
        <v>6.6909999999999998</v>
      </c>
      <c r="G96" s="8">
        <v>222</v>
      </c>
      <c r="H96" s="8">
        <v>222</v>
      </c>
      <c r="I96" s="8">
        <f t="shared" si="9"/>
        <v>2.853999999999985</v>
      </c>
      <c r="J96" s="8">
        <f t="shared" si="10"/>
        <v>8.1453159999999141</v>
      </c>
      <c r="K96" s="76"/>
    </row>
    <row r="97" spans="1:11" x14ac:dyDescent="0.25">
      <c r="A97" s="77"/>
      <c r="B97" s="77"/>
      <c r="C97" s="7" t="s">
        <v>2</v>
      </c>
      <c r="D97" s="7">
        <v>13676</v>
      </c>
      <c r="E97" s="7">
        <v>214.95599999999999</v>
      </c>
      <c r="F97" s="7">
        <v>4.9379999999999997</v>
      </c>
      <c r="G97" s="7">
        <v>217</v>
      </c>
      <c r="H97" s="7">
        <v>216</v>
      </c>
      <c r="I97" s="7">
        <f t="shared" si="9"/>
        <v>10.248000000000019</v>
      </c>
      <c r="J97" s="7">
        <f t="shared" si="10"/>
        <v>105.02150400000039</v>
      </c>
      <c r="K97" s="76"/>
    </row>
    <row r="98" spans="1:11" x14ac:dyDescent="0.25">
      <c r="A98" s="75" t="s">
        <v>9</v>
      </c>
      <c r="B98" s="75"/>
      <c r="C98" s="5" t="s">
        <v>0</v>
      </c>
      <c r="D98" s="5">
        <v>13676</v>
      </c>
      <c r="E98" s="5">
        <v>219.66800000000001</v>
      </c>
      <c r="F98" s="5">
        <v>10.044</v>
      </c>
      <c r="G98" s="5">
        <v>225</v>
      </c>
      <c r="H98" s="5">
        <v>223</v>
      </c>
      <c r="I98" s="5">
        <f>E80-E98</f>
        <v>8.9399999999999977</v>
      </c>
      <c r="J98" s="5">
        <f t="shared" si="10"/>
        <v>79.923599999999965</v>
      </c>
      <c r="K98" s="76">
        <f>SQRT(SUM(J98:J100))</f>
        <v>18.757374922946966</v>
      </c>
    </row>
    <row r="99" spans="1:11" x14ac:dyDescent="0.25">
      <c r="A99" s="75"/>
      <c r="B99" s="75"/>
      <c r="C99" s="8" t="s">
        <v>1</v>
      </c>
      <c r="D99" s="8">
        <v>13676</v>
      </c>
      <c r="E99" s="8">
        <v>216.124</v>
      </c>
      <c r="F99" s="8">
        <v>10.538</v>
      </c>
      <c r="G99" s="8">
        <v>222</v>
      </c>
      <c r="H99" s="8">
        <v>220</v>
      </c>
      <c r="I99" s="8">
        <f t="shared" ref="I99:I106" si="11">E81-E99</f>
        <v>10.667000000000002</v>
      </c>
      <c r="J99" s="8">
        <f t="shared" si="10"/>
        <v>113.78488900000004</v>
      </c>
      <c r="K99" s="76"/>
    </row>
    <row r="100" spans="1:11" x14ac:dyDescent="0.25">
      <c r="A100" s="75"/>
      <c r="B100" s="75"/>
      <c r="C100" s="7" t="s">
        <v>2</v>
      </c>
      <c r="D100" s="7">
        <v>13676</v>
      </c>
      <c r="E100" s="7">
        <v>212.94300000000001</v>
      </c>
      <c r="F100" s="7">
        <v>7.984</v>
      </c>
      <c r="G100" s="7">
        <v>216</v>
      </c>
      <c r="H100" s="7">
        <v>215</v>
      </c>
      <c r="I100" s="7">
        <f t="shared" si="11"/>
        <v>12.574999999999989</v>
      </c>
      <c r="J100" s="7">
        <f t="shared" si="10"/>
        <v>158.13062499999972</v>
      </c>
      <c r="K100" s="76"/>
    </row>
    <row r="101" spans="1:11" x14ac:dyDescent="0.25">
      <c r="A101" s="75" t="s">
        <v>10</v>
      </c>
      <c r="B101" s="75"/>
      <c r="C101" s="5" t="s">
        <v>0</v>
      </c>
      <c r="D101" s="5">
        <v>13676</v>
      </c>
      <c r="E101" s="5">
        <v>220.72</v>
      </c>
      <c r="F101" s="5">
        <v>9.9390000000000001</v>
      </c>
      <c r="G101" s="5">
        <v>225</v>
      </c>
      <c r="H101" s="5">
        <v>224</v>
      </c>
      <c r="I101" s="5">
        <f t="shared" si="11"/>
        <v>7.7470000000000141</v>
      </c>
      <c r="J101" s="5">
        <f t="shared" si="10"/>
        <v>60.016009000000217</v>
      </c>
      <c r="K101" s="76">
        <f>SQRT(SUM(J101:J103))</f>
        <v>16.208182470591836</v>
      </c>
    </row>
    <row r="102" spans="1:11" x14ac:dyDescent="0.25">
      <c r="A102" s="75"/>
      <c r="B102" s="75"/>
      <c r="C102" s="8" t="s">
        <v>1</v>
      </c>
      <c r="D102" s="8">
        <v>13676</v>
      </c>
      <c r="E102" s="8">
        <v>219.78299999999999</v>
      </c>
      <c r="F102" s="8">
        <v>10.212999999999999</v>
      </c>
      <c r="G102" s="8">
        <v>224</v>
      </c>
      <c r="H102" s="8">
        <v>223</v>
      </c>
      <c r="I102" s="8">
        <f t="shared" si="11"/>
        <v>7.3730000000000189</v>
      </c>
      <c r="J102" s="8">
        <f t="shared" si="10"/>
        <v>54.361129000000275</v>
      </c>
      <c r="K102" s="76"/>
    </row>
    <row r="103" spans="1:11" x14ac:dyDescent="0.25">
      <c r="A103" s="75"/>
      <c r="B103" s="75"/>
      <c r="C103" s="7" t="s">
        <v>2</v>
      </c>
      <c r="D103" s="7">
        <v>13676</v>
      </c>
      <c r="E103" s="7">
        <v>215.77600000000001</v>
      </c>
      <c r="F103" s="7">
        <v>8.1229999999999993</v>
      </c>
      <c r="G103" s="7">
        <v>221</v>
      </c>
      <c r="H103" s="7">
        <v>218</v>
      </c>
      <c r="I103" s="7">
        <f t="shared" si="11"/>
        <v>12.179000000000002</v>
      </c>
      <c r="J103" s="7">
        <f t="shared" si="10"/>
        <v>148.32804100000004</v>
      </c>
      <c r="K103" s="76"/>
    </row>
    <row r="104" spans="1:11" x14ac:dyDescent="0.25">
      <c r="A104" s="75" t="s">
        <v>11</v>
      </c>
      <c r="B104" s="75"/>
      <c r="C104" s="5" t="s">
        <v>0</v>
      </c>
      <c r="D104" s="5">
        <v>13676</v>
      </c>
      <c r="E104" s="5">
        <v>220.12100000000001</v>
      </c>
      <c r="F104" s="5">
        <v>6.1479999999999997</v>
      </c>
      <c r="G104" s="5">
        <v>225</v>
      </c>
      <c r="H104" s="5">
        <v>222</v>
      </c>
      <c r="I104" s="5">
        <f t="shared" si="11"/>
        <v>5.2099999999999795</v>
      </c>
      <c r="J104" s="5">
        <f t="shared" si="10"/>
        <v>27.144099999999789</v>
      </c>
      <c r="K104" s="76">
        <f>SQRT(SUM(J104:J106))</f>
        <v>12.309141887231604</v>
      </c>
    </row>
    <row r="105" spans="1:11" x14ac:dyDescent="0.25">
      <c r="A105" s="75"/>
      <c r="B105" s="75"/>
      <c r="C105" s="8" t="s">
        <v>1</v>
      </c>
      <c r="D105" s="8">
        <v>13676</v>
      </c>
      <c r="E105" s="8">
        <v>219.39400000000001</v>
      </c>
      <c r="F105" s="8">
        <v>6.4649999999999999</v>
      </c>
      <c r="G105" s="8">
        <v>224</v>
      </c>
      <c r="H105" s="8">
        <v>221</v>
      </c>
      <c r="I105" s="8">
        <f t="shared" si="11"/>
        <v>3.0569999999999879</v>
      </c>
      <c r="J105" s="8">
        <f t="shared" si="10"/>
        <v>9.3452489999999262</v>
      </c>
      <c r="K105" s="76"/>
    </row>
    <row r="106" spans="1:11" x14ac:dyDescent="0.25">
      <c r="A106" s="75"/>
      <c r="B106" s="75"/>
      <c r="C106" s="7" t="s">
        <v>2</v>
      </c>
      <c r="D106" s="7">
        <v>13676</v>
      </c>
      <c r="E106" s="7">
        <v>214.47900000000001</v>
      </c>
      <c r="F106" s="7">
        <v>4.4729999999999999</v>
      </c>
      <c r="G106" s="7">
        <v>217</v>
      </c>
      <c r="H106" s="7">
        <v>216</v>
      </c>
      <c r="I106" s="7">
        <f t="shared" si="11"/>
        <v>10.724999999999994</v>
      </c>
      <c r="J106" s="7">
        <f t="shared" si="10"/>
        <v>115.02562499999988</v>
      </c>
      <c r="K106" s="76"/>
    </row>
    <row r="107" spans="1:11" x14ac:dyDescent="0.25">
      <c r="A107" s="77" t="s">
        <v>12</v>
      </c>
      <c r="B107" s="77"/>
      <c r="C107" s="5" t="s">
        <v>0</v>
      </c>
      <c r="D107" s="5">
        <v>13676</v>
      </c>
      <c r="E107" s="5">
        <v>216.542</v>
      </c>
      <c r="F107" s="5">
        <v>9.4920000000000009</v>
      </c>
      <c r="G107" s="5">
        <v>225</v>
      </c>
      <c r="H107" s="5">
        <v>219</v>
      </c>
      <c r="I107" s="5">
        <f>E80-E107</f>
        <v>12.066000000000003</v>
      </c>
      <c r="J107" s="5">
        <f t="shared" si="10"/>
        <v>145.58835600000006</v>
      </c>
      <c r="K107" s="76">
        <f>SQRT(SUM(J107:J109))</f>
        <v>23.526997279721005</v>
      </c>
    </row>
    <row r="108" spans="1:11" x14ac:dyDescent="0.25">
      <c r="A108" s="77"/>
      <c r="B108" s="77"/>
      <c r="C108" s="8" t="s">
        <v>1</v>
      </c>
      <c r="D108" s="8">
        <v>13676</v>
      </c>
      <c r="E108" s="8">
        <v>212.32900000000001</v>
      </c>
      <c r="F108" s="8">
        <v>9.6020000000000003</v>
      </c>
      <c r="G108" s="8">
        <v>220</v>
      </c>
      <c r="H108" s="8">
        <v>215</v>
      </c>
      <c r="I108" s="8">
        <f t="shared" ref="I108:I115" si="12">E81-E108</f>
        <v>14.461999999999989</v>
      </c>
      <c r="J108" s="8">
        <f t="shared" si="10"/>
        <v>209.14944399999968</v>
      </c>
      <c r="K108" s="76"/>
    </row>
    <row r="109" spans="1:11" x14ac:dyDescent="0.25">
      <c r="A109" s="77"/>
      <c r="B109" s="77"/>
      <c r="C109" s="7" t="s">
        <v>2</v>
      </c>
      <c r="D109" s="7">
        <v>13676</v>
      </c>
      <c r="E109" s="7">
        <v>211.41900000000001</v>
      </c>
      <c r="F109" s="7">
        <v>7.73</v>
      </c>
      <c r="G109" s="7">
        <v>216</v>
      </c>
      <c r="H109" s="7">
        <v>213</v>
      </c>
      <c r="I109" s="7">
        <f t="shared" si="12"/>
        <v>14.09899999999999</v>
      </c>
      <c r="J109" s="7">
        <f t="shared" si="10"/>
        <v>198.78180099999972</v>
      </c>
      <c r="K109" s="76"/>
    </row>
    <row r="110" spans="1:11" x14ac:dyDescent="0.25">
      <c r="A110" s="77" t="s">
        <v>13</v>
      </c>
      <c r="B110" s="77"/>
      <c r="C110" s="5" t="s">
        <v>0</v>
      </c>
      <c r="D110" s="5">
        <v>13676</v>
      </c>
      <c r="E110" s="5">
        <v>216.167</v>
      </c>
      <c r="F110" s="5">
        <v>7.39</v>
      </c>
      <c r="G110" s="5">
        <v>219</v>
      </c>
      <c r="H110" s="5">
        <v>218</v>
      </c>
      <c r="I110" s="5">
        <f t="shared" si="12"/>
        <v>12.300000000000011</v>
      </c>
      <c r="J110" s="5">
        <f t="shared" si="10"/>
        <v>151.29000000000028</v>
      </c>
      <c r="K110" s="76">
        <f>SQRT(SUM(J110:J112))</f>
        <v>25.147707668891037</v>
      </c>
    </row>
    <row r="111" spans="1:11" x14ac:dyDescent="0.25">
      <c r="A111" s="77"/>
      <c r="B111" s="77"/>
      <c r="C111" s="8" t="s">
        <v>1</v>
      </c>
      <c r="D111" s="8">
        <v>13676</v>
      </c>
      <c r="E111" s="8">
        <v>215.95699999999999</v>
      </c>
      <c r="F111" s="8">
        <v>7.7930000000000001</v>
      </c>
      <c r="G111" s="8">
        <v>219</v>
      </c>
      <c r="H111" s="8">
        <v>218</v>
      </c>
      <c r="I111" s="8">
        <f t="shared" si="12"/>
        <v>11.199000000000012</v>
      </c>
      <c r="J111" s="8">
        <f t="shared" si="10"/>
        <v>125.41760100000027</v>
      </c>
      <c r="K111" s="76"/>
    </row>
    <row r="112" spans="1:11" x14ac:dyDescent="0.25">
      <c r="A112" s="77"/>
      <c r="B112" s="77"/>
      <c r="C112" s="7" t="s">
        <v>2</v>
      </c>
      <c r="D112" s="7">
        <v>13676</v>
      </c>
      <c r="E112" s="7">
        <v>209.095</v>
      </c>
      <c r="F112" s="7">
        <v>5.6130000000000004</v>
      </c>
      <c r="G112" s="7">
        <v>211</v>
      </c>
      <c r="H112" s="7">
        <v>210</v>
      </c>
      <c r="I112" s="7">
        <f t="shared" si="12"/>
        <v>18.860000000000014</v>
      </c>
      <c r="J112" s="7">
        <f t="shared" si="10"/>
        <v>355.69960000000049</v>
      </c>
      <c r="K112" s="76"/>
    </row>
    <row r="113" spans="1:11" x14ac:dyDescent="0.25">
      <c r="A113" s="77" t="s">
        <v>8</v>
      </c>
      <c r="B113" s="77"/>
      <c r="C113" s="5" t="s">
        <v>0</v>
      </c>
      <c r="D113" s="5">
        <v>13676</v>
      </c>
      <c r="E113" s="5">
        <v>218.136</v>
      </c>
      <c r="F113" s="5">
        <v>7.202</v>
      </c>
      <c r="G113" s="5">
        <v>223</v>
      </c>
      <c r="H113" s="5">
        <v>221</v>
      </c>
      <c r="I113" s="5">
        <f t="shared" si="12"/>
        <v>7.1949999999999932</v>
      </c>
      <c r="J113" s="5">
        <f t="shared" si="10"/>
        <v>51.768024999999902</v>
      </c>
      <c r="K113" s="76">
        <f>SQRT(SUM(J113:J115))</f>
        <v>14.278637505028282</v>
      </c>
    </row>
    <row r="114" spans="1:11" x14ac:dyDescent="0.25">
      <c r="A114" s="77"/>
      <c r="B114" s="77"/>
      <c r="C114" s="8" t="s">
        <v>1</v>
      </c>
      <c r="D114" s="8">
        <v>13676</v>
      </c>
      <c r="E114" s="8">
        <v>216.893</v>
      </c>
      <c r="F114" s="8">
        <v>6.9660000000000002</v>
      </c>
      <c r="G114" s="8">
        <v>222</v>
      </c>
      <c r="H114" s="8">
        <v>220</v>
      </c>
      <c r="I114" s="8">
        <f t="shared" si="12"/>
        <v>5.5579999999999927</v>
      </c>
      <c r="J114" s="8">
        <f t="shared" si="10"/>
        <v>30.891363999999918</v>
      </c>
      <c r="K114" s="76"/>
    </row>
    <row r="115" spans="1:11" x14ac:dyDescent="0.25">
      <c r="A115" s="77"/>
      <c r="B115" s="77"/>
      <c r="C115" s="7" t="s">
        <v>2</v>
      </c>
      <c r="D115" s="7">
        <v>13676</v>
      </c>
      <c r="E115" s="7">
        <v>214.19399999999999</v>
      </c>
      <c r="F115" s="7">
        <v>5.3230000000000004</v>
      </c>
      <c r="G115" s="7">
        <v>217</v>
      </c>
      <c r="H115" s="7">
        <v>216</v>
      </c>
      <c r="I115" s="7">
        <f t="shared" si="12"/>
        <v>11.010000000000019</v>
      </c>
      <c r="J115" s="7">
        <f t="shared" si="10"/>
        <v>121.22010000000043</v>
      </c>
      <c r="K115" s="76"/>
    </row>
    <row r="117" spans="1:11" ht="18.75" x14ac:dyDescent="0.3">
      <c r="A117" s="4" t="s">
        <v>65</v>
      </c>
    </row>
    <row r="118" spans="1:11" x14ac:dyDescent="0.25">
      <c r="A118" s="78" t="s">
        <v>3</v>
      </c>
      <c r="B118" s="78"/>
      <c r="C118" s="5" t="s">
        <v>0</v>
      </c>
      <c r="D118" s="5">
        <v>65760</v>
      </c>
      <c r="E118" s="5">
        <v>231.346</v>
      </c>
      <c r="F118" s="5">
        <v>3.742</v>
      </c>
      <c r="G118" s="5">
        <v>233</v>
      </c>
      <c r="H118" s="5">
        <v>232</v>
      </c>
    </row>
    <row r="119" spans="1:11" x14ac:dyDescent="0.25">
      <c r="A119" s="78"/>
      <c r="B119" s="78"/>
      <c r="C119" s="8" t="s">
        <v>1</v>
      </c>
      <c r="D119" s="8">
        <v>65760</v>
      </c>
      <c r="E119" s="8">
        <v>230.26400000000001</v>
      </c>
      <c r="F119" s="8">
        <v>5.1920000000000002</v>
      </c>
      <c r="G119" s="8">
        <v>233</v>
      </c>
      <c r="H119" s="8">
        <v>232</v>
      </c>
    </row>
    <row r="120" spans="1:11" x14ac:dyDescent="0.25">
      <c r="A120" s="78"/>
      <c r="B120" s="78"/>
      <c r="C120" s="7" t="s">
        <v>2</v>
      </c>
      <c r="D120" s="7">
        <v>65760</v>
      </c>
      <c r="E120" s="7">
        <v>230.042</v>
      </c>
      <c r="F120" s="7">
        <v>3.282</v>
      </c>
      <c r="G120" s="7">
        <v>231</v>
      </c>
      <c r="H120" s="7">
        <v>231</v>
      </c>
    </row>
    <row r="121" spans="1:11" x14ac:dyDescent="0.25">
      <c r="A121" s="78" t="s">
        <v>4</v>
      </c>
      <c r="B121" s="78"/>
      <c r="C121" s="5" t="s">
        <v>0</v>
      </c>
      <c r="D121" s="5">
        <v>65760</v>
      </c>
      <c r="E121" s="5">
        <v>234.554</v>
      </c>
      <c r="F121" s="5">
        <v>1.7829999999999999</v>
      </c>
      <c r="G121" s="5">
        <v>234</v>
      </c>
      <c r="H121" s="5">
        <v>234</v>
      </c>
    </row>
    <row r="122" spans="1:11" x14ac:dyDescent="0.25">
      <c r="A122" s="78"/>
      <c r="B122" s="78"/>
      <c r="C122" s="8" t="s">
        <v>1</v>
      </c>
      <c r="D122" s="8">
        <v>65760</v>
      </c>
      <c r="E122" s="8">
        <v>233.89400000000001</v>
      </c>
      <c r="F122" s="8">
        <v>1.917</v>
      </c>
      <c r="G122" s="8">
        <v>233</v>
      </c>
      <c r="H122" s="8">
        <v>234</v>
      </c>
    </row>
    <row r="123" spans="1:11" x14ac:dyDescent="0.25">
      <c r="A123" s="78"/>
      <c r="B123" s="78"/>
      <c r="C123" s="7" t="s">
        <v>2</v>
      </c>
      <c r="D123" s="7">
        <v>65760</v>
      </c>
      <c r="E123" s="7">
        <v>231.321</v>
      </c>
      <c r="F123" s="7">
        <v>1.633</v>
      </c>
      <c r="G123" s="7">
        <v>231</v>
      </c>
      <c r="H123" s="7">
        <v>231</v>
      </c>
    </row>
    <row r="124" spans="1:11" x14ac:dyDescent="0.25">
      <c r="A124" s="78" t="s">
        <v>5</v>
      </c>
      <c r="B124" s="78"/>
      <c r="C124" s="5" t="s">
        <v>0</v>
      </c>
      <c r="D124" s="5">
        <v>65760</v>
      </c>
      <c r="E124" s="5">
        <v>237.119</v>
      </c>
      <c r="F124" s="5">
        <v>2.883</v>
      </c>
      <c r="G124" s="5">
        <v>237</v>
      </c>
      <c r="H124" s="5">
        <v>237</v>
      </c>
    </row>
    <row r="125" spans="1:11" x14ac:dyDescent="0.25">
      <c r="A125" s="78"/>
      <c r="B125" s="78"/>
      <c r="C125" s="8" t="s">
        <v>1</v>
      </c>
      <c r="D125" s="8">
        <v>65760</v>
      </c>
      <c r="E125" s="8">
        <v>236.76</v>
      </c>
      <c r="F125" s="8">
        <v>3.3109999999999999</v>
      </c>
      <c r="G125" s="8">
        <v>238</v>
      </c>
      <c r="H125" s="8">
        <v>237</v>
      </c>
    </row>
    <row r="126" spans="1:11" x14ac:dyDescent="0.25">
      <c r="A126" s="78"/>
      <c r="B126" s="78"/>
      <c r="C126" s="7" t="s">
        <v>2</v>
      </c>
      <c r="D126" s="7">
        <v>65760</v>
      </c>
      <c r="E126" s="7">
        <v>235.01400000000001</v>
      </c>
      <c r="F126" s="7">
        <v>3.347</v>
      </c>
      <c r="G126" s="7">
        <v>236</v>
      </c>
      <c r="H126" s="7">
        <v>235</v>
      </c>
    </row>
    <row r="127" spans="1:11" x14ac:dyDescent="0.25">
      <c r="A127" s="77" t="s">
        <v>6</v>
      </c>
      <c r="B127" s="77"/>
      <c r="C127" s="5" t="s">
        <v>0</v>
      </c>
      <c r="D127" s="5">
        <v>13982</v>
      </c>
      <c r="E127" s="5">
        <v>196.25299999999999</v>
      </c>
      <c r="F127" s="5">
        <v>9.0709999999999997</v>
      </c>
      <c r="G127" s="5">
        <v>200</v>
      </c>
      <c r="H127" s="5">
        <v>198</v>
      </c>
      <c r="I127" s="5">
        <f>E118-E127</f>
        <v>35.093000000000018</v>
      </c>
      <c r="J127" s="5">
        <f>IF(I127&gt;0,I127^2,I127^2*-1)</f>
        <v>1231.5186490000012</v>
      </c>
      <c r="K127" s="76">
        <f>SQRT(SUM(J127:J129))</f>
        <v>70.202277042842425</v>
      </c>
    </row>
    <row r="128" spans="1:11" x14ac:dyDescent="0.25">
      <c r="A128" s="77"/>
      <c r="B128" s="77"/>
      <c r="C128" s="8" t="s">
        <v>1</v>
      </c>
      <c r="D128" s="8">
        <v>13982</v>
      </c>
      <c r="E128" s="8">
        <v>177.86600000000001</v>
      </c>
      <c r="F128" s="8">
        <v>7.6440000000000001</v>
      </c>
      <c r="G128" s="8">
        <v>176</v>
      </c>
      <c r="H128" s="8">
        <v>178</v>
      </c>
      <c r="I128" s="8">
        <f t="shared" ref="I128:I135" si="13">E119-E128</f>
        <v>52.397999999999996</v>
      </c>
      <c r="J128" s="8">
        <f t="shared" ref="J128:J153" si="14">IF(I128&gt;0,I128^2,I128^2*-1)</f>
        <v>2745.5504039999996</v>
      </c>
      <c r="K128" s="76"/>
    </row>
    <row r="129" spans="1:11" x14ac:dyDescent="0.25">
      <c r="A129" s="77"/>
      <c r="B129" s="77"/>
      <c r="C129" s="7" t="s">
        <v>2</v>
      </c>
      <c r="D129" s="7">
        <v>13982</v>
      </c>
      <c r="E129" s="7">
        <v>199.19900000000001</v>
      </c>
      <c r="F129" s="7">
        <v>7.6289999999999996</v>
      </c>
      <c r="G129" s="7">
        <v>202</v>
      </c>
      <c r="H129" s="7">
        <v>200</v>
      </c>
      <c r="I129" s="7">
        <f t="shared" si="13"/>
        <v>30.842999999999989</v>
      </c>
      <c r="J129" s="7">
        <f t="shared" si="14"/>
        <v>951.29064899999935</v>
      </c>
      <c r="K129" s="76"/>
    </row>
    <row r="130" spans="1:11" x14ac:dyDescent="0.25">
      <c r="A130" s="77" t="s">
        <v>7</v>
      </c>
      <c r="B130" s="77"/>
      <c r="C130" s="5" t="s">
        <v>0</v>
      </c>
      <c r="D130" s="5">
        <v>13982</v>
      </c>
      <c r="E130" s="5">
        <v>196.25299999999999</v>
      </c>
      <c r="F130" s="5">
        <v>9.0709999999999997</v>
      </c>
      <c r="G130" s="5">
        <v>200</v>
      </c>
      <c r="H130" s="5">
        <v>198</v>
      </c>
      <c r="I130" s="5">
        <f t="shared" si="13"/>
        <v>38.301000000000016</v>
      </c>
      <c r="J130" s="5">
        <f t="shared" si="14"/>
        <v>1466.9666010000012</v>
      </c>
      <c r="K130" s="76">
        <f>SQRT(SUM(J130:J132))</f>
        <v>75.086125675786462</v>
      </c>
    </row>
    <row r="131" spans="1:11" x14ac:dyDescent="0.25">
      <c r="A131" s="77"/>
      <c r="B131" s="77"/>
      <c r="C131" s="8" t="s">
        <v>1</v>
      </c>
      <c r="D131" s="8">
        <v>13982</v>
      </c>
      <c r="E131" s="8">
        <v>177.86600000000001</v>
      </c>
      <c r="F131" s="8">
        <v>7.6440000000000001</v>
      </c>
      <c r="G131" s="8">
        <v>176</v>
      </c>
      <c r="H131" s="8">
        <v>178</v>
      </c>
      <c r="I131" s="8">
        <f t="shared" si="13"/>
        <v>56.027999999999992</v>
      </c>
      <c r="J131" s="8">
        <f t="shared" si="14"/>
        <v>3139.1367839999989</v>
      </c>
      <c r="K131" s="76"/>
    </row>
    <row r="132" spans="1:11" x14ac:dyDescent="0.25">
      <c r="A132" s="77"/>
      <c r="B132" s="77"/>
      <c r="C132" s="7" t="s">
        <v>2</v>
      </c>
      <c r="D132" s="7">
        <v>13982</v>
      </c>
      <c r="E132" s="7">
        <v>199.19900000000001</v>
      </c>
      <c r="F132" s="7">
        <v>7.6289999999999996</v>
      </c>
      <c r="G132" s="7">
        <v>202</v>
      </c>
      <c r="H132" s="7">
        <v>200</v>
      </c>
      <c r="I132" s="7">
        <f t="shared" si="13"/>
        <v>32.121999999999986</v>
      </c>
      <c r="J132" s="7">
        <f t="shared" si="14"/>
        <v>1031.822883999999</v>
      </c>
      <c r="K132" s="76"/>
    </row>
    <row r="133" spans="1:11" x14ac:dyDescent="0.25">
      <c r="A133" s="77" t="s">
        <v>8</v>
      </c>
      <c r="B133" s="77"/>
      <c r="C133" s="5" t="s">
        <v>0</v>
      </c>
      <c r="D133" s="5">
        <v>13982</v>
      </c>
      <c r="E133" s="5">
        <v>203.23099999999999</v>
      </c>
      <c r="F133" s="5">
        <v>7.0739999999999998</v>
      </c>
      <c r="G133" s="5">
        <v>208</v>
      </c>
      <c r="H133" s="5">
        <v>205</v>
      </c>
      <c r="I133" s="5">
        <f t="shared" si="13"/>
        <v>33.888000000000005</v>
      </c>
      <c r="J133" s="5">
        <f t="shared" si="14"/>
        <v>1148.3965440000004</v>
      </c>
      <c r="K133" s="76">
        <f>SQRT(SUM(J133:J135))</f>
        <v>66.607596661341873</v>
      </c>
    </row>
    <row r="134" spans="1:11" x14ac:dyDescent="0.25">
      <c r="A134" s="77"/>
      <c r="B134" s="77"/>
      <c r="C134" s="8" t="s">
        <v>1</v>
      </c>
      <c r="D134" s="8">
        <v>13982</v>
      </c>
      <c r="E134" s="8">
        <v>187.21799999999999</v>
      </c>
      <c r="F134" s="8">
        <v>4.9969999999999999</v>
      </c>
      <c r="G134" s="8">
        <v>190</v>
      </c>
      <c r="H134" s="8">
        <v>188</v>
      </c>
      <c r="I134" s="8">
        <f t="shared" si="13"/>
        <v>49.542000000000002</v>
      </c>
      <c r="J134" s="8">
        <f t="shared" si="14"/>
        <v>2454.409764</v>
      </c>
      <c r="K134" s="76"/>
    </row>
    <row r="135" spans="1:11" x14ac:dyDescent="0.25">
      <c r="A135" s="77"/>
      <c r="B135" s="77"/>
      <c r="C135" s="7" t="s">
        <v>2</v>
      </c>
      <c r="D135" s="7">
        <v>13982</v>
      </c>
      <c r="E135" s="7">
        <v>206.13900000000001</v>
      </c>
      <c r="F135" s="7">
        <v>5.7809999999999997</v>
      </c>
      <c r="G135" s="7">
        <v>208</v>
      </c>
      <c r="H135" s="7">
        <v>208</v>
      </c>
      <c r="I135" s="7">
        <f t="shared" si="13"/>
        <v>28.875</v>
      </c>
      <c r="J135" s="7">
        <f t="shared" si="14"/>
        <v>833.765625</v>
      </c>
      <c r="K135" s="76"/>
    </row>
    <row r="136" spans="1:11" x14ac:dyDescent="0.25">
      <c r="A136" s="75" t="s">
        <v>9</v>
      </c>
      <c r="B136" s="75"/>
      <c r="C136" s="5" t="s">
        <v>0</v>
      </c>
      <c r="D136" s="5">
        <v>13982</v>
      </c>
      <c r="E136" s="5">
        <v>226.65899999999999</v>
      </c>
      <c r="F136" s="5">
        <v>5.8339999999999996</v>
      </c>
      <c r="G136" s="5">
        <v>231</v>
      </c>
      <c r="H136" s="5">
        <v>229</v>
      </c>
      <c r="I136" s="5">
        <f>E118-E136</f>
        <v>4.6870000000000118</v>
      </c>
      <c r="J136" s="5">
        <f t="shared" si="14"/>
        <v>21.96796900000011</v>
      </c>
      <c r="K136" s="76">
        <f>SQRT(SUM(J136:J138))</f>
        <v>8.9468758234369314</v>
      </c>
    </row>
    <row r="137" spans="1:11" x14ac:dyDescent="0.25">
      <c r="A137" s="75"/>
      <c r="B137" s="75"/>
      <c r="C137" s="8" t="s">
        <v>1</v>
      </c>
      <c r="D137" s="8">
        <v>13982</v>
      </c>
      <c r="E137" s="8">
        <v>225.58699999999999</v>
      </c>
      <c r="F137" s="8">
        <v>6.1890000000000001</v>
      </c>
      <c r="G137" s="8">
        <v>230</v>
      </c>
      <c r="H137" s="8">
        <v>228</v>
      </c>
      <c r="I137" s="8">
        <f t="shared" ref="I137:I144" si="15">E119-E137</f>
        <v>4.6770000000000209</v>
      </c>
      <c r="J137" s="8">
        <f t="shared" si="14"/>
        <v>21.874329000000195</v>
      </c>
      <c r="K137" s="76"/>
    </row>
    <row r="138" spans="1:11" x14ac:dyDescent="0.25">
      <c r="A138" s="75"/>
      <c r="B138" s="75"/>
      <c r="C138" s="7" t="s">
        <v>2</v>
      </c>
      <c r="D138" s="7">
        <v>13982</v>
      </c>
      <c r="E138" s="7">
        <v>224.02500000000001</v>
      </c>
      <c r="F138" s="7">
        <v>4.1459999999999999</v>
      </c>
      <c r="G138" s="7">
        <v>226</v>
      </c>
      <c r="H138" s="7">
        <v>225</v>
      </c>
      <c r="I138" s="7">
        <f t="shared" si="15"/>
        <v>6.0169999999999959</v>
      </c>
      <c r="J138" s="7">
        <f t="shared" si="14"/>
        <v>36.204288999999953</v>
      </c>
      <c r="K138" s="76"/>
    </row>
    <row r="139" spans="1:11" x14ac:dyDescent="0.25">
      <c r="A139" s="75" t="s">
        <v>10</v>
      </c>
      <c r="B139" s="75"/>
      <c r="C139" s="5" t="s">
        <v>0</v>
      </c>
      <c r="D139" s="5">
        <v>13982</v>
      </c>
      <c r="E139" s="5">
        <v>220.65299999999999</v>
      </c>
      <c r="F139" s="5">
        <v>8.3279999999999994</v>
      </c>
      <c r="G139" s="5">
        <v>226</v>
      </c>
      <c r="H139" s="5">
        <v>223</v>
      </c>
      <c r="I139" s="5">
        <f t="shared" si="15"/>
        <v>13.90100000000001</v>
      </c>
      <c r="J139" s="5">
        <f t="shared" si="14"/>
        <v>193.2378010000003</v>
      </c>
      <c r="K139" s="76">
        <f>SQRT(SUM(J139:J141))</f>
        <v>27.959442966554249</v>
      </c>
    </row>
    <row r="140" spans="1:11" x14ac:dyDescent="0.25">
      <c r="A140" s="75"/>
      <c r="B140" s="75"/>
      <c r="C140" s="8" t="s">
        <v>1</v>
      </c>
      <c r="D140" s="8">
        <v>13982</v>
      </c>
      <c r="E140" s="8">
        <v>214.66900000000001</v>
      </c>
      <c r="F140" s="8">
        <v>7.6980000000000004</v>
      </c>
      <c r="G140" s="8">
        <v>217</v>
      </c>
      <c r="H140" s="8">
        <v>217</v>
      </c>
      <c r="I140" s="8">
        <f t="shared" si="15"/>
        <v>19.224999999999994</v>
      </c>
      <c r="J140" s="8">
        <f t="shared" si="14"/>
        <v>369.60062499999981</v>
      </c>
      <c r="K140" s="76"/>
    </row>
    <row r="141" spans="1:11" x14ac:dyDescent="0.25">
      <c r="A141" s="75"/>
      <c r="B141" s="75"/>
      <c r="C141" s="7" t="s">
        <v>2</v>
      </c>
      <c r="D141" s="7">
        <v>13982</v>
      </c>
      <c r="E141" s="7">
        <v>216.52600000000001</v>
      </c>
      <c r="F141" s="7">
        <v>6.3540000000000001</v>
      </c>
      <c r="G141" s="7">
        <v>219</v>
      </c>
      <c r="H141" s="7">
        <v>218</v>
      </c>
      <c r="I141" s="7">
        <f t="shared" si="15"/>
        <v>14.794999999999987</v>
      </c>
      <c r="J141" s="7">
        <f t="shared" si="14"/>
        <v>218.89202499999962</v>
      </c>
      <c r="K141" s="76"/>
    </row>
    <row r="142" spans="1:11" x14ac:dyDescent="0.25">
      <c r="A142" s="75" t="s">
        <v>11</v>
      </c>
      <c r="B142" s="75"/>
      <c r="C142" s="5" t="s">
        <v>0</v>
      </c>
      <c r="D142" s="5">
        <v>13982</v>
      </c>
      <c r="E142" s="5">
        <v>223.215</v>
      </c>
      <c r="F142" s="5">
        <v>6.8710000000000004</v>
      </c>
      <c r="G142" s="5">
        <v>226</v>
      </c>
      <c r="H142" s="5">
        <v>225</v>
      </c>
      <c r="I142" s="5">
        <f t="shared" si="15"/>
        <v>13.903999999999996</v>
      </c>
      <c r="J142" s="5">
        <f t="shared" si="14"/>
        <v>193.32121599999991</v>
      </c>
      <c r="K142" s="76">
        <f>SQRT(SUM(J142:J144))</f>
        <v>27.199112411988754</v>
      </c>
    </row>
    <row r="143" spans="1:11" x14ac:dyDescent="0.25">
      <c r="A143" s="75"/>
      <c r="B143" s="75"/>
      <c r="C143" s="8" t="s">
        <v>1</v>
      </c>
      <c r="D143" s="8">
        <v>13982</v>
      </c>
      <c r="E143" s="8">
        <v>217.95</v>
      </c>
      <c r="F143" s="8">
        <v>7.1630000000000003</v>
      </c>
      <c r="G143" s="8">
        <v>220</v>
      </c>
      <c r="H143" s="8">
        <v>220</v>
      </c>
      <c r="I143" s="8">
        <f t="shared" si="15"/>
        <v>18.810000000000002</v>
      </c>
      <c r="J143" s="8">
        <f t="shared" si="14"/>
        <v>353.81610000000006</v>
      </c>
      <c r="K143" s="76"/>
    </row>
    <row r="144" spans="1:11" x14ac:dyDescent="0.25">
      <c r="A144" s="75"/>
      <c r="B144" s="75"/>
      <c r="C144" s="7" t="s">
        <v>2</v>
      </c>
      <c r="D144" s="7">
        <v>13982</v>
      </c>
      <c r="E144" s="7">
        <v>221.13399999999999</v>
      </c>
      <c r="F144" s="7">
        <v>5.6580000000000004</v>
      </c>
      <c r="G144" s="7">
        <v>223</v>
      </c>
      <c r="H144" s="7">
        <v>223</v>
      </c>
      <c r="I144" s="7">
        <f t="shared" si="15"/>
        <v>13.880000000000024</v>
      </c>
      <c r="J144" s="7">
        <f t="shared" si="14"/>
        <v>192.65440000000066</v>
      </c>
      <c r="K144" s="76"/>
    </row>
    <row r="145" spans="1:11" x14ac:dyDescent="0.25">
      <c r="A145" s="77" t="s">
        <v>12</v>
      </c>
      <c r="B145" s="77"/>
      <c r="C145" s="5" t="s">
        <v>0</v>
      </c>
      <c r="D145" s="5">
        <v>13982</v>
      </c>
      <c r="E145" s="5">
        <v>220.05600000000001</v>
      </c>
      <c r="F145" s="5">
        <v>7.1349999999999998</v>
      </c>
      <c r="G145" s="5">
        <v>224</v>
      </c>
      <c r="H145" s="5">
        <v>223</v>
      </c>
      <c r="I145" s="5">
        <f>E118-E145</f>
        <v>11.289999999999992</v>
      </c>
      <c r="J145" s="5">
        <f t="shared" si="14"/>
        <v>127.46409999999982</v>
      </c>
      <c r="K145" s="76">
        <f>SQRT(SUM(J145:J147))</f>
        <v>24.248815352507439</v>
      </c>
    </row>
    <row r="146" spans="1:11" x14ac:dyDescent="0.25">
      <c r="A146" s="77"/>
      <c r="B146" s="77"/>
      <c r="C146" s="8" t="s">
        <v>1</v>
      </c>
      <c r="D146" s="8">
        <v>13982</v>
      </c>
      <c r="E146" s="8">
        <v>215.839</v>
      </c>
      <c r="F146" s="8">
        <v>6.4610000000000003</v>
      </c>
      <c r="G146" s="8">
        <v>222</v>
      </c>
      <c r="H146" s="8">
        <v>217</v>
      </c>
      <c r="I146" s="8">
        <f t="shared" ref="I146:I153" si="16">E119-E146</f>
        <v>14.425000000000011</v>
      </c>
      <c r="J146" s="8">
        <f t="shared" si="14"/>
        <v>208.08062500000034</v>
      </c>
      <c r="K146" s="76"/>
    </row>
    <row r="147" spans="1:11" x14ac:dyDescent="0.25">
      <c r="A147" s="77"/>
      <c r="B147" s="77"/>
      <c r="C147" s="7" t="s">
        <v>2</v>
      </c>
      <c r="D147" s="7">
        <v>13982</v>
      </c>
      <c r="E147" s="7">
        <v>214.15299999999999</v>
      </c>
      <c r="F147" s="7">
        <v>5.0940000000000003</v>
      </c>
      <c r="G147" s="7">
        <v>217</v>
      </c>
      <c r="H147" s="7">
        <v>216</v>
      </c>
      <c r="I147" s="7">
        <f t="shared" si="16"/>
        <v>15.88900000000001</v>
      </c>
      <c r="J147" s="7">
        <f t="shared" si="14"/>
        <v>252.46032100000031</v>
      </c>
      <c r="K147" s="76"/>
    </row>
    <row r="148" spans="1:11" x14ac:dyDescent="0.25">
      <c r="A148" s="77" t="s">
        <v>13</v>
      </c>
      <c r="B148" s="77"/>
      <c r="C148" s="5" t="s">
        <v>0</v>
      </c>
      <c r="D148" s="5">
        <v>13982</v>
      </c>
      <c r="E148" s="5">
        <v>221.69</v>
      </c>
      <c r="F148" s="5">
        <v>9.3670000000000009</v>
      </c>
      <c r="G148" s="5">
        <v>229</v>
      </c>
      <c r="H148" s="5">
        <v>225</v>
      </c>
      <c r="I148" s="5">
        <f t="shared" si="16"/>
        <v>12.864000000000004</v>
      </c>
      <c r="J148" s="5">
        <f t="shared" si="14"/>
        <v>165.48249600000011</v>
      </c>
      <c r="K148" s="76">
        <f>SQRT(SUM(J148:J150))</f>
        <v>24.990984174297747</v>
      </c>
    </row>
    <row r="149" spans="1:11" x14ac:dyDescent="0.25">
      <c r="A149" s="77"/>
      <c r="B149" s="77"/>
      <c r="C149" s="8" t="s">
        <v>1</v>
      </c>
      <c r="D149" s="8">
        <v>13982</v>
      </c>
      <c r="E149" s="8">
        <v>219.82900000000001</v>
      </c>
      <c r="F149" s="8">
        <v>8.8420000000000005</v>
      </c>
      <c r="G149" s="8">
        <v>226</v>
      </c>
      <c r="H149" s="8">
        <v>223</v>
      </c>
      <c r="I149" s="8">
        <f t="shared" si="16"/>
        <v>14.064999999999998</v>
      </c>
      <c r="J149" s="8">
        <f t="shared" si="14"/>
        <v>197.82422499999993</v>
      </c>
      <c r="K149" s="76"/>
    </row>
    <row r="150" spans="1:11" x14ac:dyDescent="0.25">
      <c r="A150" s="77"/>
      <c r="B150" s="77"/>
      <c r="C150" s="7" t="s">
        <v>2</v>
      </c>
      <c r="D150" s="7">
        <v>13982</v>
      </c>
      <c r="E150" s="7">
        <v>215.15799999999999</v>
      </c>
      <c r="F150" s="7">
        <v>6.8760000000000003</v>
      </c>
      <c r="G150" s="7">
        <v>220</v>
      </c>
      <c r="H150" s="7">
        <v>218</v>
      </c>
      <c r="I150" s="7">
        <f t="shared" si="16"/>
        <v>16.163000000000011</v>
      </c>
      <c r="J150" s="7">
        <f t="shared" si="14"/>
        <v>261.24256900000034</v>
      </c>
      <c r="K150" s="76"/>
    </row>
    <row r="151" spans="1:11" x14ac:dyDescent="0.25">
      <c r="A151" s="77" t="s">
        <v>8</v>
      </c>
      <c r="B151" s="77"/>
      <c r="C151" s="5" t="s">
        <v>0</v>
      </c>
      <c r="D151" s="5">
        <v>13982</v>
      </c>
      <c r="E151" s="5">
        <v>201.858</v>
      </c>
      <c r="F151" s="5">
        <v>5.952</v>
      </c>
      <c r="G151" s="5">
        <v>203</v>
      </c>
      <c r="H151" s="5">
        <v>203</v>
      </c>
      <c r="I151" s="5">
        <f t="shared" si="16"/>
        <v>35.260999999999996</v>
      </c>
      <c r="J151" s="5">
        <f t="shared" si="14"/>
        <v>1243.3381209999998</v>
      </c>
      <c r="K151" s="76">
        <f>SQRT(SUM(J151:J153))</f>
        <v>66.177201285639143</v>
      </c>
    </row>
    <row r="152" spans="1:11" x14ac:dyDescent="0.25">
      <c r="A152" s="77"/>
      <c r="B152" s="77"/>
      <c r="C152" s="8" t="s">
        <v>1</v>
      </c>
      <c r="D152" s="8">
        <v>13982</v>
      </c>
      <c r="E152" s="8">
        <v>188.06700000000001</v>
      </c>
      <c r="F152" s="8">
        <v>4.9320000000000004</v>
      </c>
      <c r="G152" s="8">
        <v>188</v>
      </c>
      <c r="H152" s="8">
        <v>188</v>
      </c>
      <c r="I152" s="8">
        <f t="shared" si="16"/>
        <v>48.692999999999984</v>
      </c>
      <c r="J152" s="8">
        <f t="shared" si="14"/>
        <v>2371.0082489999986</v>
      </c>
      <c r="K152" s="76"/>
    </row>
    <row r="153" spans="1:11" x14ac:dyDescent="0.25">
      <c r="A153" s="77"/>
      <c r="B153" s="77"/>
      <c r="C153" s="7" t="s">
        <v>2</v>
      </c>
      <c r="D153" s="7">
        <v>13982</v>
      </c>
      <c r="E153" s="7">
        <v>207.35400000000001</v>
      </c>
      <c r="F153" s="7">
        <v>5.806</v>
      </c>
      <c r="G153" s="7">
        <v>209</v>
      </c>
      <c r="H153" s="7">
        <v>209</v>
      </c>
      <c r="I153" s="7">
        <f t="shared" si="16"/>
        <v>27.659999999999997</v>
      </c>
      <c r="J153" s="7">
        <f t="shared" si="14"/>
        <v>765.07559999999978</v>
      </c>
      <c r="K153" s="76"/>
    </row>
    <row r="155" spans="1:11" ht="18.75" x14ac:dyDescent="0.3">
      <c r="A155" s="4" t="s">
        <v>66</v>
      </c>
    </row>
    <row r="156" spans="1:11" x14ac:dyDescent="0.25">
      <c r="A156" s="78" t="s">
        <v>3</v>
      </c>
      <c r="B156" s="78"/>
      <c r="C156" s="5" t="s">
        <v>0</v>
      </c>
      <c r="D156" s="5">
        <v>60648</v>
      </c>
      <c r="E156" s="5">
        <v>233.81299999999999</v>
      </c>
      <c r="F156" s="5">
        <v>2.363</v>
      </c>
      <c r="G156" s="5">
        <v>235</v>
      </c>
      <c r="H156" s="5">
        <v>234</v>
      </c>
    </row>
    <row r="157" spans="1:11" x14ac:dyDescent="0.25">
      <c r="A157" s="78"/>
      <c r="B157" s="78"/>
      <c r="C157" s="8" t="s">
        <v>1</v>
      </c>
      <c r="D157" s="8">
        <v>60648</v>
      </c>
      <c r="E157" s="8">
        <v>231.92500000000001</v>
      </c>
      <c r="F157" s="8">
        <v>3.1909999999999998</v>
      </c>
      <c r="G157" s="8">
        <v>234</v>
      </c>
      <c r="H157" s="8">
        <v>233</v>
      </c>
    </row>
    <row r="158" spans="1:11" x14ac:dyDescent="0.25">
      <c r="A158" s="78"/>
      <c r="B158" s="78"/>
      <c r="C158" s="7" t="s">
        <v>2</v>
      </c>
      <c r="D158" s="7">
        <v>60648</v>
      </c>
      <c r="E158" s="7">
        <v>229.51499999999999</v>
      </c>
      <c r="F158" s="7">
        <v>2.4390000000000001</v>
      </c>
      <c r="G158" s="7">
        <v>230</v>
      </c>
      <c r="H158" s="7">
        <v>230</v>
      </c>
    </row>
    <row r="159" spans="1:11" x14ac:dyDescent="0.25">
      <c r="A159" s="78" t="s">
        <v>4</v>
      </c>
      <c r="B159" s="78"/>
      <c r="C159" s="5" t="s">
        <v>0</v>
      </c>
      <c r="D159" s="5">
        <v>60648</v>
      </c>
      <c r="E159" s="5">
        <v>233.81299999999999</v>
      </c>
      <c r="F159" s="5">
        <v>2.363</v>
      </c>
      <c r="G159" s="5">
        <v>235</v>
      </c>
      <c r="H159" s="5">
        <v>234</v>
      </c>
    </row>
    <row r="160" spans="1:11" x14ac:dyDescent="0.25">
      <c r="A160" s="78"/>
      <c r="B160" s="78"/>
      <c r="C160" s="8" t="s">
        <v>1</v>
      </c>
      <c r="D160" s="8">
        <v>60648</v>
      </c>
      <c r="E160" s="8">
        <v>231.92500000000001</v>
      </c>
      <c r="F160" s="8">
        <v>3.1909999999999998</v>
      </c>
      <c r="G160" s="8">
        <v>234</v>
      </c>
      <c r="H160" s="8">
        <v>233</v>
      </c>
    </row>
    <row r="161" spans="1:11" x14ac:dyDescent="0.25">
      <c r="A161" s="78"/>
      <c r="B161" s="78"/>
      <c r="C161" s="7" t="s">
        <v>2</v>
      </c>
      <c r="D161" s="7">
        <v>60648</v>
      </c>
      <c r="E161" s="7">
        <v>229.51499999999999</v>
      </c>
      <c r="F161" s="7">
        <v>2.4390000000000001</v>
      </c>
      <c r="G161" s="7">
        <v>230</v>
      </c>
      <c r="H161" s="7">
        <v>230</v>
      </c>
    </row>
    <row r="162" spans="1:11" x14ac:dyDescent="0.25">
      <c r="A162" s="78" t="s">
        <v>5</v>
      </c>
      <c r="B162" s="78"/>
      <c r="C162" s="5" t="s">
        <v>0</v>
      </c>
      <c r="D162" s="5">
        <v>60648</v>
      </c>
      <c r="E162" s="5">
        <v>230.02199999999999</v>
      </c>
      <c r="F162" s="5">
        <v>5.3719999999999999</v>
      </c>
      <c r="G162" s="5">
        <v>234</v>
      </c>
      <c r="H162" s="5">
        <v>230</v>
      </c>
    </row>
    <row r="163" spans="1:11" x14ac:dyDescent="0.25">
      <c r="A163" s="78"/>
      <c r="B163" s="78"/>
      <c r="C163" s="8" t="s">
        <v>1</v>
      </c>
      <c r="D163" s="8">
        <v>60648</v>
      </c>
      <c r="E163" s="8">
        <v>224.68899999999999</v>
      </c>
      <c r="F163" s="8">
        <v>9.4710000000000001</v>
      </c>
      <c r="G163" s="8">
        <v>233</v>
      </c>
      <c r="H163" s="8">
        <v>226</v>
      </c>
    </row>
    <row r="164" spans="1:11" x14ac:dyDescent="0.25">
      <c r="A164" s="78"/>
      <c r="B164" s="78"/>
      <c r="C164" s="7" t="s">
        <v>2</v>
      </c>
      <c r="D164" s="7">
        <v>60648</v>
      </c>
      <c r="E164" s="7">
        <v>226.66900000000001</v>
      </c>
      <c r="F164" s="7">
        <v>6</v>
      </c>
      <c r="G164" s="7">
        <v>233</v>
      </c>
      <c r="H164" s="7">
        <v>227</v>
      </c>
    </row>
    <row r="165" spans="1:11" x14ac:dyDescent="0.25">
      <c r="A165" s="77" t="s">
        <v>6</v>
      </c>
      <c r="B165" s="77"/>
      <c r="C165" s="5" t="s">
        <v>0</v>
      </c>
      <c r="D165" s="5">
        <v>11704</v>
      </c>
      <c r="E165" s="5">
        <v>166.56</v>
      </c>
      <c r="F165" s="5">
        <v>34.085999999999999</v>
      </c>
      <c r="G165" s="5">
        <v>198</v>
      </c>
      <c r="H165" s="5">
        <v>187</v>
      </c>
      <c r="I165" s="5">
        <f>E156-E165</f>
        <v>67.252999999999986</v>
      </c>
      <c r="J165" s="5">
        <f>IF(I165&gt;0,I165^2,I165^2*-1)</f>
        <v>4522.9660089999979</v>
      </c>
      <c r="K165" s="76">
        <f>SQRT(SUM(J165:J167))</f>
        <v>117.02015114500577</v>
      </c>
    </row>
    <row r="166" spans="1:11" x14ac:dyDescent="0.25">
      <c r="A166" s="77"/>
      <c r="B166" s="77"/>
      <c r="C166" s="8" t="s">
        <v>1</v>
      </c>
      <c r="D166" s="8">
        <v>11704</v>
      </c>
      <c r="E166" s="8">
        <v>154.85900000000001</v>
      </c>
      <c r="F166" s="8">
        <v>29.4</v>
      </c>
      <c r="G166" s="8">
        <v>181</v>
      </c>
      <c r="H166" s="8">
        <v>173</v>
      </c>
      <c r="I166" s="8">
        <f t="shared" ref="I166:I173" si="17">E157-E166</f>
        <v>77.066000000000003</v>
      </c>
      <c r="J166" s="8">
        <f t="shared" ref="J166:J191" si="18">IF(I166&gt;0,I166^2,I166^2*-1)</f>
        <v>5939.1683560000001</v>
      </c>
      <c r="K166" s="76"/>
    </row>
    <row r="167" spans="1:11" x14ac:dyDescent="0.25">
      <c r="A167" s="77"/>
      <c r="B167" s="77"/>
      <c r="C167" s="7" t="s">
        <v>2</v>
      </c>
      <c r="D167" s="7">
        <v>11704</v>
      </c>
      <c r="E167" s="7">
        <v>172.66800000000001</v>
      </c>
      <c r="F167" s="7">
        <v>33.247</v>
      </c>
      <c r="G167" s="7">
        <v>198</v>
      </c>
      <c r="H167" s="7">
        <v>194</v>
      </c>
      <c r="I167" s="7">
        <f t="shared" si="17"/>
        <v>56.84699999999998</v>
      </c>
      <c r="J167" s="7">
        <f t="shared" si="18"/>
        <v>3231.5814089999976</v>
      </c>
      <c r="K167" s="76"/>
    </row>
    <row r="168" spans="1:11" x14ac:dyDescent="0.25">
      <c r="A168" s="77" t="s">
        <v>7</v>
      </c>
      <c r="B168" s="77"/>
      <c r="C168" s="5" t="s">
        <v>0</v>
      </c>
      <c r="D168" s="5">
        <v>11704</v>
      </c>
      <c r="E168" s="5">
        <v>178.93100000000001</v>
      </c>
      <c r="F168" s="5">
        <v>4.7480000000000002</v>
      </c>
      <c r="G168" s="5">
        <v>181</v>
      </c>
      <c r="H168" s="5">
        <v>180</v>
      </c>
      <c r="I168" s="5">
        <f t="shared" si="17"/>
        <v>54.881999999999977</v>
      </c>
      <c r="J168" s="5">
        <f t="shared" si="18"/>
        <v>3012.0339239999976</v>
      </c>
      <c r="K168" s="76">
        <f>SQRT(SUM(J168:J170))</f>
        <v>90.664811729799553</v>
      </c>
    </row>
    <row r="169" spans="1:11" x14ac:dyDescent="0.25">
      <c r="A169" s="77"/>
      <c r="B169" s="77"/>
      <c r="C169" s="8" t="s">
        <v>1</v>
      </c>
      <c r="D169" s="8">
        <v>11704</v>
      </c>
      <c r="E169" s="8">
        <v>169.476</v>
      </c>
      <c r="F169" s="8">
        <v>4.3230000000000004</v>
      </c>
      <c r="G169" s="8">
        <v>171</v>
      </c>
      <c r="H169" s="8">
        <v>170</v>
      </c>
      <c r="I169" s="8">
        <f t="shared" si="17"/>
        <v>62.449000000000012</v>
      </c>
      <c r="J169" s="8">
        <f t="shared" si="18"/>
        <v>3899.8776010000015</v>
      </c>
      <c r="K169" s="76"/>
    </row>
    <row r="170" spans="1:11" x14ac:dyDescent="0.25">
      <c r="A170" s="77"/>
      <c r="B170" s="77"/>
      <c r="C170" s="7" t="s">
        <v>2</v>
      </c>
      <c r="D170" s="7">
        <v>11704</v>
      </c>
      <c r="E170" s="7">
        <v>193.346</v>
      </c>
      <c r="F170" s="7">
        <v>5.5369999999999999</v>
      </c>
      <c r="G170" s="7">
        <v>195</v>
      </c>
      <c r="H170" s="7">
        <v>194</v>
      </c>
      <c r="I170" s="7">
        <f t="shared" si="17"/>
        <v>36.168999999999983</v>
      </c>
      <c r="J170" s="7">
        <f t="shared" si="18"/>
        <v>1308.1965609999988</v>
      </c>
      <c r="K170" s="76"/>
    </row>
    <row r="171" spans="1:11" x14ac:dyDescent="0.25">
      <c r="A171" s="77" t="s">
        <v>8</v>
      </c>
      <c r="B171" s="77"/>
      <c r="C171" s="5" t="s">
        <v>0</v>
      </c>
      <c r="D171" s="5">
        <v>11704</v>
      </c>
      <c r="E171" s="5">
        <v>204.48</v>
      </c>
      <c r="F171" s="5">
        <v>11.396000000000001</v>
      </c>
      <c r="G171" s="5">
        <v>213</v>
      </c>
      <c r="H171" s="5">
        <v>207</v>
      </c>
      <c r="I171" s="5">
        <f t="shared" si="17"/>
        <v>25.542000000000002</v>
      </c>
      <c r="J171" s="5">
        <f t="shared" si="18"/>
        <v>652.39376400000003</v>
      </c>
      <c r="K171" s="76">
        <f>SQRT(SUM(J171:J173))</f>
        <v>48.486905180677397</v>
      </c>
    </row>
    <row r="172" spans="1:11" x14ac:dyDescent="0.25">
      <c r="A172" s="77"/>
      <c r="B172" s="77"/>
      <c r="C172" s="8" t="s">
        <v>1</v>
      </c>
      <c r="D172" s="8">
        <v>11704</v>
      </c>
      <c r="E172" s="8">
        <v>188.83199999999999</v>
      </c>
      <c r="F172" s="8">
        <v>12.061999999999999</v>
      </c>
      <c r="G172" s="8">
        <v>196</v>
      </c>
      <c r="H172" s="8">
        <v>191</v>
      </c>
      <c r="I172" s="8">
        <f t="shared" si="17"/>
        <v>35.856999999999999</v>
      </c>
      <c r="J172" s="8">
        <f t="shared" si="18"/>
        <v>1285.724449</v>
      </c>
      <c r="K172" s="76"/>
    </row>
    <row r="173" spans="1:11" x14ac:dyDescent="0.25">
      <c r="A173" s="77"/>
      <c r="B173" s="77"/>
      <c r="C173" s="7" t="s">
        <v>2</v>
      </c>
      <c r="D173" s="7">
        <v>11704</v>
      </c>
      <c r="E173" s="7">
        <v>206.35</v>
      </c>
      <c r="F173" s="7">
        <v>9.5879999999999992</v>
      </c>
      <c r="G173" s="7">
        <v>212</v>
      </c>
      <c r="H173" s="7">
        <v>209</v>
      </c>
      <c r="I173" s="7">
        <f t="shared" si="17"/>
        <v>20.319000000000017</v>
      </c>
      <c r="J173" s="7">
        <f t="shared" si="18"/>
        <v>412.86176100000068</v>
      </c>
      <c r="K173" s="76"/>
    </row>
    <row r="174" spans="1:11" x14ac:dyDescent="0.25">
      <c r="A174" s="75" t="s">
        <v>9</v>
      </c>
      <c r="B174" s="75"/>
      <c r="C174" s="5" t="s">
        <v>0</v>
      </c>
      <c r="D174" s="5">
        <v>11704</v>
      </c>
      <c r="E174" s="5">
        <v>180.79599999999999</v>
      </c>
      <c r="F174" s="5">
        <v>6.89</v>
      </c>
      <c r="G174" s="5">
        <v>184</v>
      </c>
      <c r="H174" s="5">
        <v>182</v>
      </c>
      <c r="I174" s="5">
        <f>E156-E174</f>
        <v>53.016999999999996</v>
      </c>
      <c r="J174" s="5">
        <f t="shared" si="18"/>
        <v>2810.8022889999997</v>
      </c>
      <c r="K174" s="76">
        <f>SQRT(SUM(J174:J176))</f>
        <v>87.777259122166726</v>
      </c>
    </row>
    <row r="175" spans="1:11" x14ac:dyDescent="0.25">
      <c r="A175" s="75"/>
      <c r="B175" s="75"/>
      <c r="C175" s="8" t="s">
        <v>1</v>
      </c>
      <c r="D175" s="8">
        <v>11704</v>
      </c>
      <c r="E175" s="8">
        <v>171.184</v>
      </c>
      <c r="F175" s="8">
        <v>6.931</v>
      </c>
      <c r="G175" s="8">
        <v>173</v>
      </c>
      <c r="H175" s="8">
        <v>172</v>
      </c>
      <c r="I175" s="8">
        <f t="shared" ref="I175:I182" si="19">E157-E175</f>
        <v>60.741000000000014</v>
      </c>
      <c r="J175" s="8">
        <f t="shared" si="18"/>
        <v>3689.4690810000016</v>
      </c>
      <c r="K175" s="76"/>
    </row>
    <row r="176" spans="1:11" x14ac:dyDescent="0.25">
      <c r="A176" s="75"/>
      <c r="B176" s="75"/>
      <c r="C176" s="7" t="s">
        <v>2</v>
      </c>
      <c r="D176" s="7">
        <v>11704</v>
      </c>
      <c r="E176" s="7">
        <v>194.80799999999999</v>
      </c>
      <c r="F176" s="7">
        <v>6.6189999999999998</v>
      </c>
      <c r="G176" s="7">
        <v>197</v>
      </c>
      <c r="H176" s="7">
        <v>197</v>
      </c>
      <c r="I176" s="7">
        <f t="shared" si="19"/>
        <v>34.706999999999994</v>
      </c>
      <c r="J176" s="7">
        <f t="shared" si="18"/>
        <v>1204.5758489999996</v>
      </c>
      <c r="K176" s="76"/>
    </row>
    <row r="177" spans="1:11" x14ac:dyDescent="0.25">
      <c r="A177" s="75" t="s">
        <v>10</v>
      </c>
      <c r="B177" s="75"/>
      <c r="C177" s="5" t="s">
        <v>0</v>
      </c>
      <c r="D177" s="5">
        <v>11704</v>
      </c>
      <c r="E177" s="5">
        <v>217.917</v>
      </c>
      <c r="F177" s="5">
        <v>5.6440000000000001</v>
      </c>
      <c r="G177" s="5">
        <v>221</v>
      </c>
      <c r="H177" s="5">
        <v>220</v>
      </c>
      <c r="I177" s="5">
        <f t="shared" si="19"/>
        <v>15.895999999999987</v>
      </c>
      <c r="J177" s="5">
        <f t="shared" si="18"/>
        <v>252.68281599999958</v>
      </c>
      <c r="K177" s="76">
        <f>SQRT(SUM(J177:J179))</f>
        <v>30.219837987653069</v>
      </c>
    </row>
    <row r="178" spans="1:11" x14ac:dyDescent="0.25">
      <c r="A178" s="75"/>
      <c r="B178" s="75"/>
      <c r="C178" s="8" t="s">
        <v>1</v>
      </c>
      <c r="D178" s="8">
        <v>11704</v>
      </c>
      <c r="E178" s="8">
        <v>210.661</v>
      </c>
      <c r="F178" s="8">
        <v>5.9189999999999996</v>
      </c>
      <c r="G178" s="8">
        <v>212</v>
      </c>
      <c r="H178" s="8">
        <v>212</v>
      </c>
      <c r="I178" s="8">
        <f t="shared" si="19"/>
        <v>21.26400000000001</v>
      </c>
      <c r="J178" s="8">
        <f t="shared" si="18"/>
        <v>452.15769600000044</v>
      </c>
      <c r="K178" s="76"/>
    </row>
    <row r="179" spans="1:11" x14ac:dyDescent="0.25">
      <c r="A179" s="75"/>
      <c r="B179" s="75"/>
      <c r="C179" s="7" t="s">
        <v>2</v>
      </c>
      <c r="D179" s="7">
        <v>11704</v>
      </c>
      <c r="E179" s="7">
        <v>215.07900000000001</v>
      </c>
      <c r="F179" s="7">
        <v>4.2510000000000003</v>
      </c>
      <c r="G179" s="7">
        <v>218</v>
      </c>
      <c r="H179" s="7">
        <v>216</v>
      </c>
      <c r="I179" s="7">
        <f t="shared" si="19"/>
        <v>14.435999999999979</v>
      </c>
      <c r="J179" s="7">
        <f t="shared" si="18"/>
        <v>208.39809599999938</v>
      </c>
      <c r="K179" s="76"/>
    </row>
    <row r="180" spans="1:11" x14ac:dyDescent="0.25">
      <c r="A180" s="75" t="s">
        <v>11</v>
      </c>
      <c r="B180" s="75"/>
      <c r="C180" s="5" t="s">
        <v>0</v>
      </c>
      <c r="D180" s="5">
        <v>11704</v>
      </c>
      <c r="E180" s="5">
        <v>222.40899999999999</v>
      </c>
      <c r="F180" s="5">
        <v>5.7149999999999999</v>
      </c>
      <c r="G180" s="5">
        <v>226</v>
      </c>
      <c r="H180" s="5">
        <v>224</v>
      </c>
      <c r="I180" s="5">
        <f t="shared" si="19"/>
        <v>7.6129999999999995</v>
      </c>
      <c r="J180" s="5">
        <f t="shared" si="18"/>
        <v>57.957768999999992</v>
      </c>
      <c r="K180" s="76">
        <f>SQRT(SUM(J180:J182))</f>
        <v>11.874713554439959</v>
      </c>
    </row>
    <row r="181" spans="1:11" x14ac:dyDescent="0.25">
      <c r="A181" s="75"/>
      <c r="B181" s="75"/>
      <c r="C181" s="8" t="s">
        <v>1</v>
      </c>
      <c r="D181" s="8">
        <v>11704</v>
      </c>
      <c r="E181" s="8">
        <v>217.827</v>
      </c>
      <c r="F181" s="8">
        <v>5.5730000000000004</v>
      </c>
      <c r="G181" s="8">
        <v>222</v>
      </c>
      <c r="H181" s="8">
        <v>220</v>
      </c>
      <c r="I181" s="8">
        <f t="shared" si="19"/>
        <v>6.8619999999999948</v>
      </c>
      <c r="J181" s="8">
        <f t="shared" si="18"/>
        <v>47.087043999999928</v>
      </c>
      <c r="K181" s="76"/>
    </row>
    <row r="182" spans="1:11" x14ac:dyDescent="0.25">
      <c r="A182" s="75"/>
      <c r="B182" s="75"/>
      <c r="C182" s="7" t="s">
        <v>2</v>
      </c>
      <c r="D182" s="7">
        <v>11704</v>
      </c>
      <c r="E182" s="7">
        <v>220.672</v>
      </c>
      <c r="F182" s="7">
        <v>4.1120000000000001</v>
      </c>
      <c r="G182" s="7">
        <v>223</v>
      </c>
      <c r="H182" s="7">
        <v>222</v>
      </c>
      <c r="I182" s="7">
        <f t="shared" si="19"/>
        <v>5.9970000000000141</v>
      </c>
      <c r="J182" s="7">
        <f t="shared" si="18"/>
        <v>35.964009000000168</v>
      </c>
      <c r="K182" s="76"/>
    </row>
    <row r="183" spans="1:11" x14ac:dyDescent="0.25">
      <c r="A183" s="77" t="s">
        <v>12</v>
      </c>
      <c r="B183" s="77"/>
      <c r="C183" s="5" t="s">
        <v>0</v>
      </c>
      <c r="D183" s="5">
        <v>11704</v>
      </c>
      <c r="E183" s="5">
        <v>162.55199999999999</v>
      </c>
      <c r="F183" s="5">
        <v>5.4059999999999997</v>
      </c>
      <c r="G183" s="5">
        <v>164</v>
      </c>
      <c r="H183" s="5">
        <v>164</v>
      </c>
      <c r="I183" s="5">
        <f>E156-E183</f>
        <v>71.260999999999996</v>
      </c>
      <c r="J183" s="5">
        <f t="shared" si="18"/>
        <v>5078.1301209999992</v>
      </c>
      <c r="K183" s="76">
        <f>SQRT(SUM(J183:J185))</f>
        <v>128.34036747259219</v>
      </c>
    </row>
    <row r="184" spans="1:11" x14ac:dyDescent="0.25">
      <c r="A184" s="77"/>
      <c r="B184" s="77"/>
      <c r="C184" s="8" t="s">
        <v>1</v>
      </c>
      <c r="D184" s="8">
        <v>11704</v>
      </c>
      <c r="E184" s="8">
        <v>140.786</v>
      </c>
      <c r="F184" s="8">
        <v>3.923</v>
      </c>
      <c r="G184" s="8">
        <v>143</v>
      </c>
      <c r="H184" s="8">
        <v>141</v>
      </c>
      <c r="I184" s="8">
        <f t="shared" ref="I184:I191" si="20">E157-E184</f>
        <v>91.13900000000001</v>
      </c>
      <c r="J184" s="8">
        <f t="shared" si="18"/>
        <v>8306.3173210000023</v>
      </c>
      <c r="K184" s="76"/>
    </row>
    <row r="185" spans="1:11" x14ac:dyDescent="0.25">
      <c r="A185" s="77"/>
      <c r="B185" s="77"/>
      <c r="C185" s="7" t="s">
        <v>2</v>
      </c>
      <c r="D185" s="7">
        <v>11704</v>
      </c>
      <c r="E185" s="7">
        <v>173.95599999999999</v>
      </c>
      <c r="F185" s="7">
        <v>5.4930000000000003</v>
      </c>
      <c r="G185" s="7">
        <v>175</v>
      </c>
      <c r="H185" s="7">
        <v>175</v>
      </c>
      <c r="I185" s="7">
        <f t="shared" si="20"/>
        <v>55.558999999999997</v>
      </c>
      <c r="J185" s="7">
        <f t="shared" si="18"/>
        <v>3086.8024809999997</v>
      </c>
      <c r="K185" s="76"/>
    </row>
    <row r="186" spans="1:11" x14ac:dyDescent="0.25">
      <c r="A186" s="77" t="s">
        <v>13</v>
      </c>
      <c r="B186" s="77"/>
      <c r="C186" s="5" t="s">
        <v>0</v>
      </c>
      <c r="D186" s="5">
        <v>11704</v>
      </c>
      <c r="E186" s="5">
        <v>196.65299999999999</v>
      </c>
      <c r="F186" s="5">
        <v>5.1829999999999998</v>
      </c>
      <c r="G186" s="5">
        <v>200</v>
      </c>
      <c r="H186" s="5">
        <v>198</v>
      </c>
      <c r="I186" s="5">
        <f t="shared" si="20"/>
        <v>37.159999999999997</v>
      </c>
      <c r="J186" s="5">
        <f t="shared" si="18"/>
        <v>1380.8655999999999</v>
      </c>
      <c r="K186" s="76">
        <f>SQRT(SUM(J186:J188))</f>
        <v>74.0954602185586</v>
      </c>
    </row>
    <row r="187" spans="1:11" x14ac:dyDescent="0.25">
      <c r="A187" s="77"/>
      <c r="B187" s="77"/>
      <c r="C187" s="8" t="s">
        <v>1</v>
      </c>
      <c r="D187" s="8">
        <v>11704</v>
      </c>
      <c r="E187" s="8">
        <v>176.965</v>
      </c>
      <c r="F187" s="8">
        <v>3.145</v>
      </c>
      <c r="G187" s="8">
        <v>178</v>
      </c>
      <c r="H187" s="8">
        <v>178</v>
      </c>
      <c r="I187" s="8">
        <f t="shared" si="20"/>
        <v>54.960000000000008</v>
      </c>
      <c r="J187" s="8">
        <f t="shared" si="18"/>
        <v>3020.6016000000009</v>
      </c>
      <c r="K187" s="76"/>
    </row>
    <row r="188" spans="1:11" x14ac:dyDescent="0.25">
      <c r="A188" s="77"/>
      <c r="B188" s="77"/>
      <c r="C188" s="7" t="s">
        <v>2</v>
      </c>
      <c r="D188" s="7">
        <v>11704</v>
      </c>
      <c r="E188" s="7">
        <v>196.52</v>
      </c>
      <c r="F188" s="7">
        <v>4.0720000000000001</v>
      </c>
      <c r="G188" s="7">
        <v>199</v>
      </c>
      <c r="H188" s="7">
        <v>197</v>
      </c>
      <c r="I188" s="7">
        <f t="shared" si="20"/>
        <v>32.994999999999976</v>
      </c>
      <c r="J188" s="7">
        <f t="shared" si="18"/>
        <v>1088.6700249999985</v>
      </c>
      <c r="K188" s="76"/>
    </row>
    <row r="189" spans="1:11" x14ac:dyDescent="0.25">
      <c r="A189" s="77" t="s">
        <v>8</v>
      </c>
      <c r="B189" s="77"/>
      <c r="C189" s="5" t="s">
        <v>0</v>
      </c>
      <c r="D189" s="5">
        <v>11704</v>
      </c>
      <c r="E189" s="5">
        <v>224.41800000000001</v>
      </c>
      <c r="F189" s="5">
        <v>5.1449999999999996</v>
      </c>
      <c r="G189" s="5">
        <v>227</v>
      </c>
      <c r="H189" s="5">
        <v>226</v>
      </c>
      <c r="I189" s="5">
        <f t="shared" si="20"/>
        <v>5.603999999999985</v>
      </c>
      <c r="J189" s="5">
        <f t="shared" si="18"/>
        <v>31.404815999999833</v>
      </c>
      <c r="K189" s="76">
        <f>SQRT(SUM(J189:J191))</f>
        <v>6.72786697252553</v>
      </c>
    </row>
    <row r="190" spans="1:11" x14ac:dyDescent="0.25">
      <c r="A190" s="77"/>
      <c r="B190" s="77"/>
      <c r="C190" s="8" t="s">
        <v>1</v>
      </c>
      <c r="D190" s="8">
        <v>11704</v>
      </c>
      <c r="E190" s="8">
        <v>222.71600000000001</v>
      </c>
      <c r="F190" s="8">
        <v>5.3129999999999997</v>
      </c>
      <c r="G190" s="8">
        <v>225</v>
      </c>
      <c r="H190" s="8">
        <v>224</v>
      </c>
      <c r="I190" s="8">
        <f t="shared" si="20"/>
        <v>1.9729999999999848</v>
      </c>
      <c r="J190" s="8">
        <f t="shared" si="18"/>
        <v>3.8927289999999397</v>
      </c>
      <c r="K190" s="76"/>
    </row>
    <row r="191" spans="1:11" x14ac:dyDescent="0.25">
      <c r="A191" s="77"/>
      <c r="B191" s="77"/>
      <c r="C191" s="7" t="s">
        <v>2</v>
      </c>
      <c r="D191" s="7">
        <v>11704</v>
      </c>
      <c r="E191" s="7">
        <v>223.512</v>
      </c>
      <c r="F191" s="7">
        <v>3.492</v>
      </c>
      <c r="G191" s="7">
        <v>225</v>
      </c>
      <c r="H191" s="7">
        <v>224</v>
      </c>
      <c r="I191" s="7">
        <f t="shared" si="20"/>
        <v>3.1570000000000107</v>
      </c>
      <c r="J191" s="7">
        <f t="shared" si="18"/>
        <v>9.9666490000000678</v>
      </c>
      <c r="K191" s="76"/>
    </row>
    <row r="194" spans="1:11" ht="21" x14ac:dyDescent="0.35">
      <c r="A194" s="2" t="s">
        <v>299</v>
      </c>
    </row>
    <row r="195" spans="1:11" ht="18.75" x14ac:dyDescent="0.3">
      <c r="A195" s="4" t="s">
        <v>22</v>
      </c>
    </row>
    <row r="197" spans="1:11" x14ac:dyDescent="0.25">
      <c r="A197" s="78" t="s">
        <v>3</v>
      </c>
      <c r="B197" s="78"/>
      <c r="C197" s="5" t="s">
        <v>0</v>
      </c>
      <c r="D197" s="5">
        <v>133084</v>
      </c>
      <c r="E197" s="5">
        <v>234.07499999999999</v>
      </c>
      <c r="F197" s="5">
        <v>3.9740000000000002</v>
      </c>
      <c r="G197" s="5">
        <v>235</v>
      </c>
      <c r="H197" s="5">
        <v>234</v>
      </c>
    </row>
    <row r="198" spans="1:11" x14ac:dyDescent="0.25">
      <c r="A198" s="78"/>
      <c r="B198" s="78"/>
      <c r="C198" s="8" t="s">
        <v>1</v>
      </c>
      <c r="D198" s="8">
        <v>133084</v>
      </c>
      <c r="E198" s="8">
        <v>232.631</v>
      </c>
      <c r="F198" s="8">
        <v>3.79</v>
      </c>
      <c r="G198" s="8">
        <v>234</v>
      </c>
      <c r="H198" s="8">
        <v>233</v>
      </c>
    </row>
    <row r="199" spans="1:11" x14ac:dyDescent="0.25">
      <c r="A199" s="78"/>
      <c r="B199" s="78"/>
      <c r="C199" s="7" t="s">
        <v>2</v>
      </c>
      <c r="D199" s="7">
        <v>133084</v>
      </c>
      <c r="E199" s="7">
        <v>230.90600000000001</v>
      </c>
      <c r="F199" s="7">
        <v>3.294</v>
      </c>
      <c r="G199" s="7">
        <v>232</v>
      </c>
      <c r="H199" s="7">
        <v>231</v>
      </c>
    </row>
    <row r="200" spans="1:11" x14ac:dyDescent="0.25">
      <c r="A200" s="78" t="s">
        <v>4</v>
      </c>
      <c r="B200" s="78"/>
      <c r="C200" s="5" t="s">
        <v>0</v>
      </c>
      <c r="D200" s="5">
        <v>133084</v>
      </c>
      <c r="E200" s="5">
        <v>238.489</v>
      </c>
      <c r="F200" s="5">
        <v>3.6360000000000001</v>
      </c>
      <c r="G200" s="5">
        <v>238</v>
      </c>
      <c r="H200" s="5">
        <v>238</v>
      </c>
    </row>
    <row r="201" spans="1:11" x14ac:dyDescent="0.25">
      <c r="A201" s="78"/>
      <c r="B201" s="78"/>
      <c r="C201" s="8" t="s">
        <v>1</v>
      </c>
      <c r="D201" s="8">
        <v>133084</v>
      </c>
      <c r="E201" s="8">
        <v>236.54599999999999</v>
      </c>
      <c r="F201" s="8">
        <v>3.49</v>
      </c>
      <c r="G201" s="8">
        <v>236</v>
      </c>
      <c r="H201" s="8">
        <v>236</v>
      </c>
    </row>
    <row r="202" spans="1:11" x14ac:dyDescent="0.25">
      <c r="A202" s="78"/>
      <c r="B202" s="78"/>
      <c r="C202" s="7" t="s">
        <v>2</v>
      </c>
      <c r="D202" s="7">
        <v>133084</v>
      </c>
      <c r="E202" s="7">
        <v>234.208</v>
      </c>
      <c r="F202" s="7">
        <v>2.8679999999999999</v>
      </c>
      <c r="G202" s="7">
        <v>234</v>
      </c>
      <c r="H202" s="7">
        <v>234</v>
      </c>
    </row>
    <row r="203" spans="1:11" x14ac:dyDescent="0.25">
      <c r="A203" s="78" t="s">
        <v>5</v>
      </c>
      <c r="B203" s="78"/>
      <c r="C203" s="5" t="s">
        <v>0</v>
      </c>
      <c r="D203" s="5">
        <v>133084</v>
      </c>
      <c r="E203" s="5">
        <v>234.541</v>
      </c>
      <c r="F203" s="5">
        <v>7.1470000000000002</v>
      </c>
      <c r="G203" s="5">
        <v>237</v>
      </c>
      <c r="H203" s="5">
        <v>236</v>
      </c>
    </row>
    <row r="204" spans="1:11" x14ac:dyDescent="0.25">
      <c r="A204" s="78"/>
      <c r="B204" s="78"/>
      <c r="C204" s="8" t="s">
        <v>1</v>
      </c>
      <c r="D204" s="8">
        <v>133084</v>
      </c>
      <c r="E204" s="8">
        <v>233.03299999999999</v>
      </c>
      <c r="F204" s="8">
        <v>6.867</v>
      </c>
      <c r="G204" s="8">
        <v>235</v>
      </c>
      <c r="H204" s="8">
        <v>234</v>
      </c>
    </row>
    <row r="205" spans="1:11" x14ac:dyDescent="0.25">
      <c r="A205" s="78"/>
      <c r="B205" s="78"/>
      <c r="C205" s="7" t="s">
        <v>2</v>
      </c>
      <c r="D205" s="7">
        <v>133084</v>
      </c>
      <c r="E205" s="7">
        <v>231.328</v>
      </c>
      <c r="F205" s="7">
        <v>5.6449999999999996</v>
      </c>
      <c r="G205" s="7">
        <v>234</v>
      </c>
      <c r="H205" s="7">
        <v>232</v>
      </c>
    </row>
    <row r="206" spans="1:11" x14ac:dyDescent="0.25">
      <c r="A206" s="77" t="s">
        <v>6</v>
      </c>
      <c r="B206" s="77"/>
      <c r="C206" s="5" t="s">
        <v>0</v>
      </c>
      <c r="D206" s="5">
        <v>7696</v>
      </c>
      <c r="E206" s="5">
        <v>215.16399999999999</v>
      </c>
      <c r="F206" s="5">
        <v>6.1550000000000002</v>
      </c>
      <c r="G206" s="5">
        <v>220</v>
      </c>
      <c r="H206" s="5">
        <v>217</v>
      </c>
      <c r="I206" s="5">
        <f>E197-E206</f>
        <v>18.911000000000001</v>
      </c>
      <c r="J206" s="5">
        <f>I206^2</f>
        <v>357.62592100000006</v>
      </c>
      <c r="K206" s="76">
        <f>SQRT(SUM(J206:J208))</f>
        <v>34.660768413294015</v>
      </c>
    </row>
    <row r="207" spans="1:11" x14ac:dyDescent="0.25">
      <c r="A207" s="77"/>
      <c r="B207" s="77"/>
      <c r="C207" s="8" t="s">
        <v>1</v>
      </c>
      <c r="D207" s="8">
        <v>7696</v>
      </c>
      <c r="E207" s="8">
        <v>209.22</v>
      </c>
      <c r="F207" s="8">
        <v>5.98</v>
      </c>
      <c r="G207" s="8">
        <v>214</v>
      </c>
      <c r="H207" s="8">
        <v>211</v>
      </c>
      <c r="I207" s="8">
        <f t="shared" ref="I207:I214" si="21">E198-E207</f>
        <v>23.411000000000001</v>
      </c>
      <c r="J207" s="8">
        <f t="shared" ref="J207:J232" si="22">I207^2</f>
        <v>548.07492100000002</v>
      </c>
      <c r="K207" s="76"/>
    </row>
    <row r="208" spans="1:11" x14ac:dyDescent="0.25">
      <c r="A208" s="77"/>
      <c r="B208" s="77"/>
      <c r="C208" s="7" t="s">
        <v>2</v>
      </c>
      <c r="D208" s="7">
        <v>7696</v>
      </c>
      <c r="E208" s="7">
        <v>213.71100000000001</v>
      </c>
      <c r="F208" s="7">
        <v>5.4379999999999997</v>
      </c>
      <c r="G208" s="7">
        <v>218</v>
      </c>
      <c r="H208" s="7">
        <v>215</v>
      </c>
      <c r="I208" s="7">
        <f t="shared" si="21"/>
        <v>17.194999999999993</v>
      </c>
      <c r="J208" s="7">
        <f t="shared" si="22"/>
        <v>295.66802499999977</v>
      </c>
      <c r="K208" s="76"/>
    </row>
    <row r="209" spans="1:11" x14ac:dyDescent="0.25">
      <c r="A209" s="77" t="s">
        <v>7</v>
      </c>
      <c r="B209" s="77"/>
      <c r="C209" s="5" t="s">
        <v>0</v>
      </c>
      <c r="D209" s="5">
        <v>7696</v>
      </c>
      <c r="E209" s="5">
        <v>213.405</v>
      </c>
      <c r="F209" s="5">
        <v>8.0779999999999994</v>
      </c>
      <c r="G209" s="5">
        <v>219</v>
      </c>
      <c r="H209" s="5">
        <v>216</v>
      </c>
      <c r="I209" s="5">
        <f t="shared" si="21"/>
        <v>25.084000000000003</v>
      </c>
      <c r="J209" s="5">
        <f t="shared" si="22"/>
        <v>629.20705600000019</v>
      </c>
      <c r="K209" s="76">
        <f>SQRT(SUM(J209:J211))</f>
        <v>43.971503601764624</v>
      </c>
    </row>
    <row r="210" spans="1:11" x14ac:dyDescent="0.25">
      <c r="A210" s="77"/>
      <c r="B210" s="77"/>
      <c r="C210" s="8" t="s">
        <v>1</v>
      </c>
      <c r="D210" s="8">
        <v>7696</v>
      </c>
      <c r="E210" s="8">
        <v>208.614</v>
      </c>
      <c r="F210" s="8">
        <v>8.1539999999999999</v>
      </c>
      <c r="G210" s="8">
        <v>215</v>
      </c>
      <c r="H210" s="8">
        <v>211</v>
      </c>
      <c r="I210" s="8">
        <f t="shared" si="21"/>
        <v>27.931999999999988</v>
      </c>
      <c r="J210" s="8">
        <f t="shared" si="22"/>
        <v>780.19662399999936</v>
      </c>
      <c r="K210" s="76"/>
    </row>
    <row r="211" spans="1:11" x14ac:dyDescent="0.25">
      <c r="A211" s="77"/>
      <c r="B211" s="77"/>
      <c r="C211" s="7" t="s">
        <v>2</v>
      </c>
      <c r="D211" s="7">
        <v>7696</v>
      </c>
      <c r="E211" s="7">
        <v>211.315</v>
      </c>
      <c r="F211" s="7">
        <v>7.5289999999999999</v>
      </c>
      <c r="G211" s="7">
        <v>214</v>
      </c>
      <c r="H211" s="7">
        <v>213</v>
      </c>
      <c r="I211" s="7">
        <f t="shared" si="21"/>
        <v>22.893000000000001</v>
      </c>
      <c r="J211" s="7">
        <f t="shared" si="22"/>
        <v>524.08944900000006</v>
      </c>
      <c r="K211" s="76"/>
    </row>
    <row r="212" spans="1:11" x14ac:dyDescent="0.25">
      <c r="A212" s="77" t="s">
        <v>8</v>
      </c>
      <c r="B212" s="77"/>
      <c r="C212" s="5" t="s">
        <v>0</v>
      </c>
      <c r="D212" s="5">
        <v>7696</v>
      </c>
      <c r="E212" s="5">
        <v>220.976</v>
      </c>
      <c r="F212" s="5">
        <v>12.946999999999999</v>
      </c>
      <c r="G212" s="5">
        <v>225</v>
      </c>
      <c r="H212" s="5">
        <v>225</v>
      </c>
      <c r="I212" s="5">
        <f t="shared" si="21"/>
        <v>13.564999999999998</v>
      </c>
      <c r="J212" s="5">
        <f t="shared" si="22"/>
        <v>184.00922499999993</v>
      </c>
      <c r="K212" s="76">
        <f>SQRT(SUM(J212:J214))</f>
        <v>26.072806849282642</v>
      </c>
    </row>
    <row r="213" spans="1:11" x14ac:dyDescent="0.25">
      <c r="A213" s="77"/>
      <c r="B213" s="77"/>
      <c r="C213" s="8" t="s">
        <v>1</v>
      </c>
      <c r="D213" s="8">
        <v>7696</v>
      </c>
      <c r="E213" s="8">
        <v>215.369</v>
      </c>
      <c r="F213" s="8">
        <v>12.097</v>
      </c>
      <c r="G213" s="8">
        <v>219</v>
      </c>
      <c r="H213" s="8">
        <v>219</v>
      </c>
      <c r="I213" s="8">
        <f t="shared" si="21"/>
        <v>17.663999999999987</v>
      </c>
      <c r="J213" s="8">
        <f t="shared" si="22"/>
        <v>312.01689599999958</v>
      </c>
      <c r="K213" s="76"/>
    </row>
    <row r="214" spans="1:11" x14ac:dyDescent="0.25">
      <c r="A214" s="77"/>
      <c r="B214" s="77"/>
      <c r="C214" s="7" t="s">
        <v>2</v>
      </c>
      <c r="D214" s="7">
        <v>7696</v>
      </c>
      <c r="E214" s="7">
        <v>217.77199999999999</v>
      </c>
      <c r="F214" s="7">
        <v>10.557</v>
      </c>
      <c r="G214" s="7">
        <v>222</v>
      </c>
      <c r="H214" s="7">
        <v>221</v>
      </c>
      <c r="I214" s="7">
        <f t="shared" si="21"/>
        <v>13.556000000000012</v>
      </c>
      <c r="J214" s="7">
        <f t="shared" si="22"/>
        <v>183.76513600000033</v>
      </c>
      <c r="K214" s="76"/>
    </row>
    <row r="215" spans="1:11" x14ac:dyDescent="0.25">
      <c r="A215" s="75" t="s">
        <v>9</v>
      </c>
      <c r="B215" s="75"/>
      <c r="C215" s="5" t="s">
        <v>0</v>
      </c>
      <c r="D215" s="5">
        <v>7776</v>
      </c>
      <c r="E215" s="5">
        <v>224.964</v>
      </c>
      <c r="F215" s="5">
        <v>7.8360000000000003</v>
      </c>
      <c r="G215" s="5">
        <v>228</v>
      </c>
      <c r="H215" s="5">
        <v>227</v>
      </c>
      <c r="I215" s="5">
        <f>E197-E215</f>
        <v>9.11099999999999</v>
      </c>
      <c r="J215" s="5">
        <f t="shared" si="22"/>
        <v>83.01032099999982</v>
      </c>
      <c r="K215" s="76">
        <f>SQRT(SUM(J215:J217))</f>
        <v>16.827721117251745</v>
      </c>
    </row>
    <row r="216" spans="1:11" x14ac:dyDescent="0.25">
      <c r="A216" s="75"/>
      <c r="B216" s="75"/>
      <c r="C216" s="8" t="s">
        <v>1</v>
      </c>
      <c r="D216" s="8">
        <v>7776</v>
      </c>
      <c r="E216" s="8">
        <v>221.33699999999999</v>
      </c>
      <c r="F216" s="8">
        <v>7.7389999999999999</v>
      </c>
      <c r="G216" s="8">
        <v>226</v>
      </c>
      <c r="H216" s="8">
        <v>223</v>
      </c>
      <c r="I216" s="8">
        <f t="shared" ref="I216:I223" si="23">E198-E216</f>
        <v>11.294000000000011</v>
      </c>
      <c r="J216" s="8">
        <f t="shared" si="22"/>
        <v>127.55443600000025</v>
      </c>
      <c r="K216" s="76"/>
    </row>
    <row r="217" spans="1:11" x14ac:dyDescent="0.25">
      <c r="A217" s="75"/>
      <c r="B217" s="75"/>
      <c r="C217" s="7" t="s">
        <v>2</v>
      </c>
      <c r="D217" s="7">
        <v>7776</v>
      </c>
      <c r="E217" s="7">
        <v>222.38499999999999</v>
      </c>
      <c r="F217" s="7">
        <v>6.8849999999999998</v>
      </c>
      <c r="G217" s="7">
        <v>226</v>
      </c>
      <c r="H217" s="7">
        <v>224</v>
      </c>
      <c r="I217" s="7">
        <f t="shared" si="23"/>
        <v>8.521000000000015</v>
      </c>
      <c r="J217" s="7">
        <f t="shared" si="22"/>
        <v>72.60744100000025</v>
      </c>
      <c r="K217" s="76"/>
    </row>
    <row r="218" spans="1:11" x14ac:dyDescent="0.25">
      <c r="A218" s="75" t="s">
        <v>10</v>
      </c>
      <c r="B218" s="75"/>
      <c r="C218" s="5" t="s">
        <v>0</v>
      </c>
      <c r="D218" s="5">
        <v>7776</v>
      </c>
      <c r="E218" s="5">
        <v>220.84299999999999</v>
      </c>
      <c r="F218" s="5">
        <v>9.5589999999999993</v>
      </c>
      <c r="G218" s="5">
        <v>227</v>
      </c>
      <c r="H218" s="5">
        <v>224</v>
      </c>
      <c r="I218" s="5">
        <f t="shared" si="23"/>
        <v>17.646000000000015</v>
      </c>
      <c r="J218" s="5">
        <f t="shared" si="22"/>
        <v>311.38131600000054</v>
      </c>
      <c r="K218" s="76">
        <f>SQRT(SUM(J218:J220))</f>
        <v>30.342251416135877</v>
      </c>
    </row>
    <row r="219" spans="1:11" x14ac:dyDescent="0.25">
      <c r="A219" s="75"/>
      <c r="B219" s="75"/>
      <c r="C219" s="8" t="s">
        <v>1</v>
      </c>
      <c r="D219" s="8">
        <v>7776</v>
      </c>
      <c r="E219" s="8">
        <v>217.51900000000001</v>
      </c>
      <c r="F219" s="8">
        <v>9.6050000000000004</v>
      </c>
      <c r="G219" s="8">
        <v>224</v>
      </c>
      <c r="H219" s="8">
        <v>221</v>
      </c>
      <c r="I219" s="8">
        <f t="shared" si="23"/>
        <v>19.026999999999987</v>
      </c>
      <c r="J219" s="8">
        <f t="shared" si="22"/>
        <v>362.02672899999948</v>
      </c>
      <c r="K219" s="76"/>
    </row>
    <row r="220" spans="1:11" x14ac:dyDescent="0.25">
      <c r="A220" s="75"/>
      <c r="B220" s="75"/>
      <c r="C220" s="7" t="s">
        <v>2</v>
      </c>
      <c r="D220" s="7">
        <v>7776</v>
      </c>
      <c r="E220" s="7">
        <v>218.48400000000001</v>
      </c>
      <c r="F220" s="7">
        <v>8.1999999999999993</v>
      </c>
      <c r="G220" s="7">
        <v>223</v>
      </c>
      <c r="H220" s="7">
        <v>221</v>
      </c>
      <c r="I220" s="7">
        <f t="shared" si="23"/>
        <v>15.72399999999999</v>
      </c>
      <c r="J220" s="7">
        <f t="shared" si="22"/>
        <v>247.24417599999967</v>
      </c>
      <c r="K220" s="76"/>
    </row>
    <row r="221" spans="1:11" x14ac:dyDescent="0.25">
      <c r="A221" s="75" t="s">
        <v>11</v>
      </c>
      <c r="B221" s="75"/>
      <c r="C221" s="5" t="s">
        <v>0</v>
      </c>
      <c r="D221" s="5">
        <v>7776</v>
      </c>
      <c r="E221" s="5">
        <v>224.13</v>
      </c>
      <c r="F221" s="5">
        <v>8.2729999999999997</v>
      </c>
      <c r="G221" s="5">
        <v>229</v>
      </c>
      <c r="H221" s="5">
        <v>227</v>
      </c>
      <c r="I221" s="5">
        <f t="shared" si="23"/>
        <v>10.411000000000001</v>
      </c>
      <c r="J221" s="5">
        <f t="shared" si="22"/>
        <v>108.38892100000002</v>
      </c>
      <c r="K221" s="76">
        <f>SQRT(SUM(J221:J223))</f>
        <v>19.711298232232195</v>
      </c>
    </row>
    <row r="222" spans="1:11" x14ac:dyDescent="0.25">
      <c r="A222" s="75"/>
      <c r="B222" s="75"/>
      <c r="C222" s="8" t="s">
        <v>1</v>
      </c>
      <c r="D222" s="8">
        <v>7776</v>
      </c>
      <c r="E222" s="8">
        <v>220.48699999999999</v>
      </c>
      <c r="F222" s="8">
        <v>8.3130000000000006</v>
      </c>
      <c r="G222" s="8">
        <v>226</v>
      </c>
      <c r="H222" s="8">
        <v>223</v>
      </c>
      <c r="I222" s="8">
        <f t="shared" si="23"/>
        <v>12.545999999999992</v>
      </c>
      <c r="J222" s="8">
        <f t="shared" si="22"/>
        <v>157.40211599999981</v>
      </c>
      <c r="K222" s="76"/>
    </row>
    <row r="223" spans="1:11" x14ac:dyDescent="0.25">
      <c r="A223" s="75"/>
      <c r="B223" s="75"/>
      <c r="C223" s="7" t="s">
        <v>2</v>
      </c>
      <c r="D223" s="7">
        <v>7776</v>
      </c>
      <c r="E223" s="7">
        <v>220.249</v>
      </c>
      <c r="F223" s="7">
        <v>7.2789999999999999</v>
      </c>
      <c r="G223" s="7">
        <v>224</v>
      </c>
      <c r="H223" s="7">
        <v>223</v>
      </c>
      <c r="I223" s="7">
        <f t="shared" si="23"/>
        <v>11.079000000000008</v>
      </c>
      <c r="J223" s="7">
        <f t="shared" si="22"/>
        <v>122.74424100000017</v>
      </c>
      <c r="K223" s="76"/>
    </row>
    <row r="224" spans="1:11" x14ac:dyDescent="0.25">
      <c r="A224" s="77" t="s">
        <v>12</v>
      </c>
      <c r="B224" s="77"/>
      <c r="C224" s="5" t="s">
        <v>0</v>
      </c>
      <c r="D224" s="5">
        <v>7776</v>
      </c>
      <c r="E224" s="5">
        <v>217.136</v>
      </c>
      <c r="F224" s="5">
        <v>12.412000000000001</v>
      </c>
      <c r="G224" s="5">
        <v>226</v>
      </c>
      <c r="H224" s="5">
        <v>221</v>
      </c>
      <c r="I224" s="5">
        <f>E197-E224</f>
        <v>16.938999999999993</v>
      </c>
      <c r="J224" s="5">
        <f t="shared" si="22"/>
        <v>286.92972099999974</v>
      </c>
      <c r="K224" s="76">
        <f>SQRT(SUM(J224:J226))</f>
        <v>30.48615323388637</v>
      </c>
    </row>
    <row r="225" spans="1:11" x14ac:dyDescent="0.25">
      <c r="A225" s="77"/>
      <c r="B225" s="77"/>
      <c r="C225" s="8" t="s">
        <v>1</v>
      </c>
      <c r="D225" s="8">
        <v>7776</v>
      </c>
      <c r="E225" s="8">
        <v>213.13399999999999</v>
      </c>
      <c r="F225" s="8">
        <v>12.247999999999999</v>
      </c>
      <c r="G225" s="8">
        <v>221</v>
      </c>
      <c r="H225" s="8">
        <v>217</v>
      </c>
      <c r="I225" s="8">
        <f t="shared" ref="I225:I232" si="24">E198-E225</f>
        <v>19.497000000000014</v>
      </c>
      <c r="J225" s="8">
        <f t="shared" si="22"/>
        <v>380.13300900000053</v>
      </c>
      <c r="K225" s="76"/>
    </row>
    <row r="226" spans="1:11" x14ac:dyDescent="0.25">
      <c r="A226" s="77"/>
      <c r="B226" s="77"/>
      <c r="C226" s="7" t="s">
        <v>2</v>
      </c>
      <c r="D226" s="7">
        <v>7776</v>
      </c>
      <c r="E226" s="7">
        <v>214.709</v>
      </c>
      <c r="F226" s="7">
        <v>10.526</v>
      </c>
      <c r="G226" s="7">
        <v>223</v>
      </c>
      <c r="H226" s="7">
        <v>218</v>
      </c>
      <c r="I226" s="7">
        <f t="shared" si="24"/>
        <v>16.197000000000003</v>
      </c>
      <c r="J226" s="7">
        <f t="shared" si="22"/>
        <v>262.3428090000001</v>
      </c>
      <c r="K226" s="76"/>
    </row>
    <row r="227" spans="1:11" x14ac:dyDescent="0.25">
      <c r="A227" s="77" t="s">
        <v>13</v>
      </c>
      <c r="B227" s="77"/>
      <c r="C227" s="5" t="s">
        <v>0</v>
      </c>
      <c r="D227" s="5">
        <v>7776</v>
      </c>
      <c r="E227" s="5">
        <v>218.42599999999999</v>
      </c>
      <c r="F227" s="5">
        <v>10.026</v>
      </c>
      <c r="G227" s="5">
        <v>228</v>
      </c>
      <c r="H227" s="5">
        <v>221</v>
      </c>
      <c r="I227" s="5">
        <f t="shared" si="24"/>
        <v>20.063000000000017</v>
      </c>
      <c r="J227" s="5">
        <f t="shared" si="22"/>
        <v>402.52396900000065</v>
      </c>
      <c r="K227" s="76">
        <f>SQRT(SUM(J227:J229))</f>
        <v>34.481316230677749</v>
      </c>
    </row>
    <row r="228" spans="1:11" x14ac:dyDescent="0.25">
      <c r="A228" s="77"/>
      <c r="B228" s="77"/>
      <c r="C228" s="8" t="s">
        <v>1</v>
      </c>
      <c r="D228" s="8">
        <v>7776</v>
      </c>
      <c r="E228" s="8">
        <v>214.506</v>
      </c>
      <c r="F228" s="8">
        <v>9.7720000000000002</v>
      </c>
      <c r="G228" s="8">
        <v>222</v>
      </c>
      <c r="H228" s="8">
        <v>218</v>
      </c>
      <c r="I228" s="8">
        <f t="shared" si="24"/>
        <v>22.039999999999992</v>
      </c>
      <c r="J228" s="8">
        <f t="shared" si="22"/>
        <v>485.76159999999965</v>
      </c>
      <c r="K228" s="76"/>
    </row>
    <row r="229" spans="1:11" x14ac:dyDescent="0.25">
      <c r="A229" s="77"/>
      <c r="B229" s="77"/>
      <c r="C229" s="7" t="s">
        <v>2</v>
      </c>
      <c r="D229" s="7">
        <v>7776</v>
      </c>
      <c r="E229" s="7">
        <v>216.86799999999999</v>
      </c>
      <c r="F229" s="7">
        <v>8.6159999999999997</v>
      </c>
      <c r="G229" s="7">
        <v>224</v>
      </c>
      <c r="H229" s="7">
        <v>220</v>
      </c>
      <c r="I229" s="7">
        <f t="shared" si="24"/>
        <v>17.340000000000003</v>
      </c>
      <c r="J229" s="7">
        <f t="shared" si="22"/>
        <v>300.67560000000014</v>
      </c>
      <c r="K229" s="76"/>
    </row>
    <row r="230" spans="1:11" x14ac:dyDescent="0.25">
      <c r="A230" s="77" t="s">
        <v>8</v>
      </c>
      <c r="B230" s="77"/>
      <c r="C230" s="5" t="s">
        <v>0</v>
      </c>
      <c r="D230" s="5">
        <v>7776</v>
      </c>
      <c r="E230" s="5">
        <v>220.02099999999999</v>
      </c>
      <c r="F230" s="5">
        <v>8.5389999999999997</v>
      </c>
      <c r="G230" s="5">
        <v>229</v>
      </c>
      <c r="H230" s="5">
        <v>221</v>
      </c>
      <c r="I230" s="5">
        <f t="shared" si="24"/>
        <v>14.52000000000001</v>
      </c>
      <c r="J230" s="5">
        <f t="shared" si="22"/>
        <v>210.83040000000031</v>
      </c>
      <c r="K230" s="76">
        <f>SQRT(SUM(J230:J232))</f>
        <v>26.130773620388659</v>
      </c>
    </row>
    <row r="231" spans="1:11" x14ac:dyDescent="0.25">
      <c r="A231" s="77"/>
      <c r="B231" s="77"/>
      <c r="C231" s="8" t="s">
        <v>1</v>
      </c>
      <c r="D231" s="8">
        <v>7776</v>
      </c>
      <c r="E231" s="8">
        <v>216.54</v>
      </c>
      <c r="F231" s="8">
        <v>8.2080000000000002</v>
      </c>
      <c r="G231" s="8">
        <v>224</v>
      </c>
      <c r="H231" s="8">
        <v>218</v>
      </c>
      <c r="I231" s="8">
        <f t="shared" si="24"/>
        <v>16.492999999999995</v>
      </c>
      <c r="J231" s="8">
        <f t="shared" si="22"/>
        <v>272.01904899999982</v>
      </c>
      <c r="K231" s="76"/>
    </row>
    <row r="232" spans="1:11" x14ac:dyDescent="0.25">
      <c r="A232" s="77"/>
      <c r="B232" s="77"/>
      <c r="C232" s="7" t="s">
        <v>2</v>
      </c>
      <c r="D232" s="7">
        <v>7776</v>
      </c>
      <c r="E232" s="7">
        <v>217.18700000000001</v>
      </c>
      <c r="F232" s="7">
        <v>6.9340000000000002</v>
      </c>
      <c r="G232" s="7">
        <v>224</v>
      </c>
      <c r="H232" s="7">
        <v>218</v>
      </c>
      <c r="I232" s="7">
        <f t="shared" si="24"/>
        <v>14.140999999999991</v>
      </c>
      <c r="J232" s="7">
        <f t="shared" si="22"/>
        <v>199.96788099999975</v>
      </c>
      <c r="K232" s="76"/>
    </row>
    <row r="233" spans="1:11" ht="18.75" x14ac:dyDescent="0.3">
      <c r="A233" s="4" t="s">
        <v>21</v>
      </c>
    </row>
    <row r="234" spans="1:11" x14ac:dyDescent="0.25">
      <c r="A234" s="78" t="s">
        <v>3</v>
      </c>
      <c r="B234" s="78"/>
      <c r="C234" s="5" t="s">
        <v>0</v>
      </c>
      <c r="D234" s="5">
        <v>162360</v>
      </c>
      <c r="E234" s="5">
        <v>237.386</v>
      </c>
      <c r="F234" s="5">
        <v>4.0510000000000002</v>
      </c>
      <c r="G234" s="5">
        <v>237</v>
      </c>
      <c r="H234" s="5">
        <v>237</v>
      </c>
    </row>
    <row r="235" spans="1:11" x14ac:dyDescent="0.25">
      <c r="A235" s="78"/>
      <c r="B235" s="78"/>
      <c r="C235" s="8" t="s">
        <v>1</v>
      </c>
      <c r="D235" s="8">
        <v>162360</v>
      </c>
      <c r="E235" s="8">
        <v>235.18</v>
      </c>
      <c r="F235" s="8">
        <v>3.8730000000000002</v>
      </c>
      <c r="G235" s="8">
        <v>235</v>
      </c>
      <c r="H235" s="8">
        <v>235</v>
      </c>
    </row>
    <row r="236" spans="1:11" x14ac:dyDescent="0.25">
      <c r="A236" s="78"/>
      <c r="B236" s="78"/>
      <c r="C236" s="7" t="s">
        <v>2</v>
      </c>
      <c r="D236" s="7">
        <v>162360</v>
      </c>
      <c r="E236" s="7">
        <v>232.852</v>
      </c>
      <c r="F236" s="7">
        <v>3.202</v>
      </c>
      <c r="G236" s="7">
        <v>233</v>
      </c>
      <c r="H236" s="7">
        <v>233</v>
      </c>
    </row>
    <row r="237" spans="1:11" x14ac:dyDescent="0.25">
      <c r="A237" s="78" t="s">
        <v>4</v>
      </c>
      <c r="B237" s="78"/>
      <c r="C237" s="5" t="s">
        <v>0</v>
      </c>
      <c r="D237" s="5">
        <v>162360</v>
      </c>
      <c r="E237" s="5">
        <v>231.92500000000001</v>
      </c>
      <c r="F237" s="5">
        <v>5.9939999999999998</v>
      </c>
      <c r="G237" s="5">
        <v>233</v>
      </c>
      <c r="H237" s="5">
        <v>233</v>
      </c>
    </row>
    <row r="238" spans="1:11" x14ac:dyDescent="0.25">
      <c r="A238" s="78"/>
      <c r="B238" s="78"/>
      <c r="C238" s="8" t="s">
        <v>1</v>
      </c>
      <c r="D238" s="8">
        <v>162360</v>
      </c>
      <c r="E238" s="8">
        <v>229.87299999999999</v>
      </c>
      <c r="F238" s="8">
        <v>6.0640000000000001</v>
      </c>
      <c r="G238" s="8">
        <v>231</v>
      </c>
      <c r="H238" s="8">
        <v>231</v>
      </c>
    </row>
    <row r="239" spans="1:11" x14ac:dyDescent="0.25">
      <c r="A239" s="78"/>
      <c r="B239" s="78"/>
      <c r="C239" s="7" t="s">
        <v>2</v>
      </c>
      <c r="D239" s="7">
        <v>162360</v>
      </c>
      <c r="E239" s="7">
        <v>228.57499999999999</v>
      </c>
      <c r="F239" s="7">
        <v>5.18</v>
      </c>
      <c r="G239" s="7">
        <v>230</v>
      </c>
      <c r="H239" s="7">
        <v>229</v>
      </c>
    </row>
    <row r="240" spans="1:11" x14ac:dyDescent="0.25">
      <c r="A240" s="78" t="s">
        <v>5</v>
      </c>
      <c r="B240" s="78"/>
      <c r="C240" s="5" t="s">
        <v>0</v>
      </c>
      <c r="D240" s="5">
        <v>79905</v>
      </c>
      <c r="E240" s="5">
        <v>231.91900000000001</v>
      </c>
      <c r="F240" s="5">
        <v>5.2750000000000004</v>
      </c>
      <c r="G240" s="5">
        <v>234</v>
      </c>
      <c r="H240" s="5">
        <v>232</v>
      </c>
    </row>
    <row r="241" spans="1:11" x14ac:dyDescent="0.25">
      <c r="A241" s="78"/>
      <c r="B241" s="78"/>
      <c r="C241" s="8" t="s">
        <v>1</v>
      </c>
      <c r="D241" s="8">
        <v>79905</v>
      </c>
      <c r="E241" s="8">
        <v>231.042</v>
      </c>
      <c r="F241" s="8">
        <v>5.0469999999999997</v>
      </c>
      <c r="G241" s="8">
        <v>231</v>
      </c>
      <c r="H241" s="8">
        <v>231</v>
      </c>
    </row>
    <row r="242" spans="1:11" x14ac:dyDescent="0.25">
      <c r="A242" s="78"/>
      <c r="B242" s="78"/>
      <c r="C242" s="7" t="s">
        <v>2</v>
      </c>
      <c r="D242" s="7">
        <v>79905</v>
      </c>
      <c r="E242" s="7">
        <v>230.245</v>
      </c>
      <c r="F242" s="7">
        <v>4.1550000000000002</v>
      </c>
      <c r="G242" s="7">
        <v>229</v>
      </c>
      <c r="H242" s="7">
        <v>231</v>
      </c>
    </row>
    <row r="243" spans="1:11" x14ac:dyDescent="0.25">
      <c r="A243" s="77" t="s">
        <v>6</v>
      </c>
      <c r="B243" s="77"/>
      <c r="C243" s="5" t="s">
        <v>0</v>
      </c>
      <c r="D243" s="5">
        <v>7924</v>
      </c>
      <c r="E243" s="5">
        <v>216.60900000000001</v>
      </c>
      <c r="F243" s="5">
        <v>5.8520000000000003</v>
      </c>
      <c r="G243" s="5">
        <v>219</v>
      </c>
      <c r="H243" s="5">
        <v>218</v>
      </c>
      <c r="I243" s="5">
        <f>E234-E243</f>
        <v>20.776999999999987</v>
      </c>
      <c r="J243" s="5">
        <f>I243^2</f>
        <v>431.68372899999946</v>
      </c>
      <c r="K243" s="76">
        <f>SQRT(SUM(J243:J245))</f>
        <v>37.583547929912093</v>
      </c>
    </row>
    <row r="244" spans="1:11" x14ac:dyDescent="0.25">
      <c r="A244" s="77"/>
      <c r="B244" s="77"/>
      <c r="C244" s="8" t="s">
        <v>1</v>
      </c>
      <c r="D244" s="8">
        <v>7924</v>
      </c>
      <c r="E244" s="8">
        <v>208.47499999999999</v>
      </c>
      <c r="F244" s="8">
        <v>5.5510000000000002</v>
      </c>
      <c r="G244" s="8">
        <v>211</v>
      </c>
      <c r="H244" s="8">
        <v>210</v>
      </c>
      <c r="I244" s="8">
        <f t="shared" ref="I244:I251" si="25">E235-E244</f>
        <v>26.705000000000013</v>
      </c>
      <c r="J244" s="8">
        <f t="shared" ref="J244:J269" si="26">I244^2</f>
        <v>713.15702500000066</v>
      </c>
      <c r="K244" s="76"/>
    </row>
    <row r="245" spans="1:11" x14ac:dyDescent="0.25">
      <c r="A245" s="77"/>
      <c r="B245" s="77"/>
      <c r="C245" s="7" t="s">
        <v>2</v>
      </c>
      <c r="D245" s="7">
        <v>7924</v>
      </c>
      <c r="E245" s="7">
        <v>216.49100000000001</v>
      </c>
      <c r="F245" s="7">
        <v>5.3040000000000003</v>
      </c>
      <c r="G245" s="7">
        <v>219</v>
      </c>
      <c r="H245" s="7">
        <v>218</v>
      </c>
      <c r="I245" s="7">
        <f t="shared" si="25"/>
        <v>16.36099999999999</v>
      </c>
      <c r="J245" s="7">
        <f t="shared" si="26"/>
        <v>267.68232099999966</v>
      </c>
      <c r="K245" s="76"/>
    </row>
    <row r="246" spans="1:11" x14ac:dyDescent="0.25">
      <c r="A246" s="77" t="s">
        <v>7</v>
      </c>
      <c r="B246" s="77"/>
      <c r="C246" s="5" t="s">
        <v>0</v>
      </c>
      <c r="D246" s="5">
        <v>7924</v>
      </c>
      <c r="E246" s="5">
        <v>209.47499999999999</v>
      </c>
      <c r="F246" s="5">
        <v>7.649</v>
      </c>
      <c r="G246" s="5">
        <v>211</v>
      </c>
      <c r="H246" s="5">
        <v>211</v>
      </c>
      <c r="I246" s="5">
        <f t="shared" si="25"/>
        <v>22.450000000000017</v>
      </c>
      <c r="J246" s="5">
        <f t="shared" si="26"/>
        <v>504.00250000000079</v>
      </c>
      <c r="K246" s="76">
        <f>SQRT(SUM(J246:J248))</f>
        <v>40.244624933026756</v>
      </c>
    </row>
    <row r="247" spans="1:11" x14ac:dyDescent="0.25">
      <c r="A247" s="77"/>
      <c r="B247" s="77"/>
      <c r="C247" s="8" t="s">
        <v>1</v>
      </c>
      <c r="D247" s="8">
        <v>7924</v>
      </c>
      <c r="E247" s="8">
        <v>201.47900000000001</v>
      </c>
      <c r="F247" s="8">
        <v>7.1150000000000002</v>
      </c>
      <c r="G247" s="8">
        <v>203</v>
      </c>
      <c r="H247" s="8">
        <v>203</v>
      </c>
      <c r="I247" s="8">
        <f t="shared" si="25"/>
        <v>28.393999999999977</v>
      </c>
      <c r="J247" s="8">
        <f t="shared" si="26"/>
        <v>806.21923599999866</v>
      </c>
      <c r="K247" s="76"/>
    </row>
    <row r="248" spans="1:11" x14ac:dyDescent="0.25">
      <c r="A248" s="77"/>
      <c r="B248" s="77"/>
      <c r="C248" s="7" t="s">
        <v>2</v>
      </c>
      <c r="D248" s="7">
        <v>7924</v>
      </c>
      <c r="E248" s="7">
        <v>210.98500000000001</v>
      </c>
      <c r="F248" s="7">
        <v>6.8949999999999996</v>
      </c>
      <c r="G248" s="7">
        <v>214</v>
      </c>
      <c r="H248" s="7">
        <v>213</v>
      </c>
      <c r="I248" s="7">
        <f t="shared" si="25"/>
        <v>17.589999999999975</v>
      </c>
      <c r="J248" s="7">
        <f t="shared" si="26"/>
        <v>309.40809999999914</v>
      </c>
      <c r="K248" s="76"/>
    </row>
    <row r="249" spans="1:11" x14ac:dyDescent="0.25">
      <c r="A249" s="77" t="s">
        <v>8</v>
      </c>
      <c r="B249" s="77"/>
      <c r="C249" s="5" t="s">
        <v>0</v>
      </c>
      <c r="D249" s="5">
        <v>7924</v>
      </c>
      <c r="E249" s="5">
        <v>212.09100000000001</v>
      </c>
      <c r="F249" s="5">
        <v>6.1189999999999998</v>
      </c>
      <c r="G249" s="5">
        <v>216</v>
      </c>
      <c r="H249" s="5">
        <v>214</v>
      </c>
      <c r="I249" s="5">
        <f t="shared" si="25"/>
        <v>19.828000000000003</v>
      </c>
      <c r="J249" s="5">
        <f t="shared" si="26"/>
        <v>393.14958400000012</v>
      </c>
      <c r="K249" s="76">
        <f>SQRT(SUM(J249:J251))</f>
        <v>36.788963793507413</v>
      </c>
    </row>
    <row r="250" spans="1:11" x14ac:dyDescent="0.25">
      <c r="A250" s="77"/>
      <c r="B250" s="77"/>
      <c r="C250" s="8" t="s">
        <v>1</v>
      </c>
      <c r="D250" s="8">
        <v>7924</v>
      </c>
      <c r="E250" s="8">
        <v>205.23400000000001</v>
      </c>
      <c r="F250" s="8">
        <v>5.8869999999999996</v>
      </c>
      <c r="G250" s="8">
        <v>208</v>
      </c>
      <c r="H250" s="8">
        <v>207</v>
      </c>
      <c r="I250" s="8">
        <f t="shared" si="25"/>
        <v>25.807999999999993</v>
      </c>
      <c r="J250" s="8">
        <f t="shared" si="26"/>
        <v>666.05286399999966</v>
      </c>
      <c r="K250" s="76"/>
    </row>
    <row r="251" spans="1:11" x14ac:dyDescent="0.25">
      <c r="A251" s="77"/>
      <c r="B251" s="77"/>
      <c r="C251" s="7" t="s">
        <v>2</v>
      </c>
      <c r="D251" s="7">
        <v>7924</v>
      </c>
      <c r="E251" s="7">
        <v>213.09200000000001</v>
      </c>
      <c r="F251" s="7">
        <v>6.13</v>
      </c>
      <c r="G251" s="7">
        <v>216</v>
      </c>
      <c r="H251" s="7">
        <v>215</v>
      </c>
      <c r="I251" s="7">
        <f t="shared" si="25"/>
        <v>17.152999999999992</v>
      </c>
      <c r="J251" s="7">
        <f t="shared" si="26"/>
        <v>294.22540899999973</v>
      </c>
      <c r="K251" s="76"/>
    </row>
    <row r="252" spans="1:11" x14ac:dyDescent="0.25">
      <c r="A252" s="75" t="s">
        <v>9</v>
      </c>
      <c r="B252" s="75"/>
      <c r="C252" s="5" t="s">
        <v>0</v>
      </c>
      <c r="D252" s="5">
        <v>8652</v>
      </c>
      <c r="E252" s="5">
        <v>220.8</v>
      </c>
      <c r="F252" s="5">
        <v>12.555</v>
      </c>
      <c r="G252" s="5">
        <v>230</v>
      </c>
      <c r="H252" s="5">
        <v>225</v>
      </c>
      <c r="I252" s="5">
        <f>E234-E252</f>
        <v>16.585999999999984</v>
      </c>
      <c r="J252" s="5">
        <f t="shared" si="26"/>
        <v>275.09539599999948</v>
      </c>
      <c r="K252" s="76">
        <f>SQRT(SUM(J252:J254))</f>
        <v>28.453106087033792</v>
      </c>
    </row>
    <row r="253" spans="1:11" x14ac:dyDescent="0.25">
      <c r="A253" s="75"/>
      <c r="B253" s="75"/>
      <c r="C253" s="8" t="s">
        <v>1</v>
      </c>
      <c r="D253" s="8">
        <v>8652</v>
      </c>
      <c r="E253" s="8">
        <v>216.94300000000001</v>
      </c>
      <c r="F253" s="8">
        <v>12.38</v>
      </c>
      <c r="G253" s="8">
        <v>225</v>
      </c>
      <c r="H253" s="8">
        <v>221</v>
      </c>
      <c r="I253" s="8">
        <f t="shared" ref="I253:I260" si="27">E235-E253</f>
        <v>18.236999999999995</v>
      </c>
      <c r="J253" s="8">
        <f t="shared" si="26"/>
        <v>332.58816899999982</v>
      </c>
      <c r="K253" s="76"/>
    </row>
    <row r="254" spans="1:11" x14ac:dyDescent="0.25">
      <c r="A254" s="75"/>
      <c r="B254" s="75"/>
      <c r="C254" s="7" t="s">
        <v>2</v>
      </c>
      <c r="D254" s="7">
        <v>8652</v>
      </c>
      <c r="E254" s="7">
        <v>218.643</v>
      </c>
      <c r="F254" s="7">
        <v>10.285</v>
      </c>
      <c r="G254" s="7">
        <v>225</v>
      </c>
      <c r="H254" s="7">
        <v>222</v>
      </c>
      <c r="I254" s="7">
        <f t="shared" si="27"/>
        <v>14.209000000000003</v>
      </c>
      <c r="J254" s="7">
        <f t="shared" si="26"/>
        <v>201.89568100000008</v>
      </c>
      <c r="K254" s="76"/>
    </row>
    <row r="255" spans="1:11" x14ac:dyDescent="0.25">
      <c r="A255" s="75" t="s">
        <v>10</v>
      </c>
      <c r="B255" s="75"/>
      <c r="C255" s="5" t="s">
        <v>0</v>
      </c>
      <c r="D255" s="5">
        <v>8652</v>
      </c>
      <c r="E255" s="5">
        <v>221.97800000000001</v>
      </c>
      <c r="F255" s="5">
        <v>9.89</v>
      </c>
      <c r="G255" s="5">
        <v>229</v>
      </c>
      <c r="H255" s="5">
        <v>225</v>
      </c>
      <c r="I255" s="5">
        <f t="shared" si="27"/>
        <v>9.9470000000000027</v>
      </c>
      <c r="J255" s="5">
        <f t="shared" si="26"/>
        <v>98.942809000000054</v>
      </c>
      <c r="K255" s="76">
        <f>SQRT(SUM(J255:J257))</f>
        <v>18.804116623760866</v>
      </c>
    </row>
    <row r="256" spans="1:11" x14ac:dyDescent="0.25">
      <c r="A256" s="75"/>
      <c r="B256" s="75"/>
      <c r="C256" s="8" t="s">
        <v>1</v>
      </c>
      <c r="D256" s="8">
        <v>8652</v>
      </c>
      <c r="E256" s="8">
        <v>217.66499999999999</v>
      </c>
      <c r="F256" s="8">
        <v>9.94</v>
      </c>
      <c r="G256" s="8">
        <v>223</v>
      </c>
      <c r="H256" s="8">
        <v>221</v>
      </c>
      <c r="I256" s="8">
        <f t="shared" si="27"/>
        <v>12.207999999999998</v>
      </c>
      <c r="J256" s="8">
        <f t="shared" si="26"/>
        <v>149.03526399999996</v>
      </c>
      <c r="K256" s="76"/>
    </row>
    <row r="257" spans="1:11" x14ac:dyDescent="0.25">
      <c r="A257" s="75"/>
      <c r="B257" s="75"/>
      <c r="C257" s="7" t="s">
        <v>2</v>
      </c>
      <c r="D257" s="7">
        <v>8652</v>
      </c>
      <c r="E257" s="7">
        <v>218.298</v>
      </c>
      <c r="F257" s="7">
        <v>8.5269999999999992</v>
      </c>
      <c r="G257" s="7">
        <v>224</v>
      </c>
      <c r="H257" s="7">
        <v>221</v>
      </c>
      <c r="I257" s="7">
        <f t="shared" si="27"/>
        <v>10.276999999999987</v>
      </c>
      <c r="J257" s="7">
        <f t="shared" si="26"/>
        <v>105.61672899999972</v>
      </c>
      <c r="K257" s="76"/>
    </row>
    <row r="258" spans="1:11" x14ac:dyDescent="0.25">
      <c r="A258" s="75" t="s">
        <v>11</v>
      </c>
      <c r="B258" s="75"/>
      <c r="C258" s="5" t="s">
        <v>0</v>
      </c>
      <c r="D258" s="5">
        <v>8652</v>
      </c>
      <c r="E258" s="5">
        <v>223.006</v>
      </c>
      <c r="F258" s="5">
        <v>11.667</v>
      </c>
      <c r="G258" s="5">
        <v>231</v>
      </c>
      <c r="H258" s="5">
        <v>227</v>
      </c>
      <c r="I258" s="5">
        <f t="shared" si="27"/>
        <v>8.9130000000000109</v>
      </c>
      <c r="J258" s="5">
        <f t="shared" si="26"/>
        <v>79.4415690000002</v>
      </c>
      <c r="K258" s="76">
        <f>SQRT(SUM(J258:J260))</f>
        <v>17.81730714782681</v>
      </c>
    </row>
    <row r="259" spans="1:11" x14ac:dyDescent="0.25">
      <c r="A259" s="75"/>
      <c r="B259" s="75"/>
      <c r="C259" s="8" t="s">
        <v>1</v>
      </c>
      <c r="D259" s="8">
        <v>8652</v>
      </c>
      <c r="E259" s="8">
        <v>219.42599999999999</v>
      </c>
      <c r="F259" s="8">
        <v>11.221</v>
      </c>
      <c r="G259" s="8">
        <v>227</v>
      </c>
      <c r="H259" s="8">
        <v>224</v>
      </c>
      <c r="I259" s="8">
        <f t="shared" si="27"/>
        <v>11.616000000000014</v>
      </c>
      <c r="J259" s="8">
        <f t="shared" si="26"/>
        <v>134.93145600000031</v>
      </c>
      <c r="K259" s="76"/>
    </row>
    <row r="260" spans="1:11" x14ac:dyDescent="0.25">
      <c r="A260" s="75"/>
      <c r="B260" s="75"/>
      <c r="C260" s="7" t="s">
        <v>2</v>
      </c>
      <c r="D260" s="7">
        <v>8652</v>
      </c>
      <c r="E260" s="7">
        <v>220.09200000000001</v>
      </c>
      <c r="F260" s="7">
        <v>9.5329999999999995</v>
      </c>
      <c r="G260" s="7">
        <v>227</v>
      </c>
      <c r="H260" s="7">
        <v>223</v>
      </c>
      <c r="I260" s="7">
        <f t="shared" si="27"/>
        <v>10.152999999999992</v>
      </c>
      <c r="J260" s="7">
        <f t="shared" si="26"/>
        <v>103.08340899999983</v>
      </c>
      <c r="K260" s="76"/>
    </row>
    <row r="261" spans="1:11" x14ac:dyDescent="0.25">
      <c r="A261" s="77" t="s">
        <v>12</v>
      </c>
      <c r="B261" s="77"/>
      <c r="C261" s="5" t="s">
        <v>0</v>
      </c>
      <c r="D261" s="5">
        <v>8652</v>
      </c>
      <c r="E261" s="5">
        <v>210.2</v>
      </c>
      <c r="F261" s="5">
        <v>12.86</v>
      </c>
      <c r="G261" s="5">
        <v>220</v>
      </c>
      <c r="H261" s="5">
        <v>214</v>
      </c>
      <c r="I261" s="5">
        <f>E234-E261</f>
        <v>27.186000000000007</v>
      </c>
      <c r="J261" s="5">
        <f t="shared" si="26"/>
        <v>739.0785960000004</v>
      </c>
      <c r="K261" s="76">
        <f>SQRT(SUM(J261:J263))</f>
        <v>47.508849080987019</v>
      </c>
    </row>
    <row r="262" spans="1:11" x14ac:dyDescent="0.25">
      <c r="A262" s="77"/>
      <c r="B262" s="77"/>
      <c r="C262" s="8" t="s">
        <v>1</v>
      </c>
      <c r="D262" s="8">
        <v>8652</v>
      </c>
      <c r="E262" s="8">
        <v>202.71600000000001</v>
      </c>
      <c r="F262" s="8">
        <v>12.019</v>
      </c>
      <c r="G262" s="8">
        <v>210</v>
      </c>
      <c r="H262" s="8">
        <v>206</v>
      </c>
      <c r="I262" s="8">
        <f t="shared" ref="I262:I269" si="28">E235-E262</f>
        <v>32.463999999999999</v>
      </c>
      <c r="J262" s="8">
        <f t="shared" si="26"/>
        <v>1053.911296</v>
      </c>
      <c r="K262" s="76"/>
    </row>
    <row r="263" spans="1:11" x14ac:dyDescent="0.25">
      <c r="A263" s="77"/>
      <c r="B263" s="77"/>
      <c r="C263" s="7" t="s">
        <v>2</v>
      </c>
      <c r="D263" s="7">
        <v>8652</v>
      </c>
      <c r="E263" s="7">
        <v>211.309</v>
      </c>
      <c r="F263" s="7">
        <v>11.401</v>
      </c>
      <c r="G263" s="7">
        <v>218</v>
      </c>
      <c r="H263" s="7">
        <v>215</v>
      </c>
      <c r="I263" s="7">
        <f t="shared" si="28"/>
        <v>21.543000000000006</v>
      </c>
      <c r="J263" s="7">
        <f t="shared" si="26"/>
        <v>464.10084900000027</v>
      </c>
      <c r="K263" s="76"/>
    </row>
    <row r="264" spans="1:11" x14ac:dyDescent="0.25">
      <c r="A264" s="77" t="s">
        <v>13</v>
      </c>
      <c r="B264" s="77"/>
      <c r="C264" s="5" t="s">
        <v>0</v>
      </c>
      <c r="D264" s="5">
        <v>8652</v>
      </c>
      <c r="E264" s="5">
        <v>209.73400000000001</v>
      </c>
      <c r="F264" s="5">
        <v>14.201000000000001</v>
      </c>
      <c r="G264" s="5">
        <v>220</v>
      </c>
      <c r="H264" s="5">
        <v>215</v>
      </c>
      <c r="I264" s="5">
        <f t="shared" si="28"/>
        <v>22.191000000000003</v>
      </c>
      <c r="J264" s="5">
        <f t="shared" si="26"/>
        <v>492.44048100000009</v>
      </c>
      <c r="K264" s="76">
        <f>SQRT(SUM(J264:J266))</f>
        <v>40.655777879656888</v>
      </c>
    </row>
    <row r="265" spans="1:11" x14ac:dyDescent="0.25">
      <c r="A265" s="77"/>
      <c r="B265" s="77"/>
      <c r="C265" s="8" t="s">
        <v>1</v>
      </c>
      <c r="D265" s="8">
        <v>8652</v>
      </c>
      <c r="E265" s="8">
        <v>202.61</v>
      </c>
      <c r="F265" s="8">
        <v>13.523999999999999</v>
      </c>
      <c r="G265" s="8">
        <v>212</v>
      </c>
      <c r="H265" s="8">
        <v>208</v>
      </c>
      <c r="I265" s="8">
        <f t="shared" si="28"/>
        <v>27.262999999999977</v>
      </c>
      <c r="J265" s="8">
        <f t="shared" si="26"/>
        <v>743.27116899999874</v>
      </c>
      <c r="K265" s="76"/>
    </row>
    <row r="266" spans="1:11" x14ac:dyDescent="0.25">
      <c r="A266" s="77"/>
      <c r="B266" s="77"/>
      <c r="C266" s="7" t="s">
        <v>2</v>
      </c>
      <c r="D266" s="7">
        <v>8652</v>
      </c>
      <c r="E266" s="7">
        <v>208.15</v>
      </c>
      <c r="F266" s="7">
        <v>13.215</v>
      </c>
      <c r="G266" s="7">
        <v>218</v>
      </c>
      <c r="H266" s="7">
        <v>213</v>
      </c>
      <c r="I266" s="7">
        <f t="shared" si="28"/>
        <v>20.424999999999983</v>
      </c>
      <c r="J266" s="7">
        <f t="shared" si="26"/>
        <v>417.18062499999928</v>
      </c>
      <c r="K266" s="76"/>
    </row>
    <row r="267" spans="1:11" x14ac:dyDescent="0.25">
      <c r="A267" s="77" t="s">
        <v>8</v>
      </c>
      <c r="B267" s="77"/>
      <c r="C267" s="5" t="s">
        <v>0</v>
      </c>
      <c r="D267" s="5">
        <v>8652</v>
      </c>
      <c r="E267" s="5">
        <v>209.101</v>
      </c>
      <c r="F267" s="5">
        <v>14.617000000000001</v>
      </c>
      <c r="G267" s="5">
        <v>220</v>
      </c>
      <c r="H267" s="5">
        <v>214</v>
      </c>
      <c r="I267" s="5">
        <f t="shared" si="28"/>
        <v>22.818000000000012</v>
      </c>
      <c r="J267" s="5">
        <f t="shared" si="26"/>
        <v>520.66112400000054</v>
      </c>
      <c r="K267" s="76">
        <f>SQRT(SUM(J267:J269))</f>
        <v>41.25005934541187</v>
      </c>
    </row>
    <row r="268" spans="1:11" x14ac:dyDescent="0.25">
      <c r="A268" s="77"/>
      <c r="B268" s="77"/>
      <c r="C268" s="8" t="s">
        <v>1</v>
      </c>
      <c r="D268" s="8">
        <v>8652</v>
      </c>
      <c r="E268" s="8">
        <v>202.566</v>
      </c>
      <c r="F268" s="8">
        <v>13.445</v>
      </c>
      <c r="G268" s="8">
        <v>212</v>
      </c>
      <c r="H268" s="8">
        <v>207</v>
      </c>
      <c r="I268" s="8">
        <f t="shared" si="28"/>
        <v>28.475999999999999</v>
      </c>
      <c r="J268" s="8">
        <f t="shared" si="26"/>
        <v>810.88257599999997</v>
      </c>
      <c r="K268" s="76"/>
    </row>
    <row r="269" spans="1:11" x14ac:dyDescent="0.25">
      <c r="A269" s="77"/>
      <c r="B269" s="77"/>
      <c r="C269" s="7" t="s">
        <v>2</v>
      </c>
      <c r="D269" s="7">
        <v>8652</v>
      </c>
      <c r="E269" s="7">
        <v>211.00899999999999</v>
      </c>
      <c r="F269" s="7">
        <v>13.208</v>
      </c>
      <c r="G269" s="7">
        <v>221</v>
      </c>
      <c r="H269" s="7">
        <v>216</v>
      </c>
      <c r="I269" s="7">
        <f t="shared" si="28"/>
        <v>19.236000000000018</v>
      </c>
      <c r="J269" s="7">
        <f t="shared" si="26"/>
        <v>370.02369600000071</v>
      </c>
      <c r="K269" s="76"/>
    </row>
    <row r="270" spans="1:11" ht="18.75" x14ac:dyDescent="0.3">
      <c r="A270" s="4" t="s">
        <v>20</v>
      </c>
    </row>
    <row r="271" spans="1:11" x14ac:dyDescent="0.25">
      <c r="A271" s="78" t="s">
        <v>3</v>
      </c>
      <c r="B271" s="78"/>
      <c r="C271" s="5" t="s">
        <v>0</v>
      </c>
      <c r="D271" s="5">
        <v>89482</v>
      </c>
      <c r="E271" s="5">
        <v>229.905</v>
      </c>
      <c r="F271" s="5">
        <v>4.9390000000000001</v>
      </c>
      <c r="G271" s="5">
        <v>232</v>
      </c>
      <c r="H271" s="5">
        <v>230</v>
      </c>
    </row>
    <row r="272" spans="1:11" x14ac:dyDescent="0.25">
      <c r="A272" s="78"/>
      <c r="B272" s="78"/>
      <c r="C272" s="8" t="s">
        <v>1</v>
      </c>
      <c r="D272" s="8">
        <v>89482</v>
      </c>
      <c r="E272" s="8">
        <v>228.23699999999999</v>
      </c>
      <c r="F272" s="8">
        <v>5.2309999999999999</v>
      </c>
      <c r="G272" s="8">
        <v>231</v>
      </c>
      <c r="H272" s="8">
        <v>229</v>
      </c>
    </row>
    <row r="273" spans="1:11" x14ac:dyDescent="0.25">
      <c r="A273" s="78"/>
      <c r="B273" s="78"/>
      <c r="C273" s="7" t="s">
        <v>2</v>
      </c>
      <c r="D273" s="7">
        <v>89482</v>
      </c>
      <c r="E273" s="7">
        <v>228.441</v>
      </c>
      <c r="F273" s="7">
        <v>4.173</v>
      </c>
      <c r="G273" s="7">
        <v>230</v>
      </c>
      <c r="H273" s="7">
        <v>229</v>
      </c>
    </row>
    <row r="274" spans="1:11" x14ac:dyDescent="0.25">
      <c r="A274" s="78" t="s">
        <v>4</v>
      </c>
      <c r="B274" s="78"/>
      <c r="C274" s="5" t="s">
        <v>0</v>
      </c>
      <c r="D274" s="5">
        <v>89482</v>
      </c>
      <c r="E274" s="5">
        <v>232.221</v>
      </c>
      <c r="F274" s="5">
        <v>3.9159999999999999</v>
      </c>
      <c r="G274" s="5">
        <v>231</v>
      </c>
      <c r="H274" s="5">
        <v>232</v>
      </c>
    </row>
    <row r="275" spans="1:11" x14ac:dyDescent="0.25">
      <c r="A275" s="78"/>
      <c r="B275" s="78"/>
      <c r="C275" s="8" t="s">
        <v>1</v>
      </c>
      <c r="D275" s="8">
        <v>89482</v>
      </c>
      <c r="E275" s="8">
        <v>230.78200000000001</v>
      </c>
      <c r="F275" s="8">
        <v>4.0579999999999998</v>
      </c>
      <c r="G275" s="8">
        <v>229</v>
      </c>
      <c r="H275" s="8">
        <v>230</v>
      </c>
    </row>
    <row r="276" spans="1:11" x14ac:dyDescent="0.25">
      <c r="A276" s="78"/>
      <c r="B276" s="78"/>
      <c r="C276" s="7" t="s">
        <v>2</v>
      </c>
      <c r="D276" s="7">
        <v>89482</v>
      </c>
      <c r="E276" s="7">
        <v>230.41200000000001</v>
      </c>
      <c r="F276" s="7">
        <v>3.2789999999999999</v>
      </c>
      <c r="G276" s="7">
        <v>229</v>
      </c>
      <c r="H276" s="7">
        <v>230</v>
      </c>
    </row>
    <row r="277" spans="1:11" x14ac:dyDescent="0.25">
      <c r="A277" s="78" t="s">
        <v>5</v>
      </c>
      <c r="B277" s="78"/>
      <c r="C277" s="5" t="s">
        <v>0</v>
      </c>
      <c r="D277" s="5">
        <v>89482</v>
      </c>
      <c r="E277" s="5">
        <v>233.90600000000001</v>
      </c>
      <c r="F277" s="5">
        <v>5.5270000000000001</v>
      </c>
      <c r="G277" s="5">
        <v>235</v>
      </c>
      <c r="H277" s="5">
        <v>235</v>
      </c>
    </row>
    <row r="278" spans="1:11" x14ac:dyDescent="0.25">
      <c r="A278" s="78"/>
      <c r="B278" s="78"/>
      <c r="C278" s="8" t="s">
        <v>1</v>
      </c>
      <c r="D278" s="8">
        <v>89482</v>
      </c>
      <c r="E278" s="8">
        <v>232.73500000000001</v>
      </c>
      <c r="F278" s="8">
        <v>5.2560000000000002</v>
      </c>
      <c r="G278" s="8">
        <v>234</v>
      </c>
      <c r="H278" s="8">
        <v>233</v>
      </c>
    </row>
    <row r="279" spans="1:11" x14ac:dyDescent="0.25">
      <c r="A279" s="78"/>
      <c r="B279" s="78"/>
      <c r="C279" s="7" t="s">
        <v>2</v>
      </c>
      <c r="D279" s="7">
        <v>89482</v>
      </c>
      <c r="E279" s="7">
        <v>231.99199999999999</v>
      </c>
      <c r="F279" s="7">
        <v>4.1589999999999998</v>
      </c>
      <c r="G279" s="7">
        <v>233</v>
      </c>
      <c r="H279" s="7">
        <v>233</v>
      </c>
    </row>
    <row r="280" spans="1:11" x14ac:dyDescent="0.25">
      <c r="A280" s="77" t="s">
        <v>6</v>
      </c>
      <c r="B280" s="77"/>
      <c r="C280" s="5" t="s">
        <v>0</v>
      </c>
      <c r="D280" s="5">
        <v>9600</v>
      </c>
      <c r="E280" s="5">
        <v>201.83</v>
      </c>
      <c r="F280" s="5">
        <v>7.9720000000000004</v>
      </c>
      <c r="G280" s="5">
        <v>205</v>
      </c>
      <c r="H280" s="5">
        <v>204</v>
      </c>
      <c r="I280" s="5">
        <f>E271-E280</f>
        <v>28.074999999999989</v>
      </c>
      <c r="J280" s="5">
        <f>I280^2</f>
        <v>788.20562499999937</v>
      </c>
      <c r="K280" s="76">
        <f>SQRT(SUM(J280:J282))</f>
        <v>49.777465051969045</v>
      </c>
    </row>
    <row r="281" spans="1:11" x14ac:dyDescent="0.25">
      <c r="A281" s="77"/>
      <c r="B281" s="77"/>
      <c r="C281" s="8" t="s">
        <v>1</v>
      </c>
      <c r="D281" s="8">
        <v>9600</v>
      </c>
      <c r="E281" s="8">
        <v>192.92599999999999</v>
      </c>
      <c r="F281" s="8">
        <v>7.2119999999999997</v>
      </c>
      <c r="G281" s="8">
        <v>196</v>
      </c>
      <c r="H281" s="8">
        <v>195</v>
      </c>
      <c r="I281" s="8">
        <f t="shared" ref="I281:I288" si="29">E272-E281</f>
        <v>35.311000000000007</v>
      </c>
      <c r="J281" s="8">
        <f t="shared" ref="J281:J306" si="30">I281^2</f>
        <v>1246.8667210000006</v>
      </c>
      <c r="K281" s="76"/>
    </row>
    <row r="282" spans="1:11" x14ac:dyDescent="0.25">
      <c r="A282" s="77"/>
      <c r="B282" s="77"/>
      <c r="C282" s="7" t="s">
        <v>2</v>
      </c>
      <c r="D282" s="7">
        <v>9600</v>
      </c>
      <c r="E282" s="7">
        <v>207.4</v>
      </c>
      <c r="F282" s="7">
        <v>7.508</v>
      </c>
      <c r="G282" s="7">
        <v>212</v>
      </c>
      <c r="H282" s="7">
        <v>210</v>
      </c>
      <c r="I282" s="7">
        <f t="shared" si="29"/>
        <v>21.040999999999997</v>
      </c>
      <c r="J282" s="7">
        <f t="shared" si="30"/>
        <v>442.72368099999989</v>
      </c>
      <c r="K282" s="76"/>
    </row>
    <row r="283" spans="1:11" x14ac:dyDescent="0.25">
      <c r="A283" s="77" t="s">
        <v>7</v>
      </c>
      <c r="B283" s="77"/>
      <c r="C283" s="5" t="s">
        <v>0</v>
      </c>
      <c r="D283" s="5">
        <v>9600</v>
      </c>
      <c r="E283" s="5">
        <v>212.07</v>
      </c>
      <c r="F283" s="5">
        <v>9.0410000000000004</v>
      </c>
      <c r="G283" s="5">
        <v>216</v>
      </c>
      <c r="H283" s="5">
        <v>215</v>
      </c>
      <c r="I283" s="5">
        <f t="shared" si="29"/>
        <v>20.15100000000001</v>
      </c>
      <c r="J283" s="5">
        <f t="shared" si="30"/>
        <v>406.06280100000043</v>
      </c>
      <c r="K283" s="76">
        <f>SQRT(SUM(J283:J285))</f>
        <v>38.739893262630467</v>
      </c>
    </row>
    <row r="284" spans="1:11" x14ac:dyDescent="0.25">
      <c r="A284" s="77"/>
      <c r="B284" s="77"/>
      <c r="C284" s="8" t="s">
        <v>1</v>
      </c>
      <c r="D284" s="8">
        <v>9600</v>
      </c>
      <c r="E284" s="8">
        <v>203.405</v>
      </c>
      <c r="F284" s="8">
        <v>8.0250000000000004</v>
      </c>
      <c r="G284" s="8">
        <v>207</v>
      </c>
      <c r="H284" s="8">
        <v>206</v>
      </c>
      <c r="I284" s="8">
        <f t="shared" si="29"/>
        <v>27.37700000000001</v>
      </c>
      <c r="J284" s="8">
        <f t="shared" si="30"/>
        <v>749.50012900000047</v>
      </c>
      <c r="K284" s="76"/>
    </row>
    <row r="285" spans="1:11" x14ac:dyDescent="0.25">
      <c r="A285" s="77"/>
      <c r="B285" s="77"/>
      <c r="C285" s="7" t="s">
        <v>2</v>
      </c>
      <c r="D285" s="7">
        <v>9600</v>
      </c>
      <c r="E285" s="7">
        <v>211.83199999999999</v>
      </c>
      <c r="F285" s="7">
        <v>7.7279999999999998</v>
      </c>
      <c r="G285" s="7">
        <v>216</v>
      </c>
      <c r="H285" s="7">
        <v>214</v>
      </c>
      <c r="I285" s="7">
        <f t="shared" si="29"/>
        <v>18.580000000000013</v>
      </c>
      <c r="J285" s="7">
        <f t="shared" si="30"/>
        <v>345.21640000000048</v>
      </c>
      <c r="K285" s="76"/>
    </row>
    <row r="286" spans="1:11" x14ac:dyDescent="0.25">
      <c r="A286" s="77" t="s">
        <v>8</v>
      </c>
      <c r="B286" s="77"/>
      <c r="C286" s="5" t="s">
        <v>0</v>
      </c>
      <c r="D286" s="5">
        <v>9600</v>
      </c>
      <c r="E286" s="5">
        <v>212.40700000000001</v>
      </c>
      <c r="F286" s="5">
        <v>11.202999999999999</v>
      </c>
      <c r="G286" s="5">
        <v>220</v>
      </c>
      <c r="H286" s="5">
        <v>215</v>
      </c>
      <c r="I286" s="5">
        <f t="shared" si="29"/>
        <v>21.498999999999995</v>
      </c>
      <c r="J286" s="5">
        <f t="shared" si="30"/>
        <v>462.20700099999982</v>
      </c>
      <c r="K286" s="76">
        <f>SQRT(SUM(J286:J288))</f>
        <v>39.599846237075212</v>
      </c>
    </row>
    <row r="287" spans="1:11" x14ac:dyDescent="0.25">
      <c r="A287" s="77"/>
      <c r="B287" s="77"/>
      <c r="C287" s="8" t="s">
        <v>1</v>
      </c>
      <c r="D287" s="8">
        <v>9600</v>
      </c>
      <c r="E287" s="8">
        <v>205.17400000000001</v>
      </c>
      <c r="F287" s="8">
        <v>10.586</v>
      </c>
      <c r="G287" s="8">
        <v>213</v>
      </c>
      <c r="H287" s="8">
        <v>208</v>
      </c>
      <c r="I287" s="8">
        <f t="shared" si="29"/>
        <v>27.561000000000007</v>
      </c>
      <c r="J287" s="8">
        <f t="shared" si="30"/>
        <v>759.6087210000004</v>
      </c>
      <c r="K287" s="76"/>
    </row>
    <row r="288" spans="1:11" x14ac:dyDescent="0.25">
      <c r="A288" s="77"/>
      <c r="B288" s="77"/>
      <c r="C288" s="7" t="s">
        <v>2</v>
      </c>
      <c r="D288" s="7">
        <v>9600</v>
      </c>
      <c r="E288" s="7">
        <v>213.38200000000001</v>
      </c>
      <c r="F288" s="7">
        <v>9.3490000000000002</v>
      </c>
      <c r="G288" s="7">
        <v>219</v>
      </c>
      <c r="H288" s="7">
        <v>216</v>
      </c>
      <c r="I288" s="7">
        <f t="shared" si="29"/>
        <v>18.609999999999985</v>
      </c>
      <c r="J288" s="7">
        <f t="shared" si="30"/>
        <v>346.33209999999946</v>
      </c>
      <c r="K288" s="76"/>
    </row>
    <row r="289" spans="1:11" x14ac:dyDescent="0.25">
      <c r="A289" s="75" t="s">
        <v>9</v>
      </c>
      <c r="B289" s="75"/>
      <c r="C289" s="5" t="s">
        <v>0</v>
      </c>
      <c r="D289" s="5">
        <v>9600</v>
      </c>
      <c r="E289" s="5">
        <v>212.80199999999999</v>
      </c>
      <c r="F289" s="5">
        <v>13.372</v>
      </c>
      <c r="G289" s="5">
        <v>221</v>
      </c>
      <c r="H289" s="5">
        <v>218</v>
      </c>
      <c r="I289" s="5">
        <f>E271-E289</f>
        <v>17.103000000000009</v>
      </c>
      <c r="J289" s="5">
        <f t="shared" si="30"/>
        <v>292.51260900000028</v>
      </c>
      <c r="K289" s="76">
        <f>SQRT(SUM(J289:J291))</f>
        <v>29.647625503571124</v>
      </c>
    </row>
    <row r="290" spans="1:11" x14ac:dyDescent="0.25">
      <c r="A290" s="75"/>
      <c r="B290" s="75"/>
      <c r="C290" s="8" t="s">
        <v>1</v>
      </c>
      <c r="D290" s="8">
        <v>9600</v>
      </c>
      <c r="E290" s="8">
        <v>210.04499999999999</v>
      </c>
      <c r="F290" s="8">
        <v>12.871</v>
      </c>
      <c r="G290" s="8">
        <v>217</v>
      </c>
      <c r="H290" s="8">
        <v>215</v>
      </c>
      <c r="I290" s="8">
        <f t="shared" ref="I290:I297" si="31">E272-E290</f>
        <v>18.192000000000007</v>
      </c>
      <c r="J290" s="8">
        <f t="shared" si="30"/>
        <v>330.94886400000024</v>
      </c>
      <c r="K290" s="76"/>
    </row>
    <row r="291" spans="1:11" x14ac:dyDescent="0.25">
      <c r="A291" s="75"/>
      <c r="B291" s="75"/>
      <c r="C291" s="7" t="s">
        <v>2</v>
      </c>
      <c r="D291" s="7">
        <v>9600</v>
      </c>
      <c r="E291" s="7">
        <v>212.45599999999999</v>
      </c>
      <c r="F291" s="7">
        <v>10.788</v>
      </c>
      <c r="G291" s="7">
        <v>218</v>
      </c>
      <c r="H291" s="7">
        <v>217</v>
      </c>
      <c r="I291" s="7">
        <f t="shared" si="31"/>
        <v>15.985000000000014</v>
      </c>
      <c r="J291" s="7">
        <f t="shared" si="30"/>
        <v>255.52022500000044</v>
      </c>
      <c r="K291" s="76"/>
    </row>
    <row r="292" spans="1:11" x14ac:dyDescent="0.25">
      <c r="A292" s="75" t="s">
        <v>10</v>
      </c>
      <c r="B292" s="75"/>
      <c r="C292" s="5" t="s">
        <v>0</v>
      </c>
      <c r="D292" s="5">
        <v>9600</v>
      </c>
      <c r="E292" s="5">
        <v>211.626</v>
      </c>
      <c r="F292" s="5">
        <v>8.7959999999999994</v>
      </c>
      <c r="G292" s="5">
        <v>216</v>
      </c>
      <c r="H292" s="5">
        <v>215</v>
      </c>
      <c r="I292" s="5">
        <f t="shared" si="31"/>
        <v>20.594999999999999</v>
      </c>
      <c r="J292" s="5">
        <f t="shared" si="30"/>
        <v>424.15402499999993</v>
      </c>
      <c r="K292" s="76">
        <f>SQRT(SUM(J292:J294))</f>
        <v>35.415680961969386</v>
      </c>
    </row>
    <row r="293" spans="1:11" x14ac:dyDescent="0.25">
      <c r="A293" s="75"/>
      <c r="B293" s="75"/>
      <c r="C293" s="8" t="s">
        <v>1</v>
      </c>
      <c r="D293" s="8">
        <v>9600</v>
      </c>
      <c r="E293" s="8">
        <v>208.92500000000001</v>
      </c>
      <c r="F293" s="8">
        <v>8.6370000000000005</v>
      </c>
      <c r="G293" s="8">
        <v>213</v>
      </c>
      <c r="H293" s="8">
        <v>212</v>
      </c>
      <c r="I293" s="8">
        <f t="shared" si="31"/>
        <v>21.856999999999999</v>
      </c>
      <c r="J293" s="8">
        <f t="shared" si="30"/>
        <v>477.72844899999996</v>
      </c>
      <c r="K293" s="76"/>
    </row>
    <row r="294" spans="1:11" x14ac:dyDescent="0.25">
      <c r="A294" s="75"/>
      <c r="B294" s="75"/>
      <c r="C294" s="7" t="s">
        <v>2</v>
      </c>
      <c r="D294" s="7">
        <v>9600</v>
      </c>
      <c r="E294" s="7">
        <v>211.64</v>
      </c>
      <c r="F294" s="7">
        <v>7.18</v>
      </c>
      <c r="G294" s="7">
        <v>215</v>
      </c>
      <c r="H294" s="7">
        <v>214</v>
      </c>
      <c r="I294" s="7">
        <f t="shared" si="31"/>
        <v>18.77200000000002</v>
      </c>
      <c r="J294" s="7">
        <f t="shared" si="30"/>
        <v>352.38798400000076</v>
      </c>
      <c r="K294" s="76"/>
    </row>
    <row r="295" spans="1:11" x14ac:dyDescent="0.25">
      <c r="A295" s="75" t="s">
        <v>11</v>
      </c>
      <c r="B295" s="75"/>
      <c r="C295" s="5" t="s">
        <v>0</v>
      </c>
      <c r="D295" s="5">
        <v>9600</v>
      </c>
      <c r="E295" s="5">
        <v>215.93700000000001</v>
      </c>
      <c r="F295" s="5">
        <v>15.458</v>
      </c>
      <c r="G295" s="5">
        <v>223</v>
      </c>
      <c r="H295" s="5">
        <v>221</v>
      </c>
      <c r="I295" s="5">
        <f t="shared" si="31"/>
        <v>17.968999999999994</v>
      </c>
      <c r="J295" s="5">
        <f t="shared" si="30"/>
        <v>322.88496099999981</v>
      </c>
      <c r="K295" s="76">
        <f>SQRT(SUM(J295:J297))</f>
        <v>31.19164795261706</v>
      </c>
    </row>
    <row r="296" spans="1:11" x14ac:dyDescent="0.25">
      <c r="A296" s="75"/>
      <c r="B296" s="75"/>
      <c r="C296" s="8" t="s">
        <v>1</v>
      </c>
      <c r="D296" s="8">
        <v>9600</v>
      </c>
      <c r="E296" s="8">
        <v>213.256</v>
      </c>
      <c r="F296" s="8">
        <v>15.095000000000001</v>
      </c>
      <c r="G296" s="8">
        <v>222</v>
      </c>
      <c r="H296" s="8">
        <v>218</v>
      </c>
      <c r="I296" s="8">
        <f t="shared" si="31"/>
        <v>19.479000000000013</v>
      </c>
      <c r="J296" s="8">
        <f t="shared" si="30"/>
        <v>379.43144100000052</v>
      </c>
      <c r="K296" s="76"/>
    </row>
    <row r="297" spans="1:11" x14ac:dyDescent="0.25">
      <c r="A297" s="75"/>
      <c r="B297" s="75"/>
      <c r="C297" s="7" t="s">
        <v>2</v>
      </c>
      <c r="D297" s="7">
        <v>9600</v>
      </c>
      <c r="E297" s="7">
        <v>215.542</v>
      </c>
      <c r="F297" s="7">
        <v>13.005000000000001</v>
      </c>
      <c r="G297" s="7">
        <v>224</v>
      </c>
      <c r="H297" s="7">
        <v>220</v>
      </c>
      <c r="I297" s="7">
        <f t="shared" si="31"/>
        <v>16.449999999999989</v>
      </c>
      <c r="J297" s="7">
        <f t="shared" si="30"/>
        <v>270.60249999999962</v>
      </c>
      <c r="K297" s="76"/>
    </row>
    <row r="298" spans="1:11" x14ac:dyDescent="0.25">
      <c r="A298" s="77" t="s">
        <v>12</v>
      </c>
      <c r="B298" s="77"/>
      <c r="C298" s="5" t="s">
        <v>0</v>
      </c>
      <c r="D298" s="5">
        <v>9600</v>
      </c>
      <c r="E298" s="5">
        <v>203.946</v>
      </c>
      <c r="F298" s="5">
        <v>11.826000000000001</v>
      </c>
      <c r="G298" s="5">
        <v>216</v>
      </c>
      <c r="H298" s="5">
        <v>207</v>
      </c>
      <c r="I298" s="5">
        <f>E271-E298</f>
        <v>25.959000000000003</v>
      </c>
      <c r="J298" s="5">
        <f t="shared" si="30"/>
        <v>673.86968100000013</v>
      </c>
      <c r="K298" s="76">
        <f>SQRT(SUM(J298:J300))</f>
        <v>47.35687955302798</v>
      </c>
    </row>
    <row r="299" spans="1:11" x14ac:dyDescent="0.25">
      <c r="A299" s="77"/>
      <c r="B299" s="77"/>
      <c r="C299" s="8" t="s">
        <v>1</v>
      </c>
      <c r="D299" s="8">
        <v>9600</v>
      </c>
      <c r="E299" s="8">
        <v>197.215</v>
      </c>
      <c r="F299" s="8">
        <v>11.41</v>
      </c>
      <c r="G299" s="8">
        <v>209</v>
      </c>
      <c r="H299" s="8">
        <v>200</v>
      </c>
      <c r="I299" s="8">
        <f t="shared" ref="I299:I306" si="32">E272-E299</f>
        <v>31.021999999999991</v>
      </c>
      <c r="J299" s="8">
        <f t="shared" si="30"/>
        <v>962.36448399999949</v>
      </c>
      <c r="K299" s="76"/>
    </row>
    <row r="300" spans="1:11" x14ac:dyDescent="0.25">
      <c r="A300" s="77"/>
      <c r="B300" s="77"/>
      <c r="C300" s="7" t="s">
        <v>2</v>
      </c>
      <c r="D300" s="7">
        <v>9600</v>
      </c>
      <c r="E300" s="7">
        <v>203.815</v>
      </c>
      <c r="F300" s="7">
        <v>10.75</v>
      </c>
      <c r="G300" s="7">
        <v>214</v>
      </c>
      <c r="H300" s="7">
        <v>207</v>
      </c>
      <c r="I300" s="7">
        <f t="shared" si="32"/>
        <v>24.626000000000005</v>
      </c>
      <c r="J300" s="7">
        <f t="shared" si="30"/>
        <v>606.43987600000025</v>
      </c>
      <c r="K300" s="76"/>
    </row>
    <row r="301" spans="1:11" x14ac:dyDescent="0.25">
      <c r="A301" s="77" t="s">
        <v>13</v>
      </c>
      <c r="B301" s="77"/>
      <c r="C301" s="5" t="s">
        <v>0</v>
      </c>
      <c r="D301" s="5">
        <v>9600</v>
      </c>
      <c r="E301" s="5">
        <v>206.04</v>
      </c>
      <c r="F301" s="5">
        <v>13.676</v>
      </c>
      <c r="G301" s="5">
        <v>216</v>
      </c>
      <c r="H301" s="5">
        <v>211</v>
      </c>
      <c r="I301" s="5">
        <f t="shared" si="32"/>
        <v>26.181000000000012</v>
      </c>
      <c r="J301" s="5">
        <f t="shared" si="30"/>
        <v>685.44476100000065</v>
      </c>
      <c r="K301" s="76">
        <f>SQRT(SUM(J301:J303))</f>
        <v>47.438492197792307</v>
      </c>
    </row>
    <row r="302" spans="1:11" x14ac:dyDescent="0.25">
      <c r="A302" s="77"/>
      <c r="B302" s="77"/>
      <c r="C302" s="8" t="s">
        <v>1</v>
      </c>
      <c r="D302" s="8">
        <v>9600</v>
      </c>
      <c r="E302" s="8">
        <v>201.31200000000001</v>
      </c>
      <c r="F302" s="8">
        <v>13.069000000000001</v>
      </c>
      <c r="G302" s="8">
        <v>211</v>
      </c>
      <c r="H302" s="8">
        <v>206</v>
      </c>
      <c r="I302" s="8">
        <f t="shared" si="32"/>
        <v>29.47</v>
      </c>
      <c r="J302" s="8">
        <f t="shared" si="30"/>
        <v>868.48089999999991</v>
      </c>
      <c r="K302" s="76"/>
    </row>
    <row r="303" spans="1:11" x14ac:dyDescent="0.25">
      <c r="A303" s="77"/>
      <c r="B303" s="77"/>
      <c r="C303" s="7" t="s">
        <v>2</v>
      </c>
      <c r="D303" s="7">
        <v>9600</v>
      </c>
      <c r="E303" s="7">
        <v>204.02099999999999</v>
      </c>
      <c r="F303" s="7">
        <v>11.081</v>
      </c>
      <c r="G303" s="7">
        <v>211</v>
      </c>
      <c r="H303" s="7">
        <v>207</v>
      </c>
      <c r="I303" s="7">
        <f t="shared" si="32"/>
        <v>26.39100000000002</v>
      </c>
      <c r="J303" s="7">
        <f t="shared" si="30"/>
        <v>696.484881000001</v>
      </c>
      <c r="K303" s="76"/>
    </row>
    <row r="304" spans="1:11" x14ac:dyDescent="0.25">
      <c r="A304" s="77" t="s">
        <v>8</v>
      </c>
      <c r="B304" s="77"/>
      <c r="C304" s="5" t="s">
        <v>0</v>
      </c>
      <c r="D304" s="5">
        <v>9600</v>
      </c>
      <c r="E304" s="5">
        <v>207.768</v>
      </c>
      <c r="F304" s="5">
        <v>15.255000000000001</v>
      </c>
      <c r="G304" s="5">
        <v>219</v>
      </c>
      <c r="H304" s="5">
        <v>213</v>
      </c>
      <c r="I304" s="5">
        <f t="shared" si="32"/>
        <v>26.138000000000005</v>
      </c>
      <c r="J304" s="5">
        <f t="shared" si="30"/>
        <v>683.19504400000028</v>
      </c>
      <c r="K304" s="76">
        <f>SQRT(SUM(J304:J306))</f>
        <v>47.056794195950076</v>
      </c>
    </row>
    <row r="305" spans="1:11" x14ac:dyDescent="0.25">
      <c r="A305" s="77"/>
      <c r="B305" s="77"/>
      <c r="C305" s="8" t="s">
        <v>1</v>
      </c>
      <c r="D305" s="8">
        <v>9600</v>
      </c>
      <c r="E305" s="8">
        <v>202.691</v>
      </c>
      <c r="F305" s="8">
        <v>14.853</v>
      </c>
      <c r="G305" s="8">
        <v>214</v>
      </c>
      <c r="H305" s="8">
        <v>208</v>
      </c>
      <c r="I305" s="8">
        <f t="shared" si="32"/>
        <v>30.044000000000011</v>
      </c>
      <c r="J305" s="8">
        <f t="shared" si="30"/>
        <v>902.64193600000067</v>
      </c>
      <c r="K305" s="76"/>
    </row>
    <row r="306" spans="1:11" x14ac:dyDescent="0.25">
      <c r="A306" s="77"/>
      <c r="B306" s="77"/>
      <c r="C306" s="7" t="s">
        <v>2</v>
      </c>
      <c r="D306" s="7">
        <v>9600</v>
      </c>
      <c r="E306" s="7">
        <v>206.922</v>
      </c>
      <c r="F306" s="7">
        <v>13.093999999999999</v>
      </c>
      <c r="G306" s="7">
        <v>218</v>
      </c>
      <c r="H306" s="7">
        <v>212</v>
      </c>
      <c r="I306" s="7">
        <f t="shared" si="32"/>
        <v>25.069999999999993</v>
      </c>
      <c r="J306" s="7">
        <f t="shared" si="30"/>
        <v>628.50489999999968</v>
      </c>
      <c r="K306" s="76"/>
    </row>
    <row r="308" spans="1:11" ht="18.75" x14ac:dyDescent="0.3">
      <c r="A308" s="4" t="s">
        <v>19</v>
      </c>
    </row>
    <row r="309" spans="1:11" x14ac:dyDescent="0.25">
      <c r="A309" s="78" t="s">
        <v>3</v>
      </c>
      <c r="B309" s="78"/>
      <c r="C309" s="5" t="s">
        <v>0</v>
      </c>
      <c r="D309" s="5">
        <v>122378</v>
      </c>
      <c r="E309" s="5">
        <v>234.95699999999999</v>
      </c>
      <c r="F309" s="5">
        <v>4.2229999999999999</v>
      </c>
      <c r="G309" s="5">
        <v>236</v>
      </c>
      <c r="H309" s="5">
        <v>235</v>
      </c>
    </row>
    <row r="310" spans="1:11" x14ac:dyDescent="0.25">
      <c r="A310" s="78"/>
      <c r="B310" s="78"/>
      <c r="C310" s="8" t="s">
        <v>1</v>
      </c>
      <c r="D310" s="8">
        <v>122378</v>
      </c>
      <c r="E310" s="8">
        <v>233.76400000000001</v>
      </c>
      <c r="F310" s="8">
        <v>3.8170000000000002</v>
      </c>
      <c r="G310" s="8">
        <v>234</v>
      </c>
      <c r="H310" s="8">
        <v>234</v>
      </c>
    </row>
    <row r="311" spans="1:11" x14ac:dyDescent="0.25">
      <c r="A311" s="78"/>
      <c r="B311" s="78"/>
      <c r="C311" s="7" t="s">
        <v>2</v>
      </c>
      <c r="D311" s="7">
        <v>122378</v>
      </c>
      <c r="E311" s="7">
        <v>232.32300000000001</v>
      </c>
      <c r="F311" s="7">
        <v>3.153</v>
      </c>
      <c r="G311" s="7">
        <v>233</v>
      </c>
      <c r="H311" s="7">
        <v>233</v>
      </c>
    </row>
    <row r="312" spans="1:11" x14ac:dyDescent="0.25">
      <c r="A312" s="78" t="s">
        <v>4</v>
      </c>
      <c r="B312" s="78"/>
      <c r="C312" s="5" t="s">
        <v>0</v>
      </c>
      <c r="D312" s="5">
        <v>122378</v>
      </c>
      <c r="E312" s="5">
        <v>236.548</v>
      </c>
      <c r="F312" s="5">
        <v>4.8369999999999997</v>
      </c>
      <c r="G312" s="5">
        <v>239</v>
      </c>
      <c r="H312" s="5">
        <v>237</v>
      </c>
    </row>
    <row r="313" spans="1:11" x14ac:dyDescent="0.25">
      <c r="A313" s="78"/>
      <c r="B313" s="78"/>
      <c r="C313" s="8" t="s">
        <v>1</v>
      </c>
      <c r="D313" s="8">
        <v>122378</v>
      </c>
      <c r="E313" s="8">
        <v>235.06</v>
      </c>
      <c r="F313" s="8">
        <v>4.37</v>
      </c>
      <c r="G313" s="8">
        <v>236</v>
      </c>
      <c r="H313" s="8">
        <v>236</v>
      </c>
    </row>
    <row r="314" spans="1:11" x14ac:dyDescent="0.25">
      <c r="A314" s="78"/>
      <c r="B314" s="78"/>
      <c r="C314" s="7" t="s">
        <v>2</v>
      </c>
      <c r="D314" s="7">
        <v>122378</v>
      </c>
      <c r="E314" s="7">
        <v>233.09700000000001</v>
      </c>
      <c r="F314" s="7">
        <v>3.54</v>
      </c>
      <c r="G314" s="7">
        <v>234</v>
      </c>
      <c r="H314" s="7">
        <v>234</v>
      </c>
    </row>
    <row r="315" spans="1:11" x14ac:dyDescent="0.25">
      <c r="A315" s="78" t="s">
        <v>5</v>
      </c>
      <c r="B315" s="78"/>
      <c r="C315" s="5" t="s">
        <v>0</v>
      </c>
      <c r="D315" s="5">
        <v>122378</v>
      </c>
      <c r="E315" s="5">
        <v>234.83600000000001</v>
      </c>
      <c r="F315" s="5">
        <v>5.2809999999999997</v>
      </c>
      <c r="G315" s="5">
        <v>237</v>
      </c>
      <c r="H315" s="5">
        <v>236</v>
      </c>
    </row>
    <row r="316" spans="1:11" x14ac:dyDescent="0.25">
      <c r="A316" s="78"/>
      <c r="B316" s="78"/>
      <c r="C316" s="8" t="s">
        <v>1</v>
      </c>
      <c r="D316" s="8">
        <v>122378</v>
      </c>
      <c r="E316" s="8">
        <v>233.88</v>
      </c>
      <c r="F316" s="8">
        <v>4.9359999999999999</v>
      </c>
      <c r="G316" s="8">
        <v>236</v>
      </c>
      <c r="H316" s="8">
        <v>235</v>
      </c>
    </row>
    <row r="317" spans="1:11" x14ac:dyDescent="0.25">
      <c r="A317" s="78"/>
      <c r="B317" s="78"/>
      <c r="C317" s="7" t="s">
        <v>2</v>
      </c>
      <c r="D317" s="7">
        <v>122378</v>
      </c>
      <c r="E317" s="7">
        <v>232.63200000000001</v>
      </c>
      <c r="F317" s="7">
        <v>3.97</v>
      </c>
      <c r="G317" s="7">
        <v>234</v>
      </c>
      <c r="H317" s="7">
        <v>233</v>
      </c>
    </row>
    <row r="318" spans="1:11" x14ac:dyDescent="0.25">
      <c r="A318" s="77" t="s">
        <v>6</v>
      </c>
      <c r="B318" s="77"/>
      <c r="C318" s="5" t="s">
        <v>0</v>
      </c>
      <c r="D318" s="5">
        <v>8503</v>
      </c>
      <c r="E318" s="5">
        <v>209.643</v>
      </c>
      <c r="F318" s="5">
        <v>7.5270000000000001</v>
      </c>
      <c r="G318" s="5">
        <v>213</v>
      </c>
      <c r="H318" s="5">
        <v>212</v>
      </c>
      <c r="I318" s="5">
        <f>E309-E318</f>
        <v>25.313999999999993</v>
      </c>
      <c r="J318" s="5">
        <f>I318^2</f>
        <v>640.79859599999963</v>
      </c>
      <c r="K318" s="76">
        <f>SQRT(SUM(J318:J320))</f>
        <v>46.222768945618135</v>
      </c>
    </row>
    <row r="319" spans="1:11" x14ac:dyDescent="0.25">
      <c r="A319" s="77"/>
      <c r="B319" s="77"/>
      <c r="C319" s="8" t="s">
        <v>1</v>
      </c>
      <c r="D319" s="8">
        <v>8503</v>
      </c>
      <c r="E319" s="8">
        <v>200.56700000000001</v>
      </c>
      <c r="F319" s="8">
        <v>7.0220000000000002</v>
      </c>
      <c r="G319" s="8">
        <v>204</v>
      </c>
      <c r="H319" s="8">
        <v>202</v>
      </c>
      <c r="I319" s="8">
        <f t="shared" ref="I319:I326" si="33">E310-E319</f>
        <v>33.197000000000003</v>
      </c>
      <c r="J319" s="8">
        <f t="shared" ref="J319:J344" si="34">I319^2</f>
        <v>1102.0408090000001</v>
      </c>
      <c r="K319" s="76"/>
    </row>
    <row r="320" spans="1:11" x14ac:dyDescent="0.25">
      <c r="A320" s="77"/>
      <c r="B320" s="77"/>
      <c r="C320" s="7" t="s">
        <v>2</v>
      </c>
      <c r="D320" s="7">
        <v>8503</v>
      </c>
      <c r="E320" s="7">
        <v>212.48099999999999</v>
      </c>
      <c r="F320" s="7">
        <v>7.0910000000000002</v>
      </c>
      <c r="G320" s="7">
        <v>214</v>
      </c>
      <c r="H320" s="7">
        <v>214</v>
      </c>
      <c r="I320" s="7">
        <f t="shared" si="33"/>
        <v>19.842000000000013</v>
      </c>
      <c r="J320" s="7">
        <f t="shared" si="34"/>
        <v>393.70496400000053</v>
      </c>
      <c r="K320" s="76"/>
    </row>
    <row r="321" spans="1:11" x14ac:dyDescent="0.25">
      <c r="A321" s="77" t="s">
        <v>7</v>
      </c>
      <c r="B321" s="77"/>
      <c r="C321" s="5" t="s">
        <v>0</v>
      </c>
      <c r="D321" s="5">
        <v>8503</v>
      </c>
      <c r="E321" s="5">
        <v>211.07599999999999</v>
      </c>
      <c r="F321" s="5">
        <v>8.1660000000000004</v>
      </c>
      <c r="G321" s="5">
        <v>212</v>
      </c>
      <c r="H321" s="5">
        <v>213</v>
      </c>
      <c r="I321" s="5">
        <f t="shared" si="33"/>
        <v>25.472000000000008</v>
      </c>
      <c r="J321" s="5">
        <f t="shared" si="34"/>
        <v>648.82278400000041</v>
      </c>
      <c r="K321" s="76">
        <f>SQRT(SUM(J321:J323))</f>
        <v>46.833119584328351</v>
      </c>
    </row>
    <row r="322" spans="1:11" x14ac:dyDescent="0.25">
      <c r="A322" s="77"/>
      <c r="B322" s="77"/>
      <c r="C322" s="8" t="s">
        <v>1</v>
      </c>
      <c r="D322" s="8">
        <v>8503</v>
      </c>
      <c r="E322" s="8">
        <v>201.90100000000001</v>
      </c>
      <c r="F322" s="8">
        <v>7.1879999999999997</v>
      </c>
      <c r="G322" s="8">
        <v>203</v>
      </c>
      <c r="H322" s="8">
        <v>203</v>
      </c>
      <c r="I322" s="8">
        <f t="shared" si="33"/>
        <v>33.158999999999992</v>
      </c>
      <c r="J322" s="8">
        <f t="shared" si="34"/>
        <v>1099.5192809999994</v>
      </c>
      <c r="K322" s="76"/>
    </row>
    <row r="323" spans="1:11" x14ac:dyDescent="0.25">
      <c r="A323" s="77"/>
      <c r="B323" s="77"/>
      <c r="C323" s="7" t="s">
        <v>2</v>
      </c>
      <c r="D323" s="7">
        <v>8503</v>
      </c>
      <c r="E323" s="7">
        <v>212.00200000000001</v>
      </c>
      <c r="F323" s="7">
        <v>7.1680000000000001</v>
      </c>
      <c r="G323" s="7">
        <v>213</v>
      </c>
      <c r="H323" s="7">
        <v>214</v>
      </c>
      <c r="I323" s="7">
        <f t="shared" si="33"/>
        <v>21.094999999999999</v>
      </c>
      <c r="J323" s="7">
        <f t="shared" si="34"/>
        <v>444.99902499999996</v>
      </c>
      <c r="K323" s="76"/>
    </row>
    <row r="324" spans="1:11" x14ac:dyDescent="0.25">
      <c r="A324" s="77" t="s">
        <v>8</v>
      </c>
      <c r="B324" s="77"/>
      <c r="C324" s="5" t="s">
        <v>0</v>
      </c>
      <c r="D324" s="5">
        <v>8503</v>
      </c>
      <c r="E324" s="5">
        <v>210.86799999999999</v>
      </c>
      <c r="F324" s="5">
        <v>7.0960000000000001</v>
      </c>
      <c r="G324" s="5">
        <v>215</v>
      </c>
      <c r="H324" s="5">
        <v>213</v>
      </c>
      <c r="I324" s="5">
        <f t="shared" si="33"/>
        <v>23.968000000000018</v>
      </c>
      <c r="J324" s="5">
        <f t="shared" si="34"/>
        <v>574.46502400000088</v>
      </c>
      <c r="K324" s="76">
        <f>SQRT(SUM(J324:J326))</f>
        <v>46.367610440910155</v>
      </c>
    </row>
    <row r="325" spans="1:11" x14ac:dyDescent="0.25">
      <c r="A325" s="77"/>
      <c r="B325" s="77"/>
      <c r="C325" s="8" t="s">
        <v>1</v>
      </c>
      <c r="D325" s="8">
        <v>8503</v>
      </c>
      <c r="E325" s="8">
        <v>200.45500000000001</v>
      </c>
      <c r="F325" s="8">
        <v>6.23</v>
      </c>
      <c r="G325" s="8">
        <v>202</v>
      </c>
      <c r="H325" s="8">
        <v>202</v>
      </c>
      <c r="I325" s="8">
        <f t="shared" si="33"/>
        <v>33.424999999999983</v>
      </c>
      <c r="J325" s="8">
        <f t="shared" si="34"/>
        <v>1117.2306249999988</v>
      </c>
      <c r="K325" s="76"/>
    </row>
    <row r="326" spans="1:11" x14ac:dyDescent="0.25">
      <c r="A326" s="77"/>
      <c r="B326" s="77"/>
      <c r="C326" s="7" t="s">
        <v>2</v>
      </c>
      <c r="D326" s="7">
        <v>8503</v>
      </c>
      <c r="E326" s="7">
        <v>211.22499999999999</v>
      </c>
      <c r="F326" s="7">
        <v>6.593</v>
      </c>
      <c r="G326" s="7">
        <v>214</v>
      </c>
      <c r="H326" s="7">
        <v>213</v>
      </c>
      <c r="I326" s="7">
        <f t="shared" si="33"/>
        <v>21.407000000000011</v>
      </c>
      <c r="J326" s="7">
        <f t="shared" si="34"/>
        <v>458.25964900000048</v>
      </c>
      <c r="K326" s="76"/>
    </row>
    <row r="327" spans="1:11" x14ac:dyDescent="0.25">
      <c r="A327" s="75" t="s">
        <v>9</v>
      </c>
      <c r="B327" s="75"/>
      <c r="C327" s="5" t="s">
        <v>0</v>
      </c>
      <c r="D327" s="5">
        <v>8503</v>
      </c>
      <c r="E327" s="5">
        <v>218.626</v>
      </c>
      <c r="F327" s="5">
        <v>10.025</v>
      </c>
      <c r="G327" s="5">
        <v>226</v>
      </c>
      <c r="H327" s="5">
        <v>222</v>
      </c>
      <c r="I327" s="5">
        <f>E309-E327</f>
        <v>16.330999999999989</v>
      </c>
      <c r="J327" s="5">
        <f t="shared" si="34"/>
        <v>266.70156099999963</v>
      </c>
      <c r="K327" s="76">
        <f>SQRT(SUM(J327:J329))</f>
        <v>28.524099109349631</v>
      </c>
    </row>
    <row r="328" spans="1:11" x14ac:dyDescent="0.25">
      <c r="A328" s="75"/>
      <c r="B328" s="75"/>
      <c r="C328" s="8" t="s">
        <v>1</v>
      </c>
      <c r="D328" s="8">
        <v>8503</v>
      </c>
      <c r="E328" s="8">
        <v>215.154</v>
      </c>
      <c r="F328" s="8">
        <v>9.8620000000000001</v>
      </c>
      <c r="G328" s="8">
        <v>222</v>
      </c>
      <c r="H328" s="8">
        <v>218</v>
      </c>
      <c r="I328" s="8">
        <f t="shared" ref="I328:I335" si="35">E310-E328</f>
        <v>18.610000000000014</v>
      </c>
      <c r="J328" s="8">
        <f t="shared" si="34"/>
        <v>346.33210000000048</v>
      </c>
      <c r="K328" s="76"/>
    </row>
    <row r="329" spans="1:11" x14ac:dyDescent="0.25">
      <c r="A329" s="75"/>
      <c r="B329" s="75"/>
      <c r="C329" s="7" t="s">
        <v>2</v>
      </c>
      <c r="D329" s="7">
        <v>8503</v>
      </c>
      <c r="E329" s="7">
        <v>218.16</v>
      </c>
      <c r="F329" s="7">
        <v>8.69</v>
      </c>
      <c r="G329" s="7">
        <v>223</v>
      </c>
      <c r="H329" s="7">
        <v>221</v>
      </c>
      <c r="I329" s="7">
        <f t="shared" si="35"/>
        <v>14.163000000000011</v>
      </c>
      <c r="J329" s="7">
        <f t="shared" si="34"/>
        <v>200.5905690000003</v>
      </c>
      <c r="K329" s="76"/>
    </row>
    <row r="330" spans="1:11" x14ac:dyDescent="0.25">
      <c r="A330" s="75" t="s">
        <v>10</v>
      </c>
      <c r="B330" s="75"/>
      <c r="C330" s="5" t="s">
        <v>0</v>
      </c>
      <c r="D330" s="5">
        <v>8503</v>
      </c>
      <c r="E330" s="5">
        <v>213.27699999999999</v>
      </c>
      <c r="F330" s="5">
        <v>9.6999999999999993</v>
      </c>
      <c r="G330" s="5">
        <v>220</v>
      </c>
      <c r="H330" s="5">
        <v>217</v>
      </c>
      <c r="I330" s="5">
        <f t="shared" si="35"/>
        <v>23.271000000000015</v>
      </c>
      <c r="J330" s="5">
        <f t="shared" si="34"/>
        <v>541.53944100000069</v>
      </c>
      <c r="K330" s="76">
        <f>SQRT(SUM(J330:J332))</f>
        <v>40.975363952013922</v>
      </c>
    </row>
    <row r="331" spans="1:11" x14ac:dyDescent="0.25">
      <c r="A331" s="75"/>
      <c r="B331" s="75"/>
      <c r="C331" s="8" t="s">
        <v>1</v>
      </c>
      <c r="D331" s="8">
        <v>8503</v>
      </c>
      <c r="E331" s="8">
        <v>208.773</v>
      </c>
      <c r="F331" s="8">
        <v>9.8000000000000007</v>
      </c>
      <c r="G331" s="8">
        <v>215</v>
      </c>
      <c r="H331" s="8">
        <v>212</v>
      </c>
      <c r="I331" s="8">
        <f t="shared" si="35"/>
        <v>26.287000000000006</v>
      </c>
      <c r="J331" s="8">
        <f t="shared" si="34"/>
        <v>691.00636900000029</v>
      </c>
      <c r="K331" s="76"/>
    </row>
    <row r="332" spans="1:11" x14ac:dyDescent="0.25">
      <c r="A332" s="75"/>
      <c r="B332" s="75"/>
      <c r="C332" s="7" t="s">
        <v>2</v>
      </c>
      <c r="D332" s="7">
        <v>8503</v>
      </c>
      <c r="E332" s="7">
        <v>211.96799999999999</v>
      </c>
      <c r="F332" s="7">
        <v>8.3239999999999998</v>
      </c>
      <c r="G332" s="7">
        <v>217</v>
      </c>
      <c r="H332" s="7">
        <v>215</v>
      </c>
      <c r="I332" s="7">
        <f t="shared" si="35"/>
        <v>21.129000000000019</v>
      </c>
      <c r="J332" s="7">
        <f t="shared" si="34"/>
        <v>446.43464100000079</v>
      </c>
      <c r="K332" s="76"/>
    </row>
    <row r="333" spans="1:11" x14ac:dyDescent="0.25">
      <c r="A333" s="75" t="s">
        <v>11</v>
      </c>
      <c r="B333" s="75"/>
      <c r="C333" s="5" t="s">
        <v>0</v>
      </c>
      <c r="D333" s="5">
        <v>8503</v>
      </c>
      <c r="E333" s="5">
        <v>217.79900000000001</v>
      </c>
      <c r="F333" s="5">
        <v>11.957000000000001</v>
      </c>
      <c r="G333" s="5">
        <v>225</v>
      </c>
      <c r="H333" s="5">
        <v>222</v>
      </c>
      <c r="I333" s="5">
        <f t="shared" si="35"/>
        <v>17.037000000000006</v>
      </c>
      <c r="J333" s="5">
        <f t="shared" si="34"/>
        <v>290.25936900000022</v>
      </c>
      <c r="K333" s="76">
        <f>SQRT(SUM(J333:J335))</f>
        <v>30.103936918615823</v>
      </c>
    </row>
    <row r="334" spans="1:11" x14ac:dyDescent="0.25">
      <c r="A334" s="75"/>
      <c r="B334" s="75"/>
      <c r="C334" s="8" t="s">
        <v>1</v>
      </c>
      <c r="D334" s="8">
        <v>8503</v>
      </c>
      <c r="E334" s="8">
        <v>214.87299999999999</v>
      </c>
      <c r="F334" s="8">
        <v>11.72</v>
      </c>
      <c r="G334" s="8">
        <v>222</v>
      </c>
      <c r="H334" s="8">
        <v>219</v>
      </c>
      <c r="I334" s="8">
        <f t="shared" si="35"/>
        <v>19.007000000000005</v>
      </c>
      <c r="J334" s="8">
        <f t="shared" si="34"/>
        <v>361.26604900000018</v>
      </c>
      <c r="K334" s="76"/>
    </row>
    <row r="335" spans="1:11" x14ac:dyDescent="0.25">
      <c r="A335" s="75"/>
      <c r="B335" s="75"/>
      <c r="C335" s="7" t="s">
        <v>2</v>
      </c>
      <c r="D335" s="7">
        <v>8503</v>
      </c>
      <c r="E335" s="7">
        <v>216.672</v>
      </c>
      <c r="F335" s="7">
        <v>9.7409999999999997</v>
      </c>
      <c r="G335" s="7">
        <v>222</v>
      </c>
      <c r="H335" s="7">
        <v>220</v>
      </c>
      <c r="I335" s="7">
        <f t="shared" si="35"/>
        <v>15.960000000000008</v>
      </c>
      <c r="J335" s="7">
        <f t="shared" si="34"/>
        <v>254.72160000000025</v>
      </c>
      <c r="K335" s="76"/>
    </row>
    <row r="336" spans="1:11" x14ac:dyDescent="0.25">
      <c r="A336" s="77" t="s">
        <v>12</v>
      </c>
      <c r="B336" s="77"/>
      <c r="C336" s="5" t="s">
        <v>0</v>
      </c>
      <c r="D336" s="5">
        <v>8503</v>
      </c>
      <c r="E336" s="5">
        <v>200.57</v>
      </c>
      <c r="F336" s="5">
        <v>22.449000000000002</v>
      </c>
      <c r="G336" s="5">
        <v>214</v>
      </c>
      <c r="H336" s="5">
        <v>209</v>
      </c>
      <c r="I336" s="5">
        <f>E309-E336</f>
        <v>34.387</v>
      </c>
      <c r="J336" s="5">
        <f t="shared" si="34"/>
        <v>1182.4657690000001</v>
      </c>
      <c r="K336" s="76">
        <f>SQRT(SUM(J336:J338))</f>
        <v>61.992783692942865</v>
      </c>
    </row>
    <row r="337" spans="1:11" x14ac:dyDescent="0.25">
      <c r="A337" s="77"/>
      <c r="B337" s="77"/>
      <c r="C337" s="8" t="s">
        <v>1</v>
      </c>
      <c r="D337" s="8">
        <v>8503</v>
      </c>
      <c r="E337" s="8">
        <v>191.68299999999999</v>
      </c>
      <c r="F337" s="8">
        <v>19.18</v>
      </c>
      <c r="G337" s="8">
        <v>201</v>
      </c>
      <c r="H337" s="8">
        <v>199</v>
      </c>
      <c r="I337" s="8">
        <f t="shared" ref="I337:I344" si="36">E310-E337</f>
        <v>42.081000000000017</v>
      </c>
      <c r="J337" s="8">
        <f t="shared" si="34"/>
        <v>1770.8105610000014</v>
      </c>
      <c r="K337" s="76"/>
    </row>
    <row r="338" spans="1:11" x14ac:dyDescent="0.25">
      <c r="A338" s="77"/>
      <c r="B338" s="77"/>
      <c r="C338" s="7" t="s">
        <v>2</v>
      </c>
      <c r="D338" s="7">
        <v>8503</v>
      </c>
      <c r="E338" s="7">
        <v>202.49299999999999</v>
      </c>
      <c r="F338" s="7">
        <v>18.376999999999999</v>
      </c>
      <c r="G338" s="7">
        <v>211</v>
      </c>
      <c r="H338" s="7">
        <v>209</v>
      </c>
      <c r="I338" s="7">
        <f t="shared" si="36"/>
        <v>29.830000000000013</v>
      </c>
      <c r="J338" s="7">
        <f t="shared" si="34"/>
        <v>889.82890000000077</v>
      </c>
      <c r="K338" s="76"/>
    </row>
    <row r="339" spans="1:11" x14ac:dyDescent="0.25">
      <c r="A339" s="77" t="s">
        <v>13</v>
      </c>
      <c r="B339" s="77"/>
      <c r="C339" s="5" t="s">
        <v>0</v>
      </c>
      <c r="D339" s="5">
        <v>8503</v>
      </c>
      <c r="E339" s="5">
        <v>206.327</v>
      </c>
      <c r="F339" s="5">
        <v>13.898999999999999</v>
      </c>
      <c r="G339" s="5">
        <v>216</v>
      </c>
      <c r="H339" s="5">
        <v>211</v>
      </c>
      <c r="I339" s="5">
        <f t="shared" si="36"/>
        <v>30.221000000000004</v>
      </c>
      <c r="J339" s="5">
        <f t="shared" si="34"/>
        <v>913.30884100000026</v>
      </c>
      <c r="K339" s="76">
        <f>SQRT(SUM(J339:J341))</f>
        <v>55.137640092771477</v>
      </c>
    </row>
    <row r="340" spans="1:11" x14ac:dyDescent="0.25">
      <c r="A340" s="77"/>
      <c r="B340" s="77"/>
      <c r="C340" s="8" t="s">
        <v>1</v>
      </c>
      <c r="D340" s="8">
        <v>8503</v>
      </c>
      <c r="E340" s="8">
        <v>197.80500000000001</v>
      </c>
      <c r="F340" s="8">
        <v>13.731</v>
      </c>
      <c r="G340" s="8">
        <v>206</v>
      </c>
      <c r="H340" s="8">
        <v>203</v>
      </c>
      <c r="I340" s="8">
        <f t="shared" si="36"/>
        <v>37.254999999999995</v>
      </c>
      <c r="J340" s="8">
        <f t="shared" si="34"/>
        <v>1387.9350249999998</v>
      </c>
      <c r="K340" s="76"/>
    </row>
    <row r="341" spans="1:11" x14ac:dyDescent="0.25">
      <c r="A341" s="77"/>
      <c r="B341" s="77"/>
      <c r="C341" s="7" t="s">
        <v>2</v>
      </c>
      <c r="D341" s="7">
        <v>8503</v>
      </c>
      <c r="E341" s="7">
        <v>205.91399999999999</v>
      </c>
      <c r="F341" s="7">
        <v>13.513999999999999</v>
      </c>
      <c r="G341" s="7">
        <v>215</v>
      </c>
      <c r="H341" s="7">
        <v>211</v>
      </c>
      <c r="I341" s="7">
        <f t="shared" si="36"/>
        <v>27.183000000000021</v>
      </c>
      <c r="J341" s="7">
        <f t="shared" si="34"/>
        <v>738.91548900000112</v>
      </c>
      <c r="K341" s="76"/>
    </row>
    <row r="342" spans="1:11" x14ac:dyDescent="0.25">
      <c r="A342" s="77" t="s">
        <v>8</v>
      </c>
      <c r="B342" s="77"/>
      <c r="C342" s="5" t="s">
        <v>0</v>
      </c>
      <c r="D342" s="5">
        <v>8503</v>
      </c>
      <c r="E342" s="5">
        <v>206.72900000000001</v>
      </c>
      <c r="F342" s="5">
        <v>9.0069999999999997</v>
      </c>
      <c r="G342" s="5">
        <v>215</v>
      </c>
      <c r="H342" s="5">
        <v>208</v>
      </c>
      <c r="I342" s="5">
        <f t="shared" si="36"/>
        <v>28.106999999999999</v>
      </c>
      <c r="J342" s="5">
        <f t="shared" si="34"/>
        <v>790.00344899999993</v>
      </c>
      <c r="K342" s="76">
        <f>SQRT(SUM(J342:J344))</f>
        <v>51.664867114897334</v>
      </c>
    </row>
    <row r="343" spans="1:11" x14ac:dyDescent="0.25">
      <c r="A343" s="77"/>
      <c r="B343" s="77"/>
      <c r="C343" s="8" t="s">
        <v>1</v>
      </c>
      <c r="D343" s="8">
        <v>8503</v>
      </c>
      <c r="E343" s="8">
        <v>199.02600000000001</v>
      </c>
      <c r="F343" s="8">
        <v>8.4659999999999993</v>
      </c>
      <c r="G343" s="8">
        <v>204</v>
      </c>
      <c r="H343" s="8">
        <v>200</v>
      </c>
      <c r="I343" s="8">
        <f t="shared" si="36"/>
        <v>34.853999999999985</v>
      </c>
      <c r="J343" s="8">
        <f t="shared" si="34"/>
        <v>1214.8013159999989</v>
      </c>
      <c r="K343" s="76"/>
    </row>
    <row r="344" spans="1:11" x14ac:dyDescent="0.25">
      <c r="A344" s="77"/>
      <c r="B344" s="77"/>
      <c r="C344" s="7" t="s">
        <v>2</v>
      </c>
      <c r="D344" s="7">
        <v>8503</v>
      </c>
      <c r="E344" s="7">
        <v>206.85499999999999</v>
      </c>
      <c r="F344" s="7">
        <v>8.3140000000000001</v>
      </c>
      <c r="G344" s="7">
        <v>213</v>
      </c>
      <c r="H344" s="7">
        <v>209</v>
      </c>
      <c r="I344" s="7">
        <f t="shared" si="36"/>
        <v>25.777000000000015</v>
      </c>
      <c r="J344" s="7">
        <f t="shared" si="34"/>
        <v>664.45372900000075</v>
      </c>
      <c r="K344" s="76"/>
    </row>
    <row r="345" spans="1:11" ht="18.75" x14ac:dyDescent="0.3">
      <c r="A345" s="4" t="s">
        <v>23</v>
      </c>
    </row>
    <row r="346" spans="1:11" x14ac:dyDescent="0.25">
      <c r="A346" s="78" t="s">
        <v>3</v>
      </c>
      <c r="B346" s="78"/>
      <c r="C346" s="5" t="s">
        <v>0</v>
      </c>
      <c r="D346" s="5">
        <v>86108</v>
      </c>
      <c r="E346" s="5">
        <v>232.256</v>
      </c>
      <c r="F346" s="5">
        <v>4.4050000000000002</v>
      </c>
      <c r="G346" s="5">
        <v>234</v>
      </c>
      <c r="H346" s="5">
        <v>233</v>
      </c>
    </row>
    <row r="347" spans="1:11" x14ac:dyDescent="0.25">
      <c r="A347" s="78"/>
      <c r="B347" s="78"/>
      <c r="C347" s="8" t="s">
        <v>1</v>
      </c>
      <c r="D347" s="8">
        <v>86108</v>
      </c>
      <c r="E347" s="8">
        <v>231.06700000000001</v>
      </c>
      <c r="F347" s="8">
        <v>5.04</v>
      </c>
      <c r="G347" s="8">
        <v>233</v>
      </c>
      <c r="H347" s="8">
        <v>232</v>
      </c>
    </row>
    <row r="348" spans="1:11" x14ac:dyDescent="0.25">
      <c r="A348" s="78"/>
      <c r="B348" s="78"/>
      <c r="C348" s="7" t="s">
        <v>2</v>
      </c>
      <c r="D348" s="7">
        <v>86108</v>
      </c>
      <c r="E348" s="7">
        <v>230.79499999999999</v>
      </c>
      <c r="F348" s="7">
        <v>3.6419999999999999</v>
      </c>
      <c r="G348" s="7">
        <v>232</v>
      </c>
      <c r="H348" s="7">
        <v>231</v>
      </c>
    </row>
    <row r="349" spans="1:11" x14ac:dyDescent="0.25">
      <c r="A349" s="78" t="s">
        <v>4</v>
      </c>
      <c r="B349" s="78"/>
      <c r="C349" s="5" t="s">
        <v>0</v>
      </c>
      <c r="D349" s="5">
        <v>86108</v>
      </c>
      <c r="E349" s="5">
        <v>232.119</v>
      </c>
      <c r="F349" s="5">
        <v>3.2989999999999999</v>
      </c>
      <c r="G349" s="5">
        <v>232</v>
      </c>
      <c r="H349" s="5">
        <v>232</v>
      </c>
    </row>
    <row r="350" spans="1:11" x14ac:dyDescent="0.25">
      <c r="A350" s="78"/>
      <c r="B350" s="78"/>
      <c r="C350" s="8" t="s">
        <v>1</v>
      </c>
      <c r="D350" s="8">
        <v>86108</v>
      </c>
      <c r="E350" s="8">
        <v>229.9</v>
      </c>
      <c r="F350" s="8">
        <v>3.6120000000000001</v>
      </c>
      <c r="G350" s="8">
        <v>231</v>
      </c>
      <c r="H350" s="8">
        <v>230</v>
      </c>
    </row>
    <row r="351" spans="1:11" x14ac:dyDescent="0.25">
      <c r="A351" s="78"/>
      <c r="B351" s="78"/>
      <c r="C351" s="7" t="s">
        <v>2</v>
      </c>
      <c r="D351" s="7">
        <v>86108</v>
      </c>
      <c r="E351" s="7">
        <v>230.63900000000001</v>
      </c>
      <c r="F351" s="7">
        <v>2.8439999999999999</v>
      </c>
      <c r="G351" s="7">
        <v>231</v>
      </c>
      <c r="H351" s="7">
        <v>231</v>
      </c>
    </row>
    <row r="352" spans="1:11" x14ac:dyDescent="0.25">
      <c r="A352" s="78" t="s">
        <v>5</v>
      </c>
      <c r="B352" s="78"/>
      <c r="C352" s="5" t="s">
        <v>0</v>
      </c>
      <c r="D352" s="5">
        <v>86108</v>
      </c>
      <c r="E352" s="5">
        <v>238.19399999999999</v>
      </c>
      <c r="F352" s="5">
        <v>3.9710000000000001</v>
      </c>
      <c r="G352" s="5">
        <v>239</v>
      </c>
      <c r="H352" s="5">
        <v>238</v>
      </c>
    </row>
    <row r="353" spans="1:11" x14ac:dyDescent="0.25">
      <c r="A353" s="78"/>
      <c r="B353" s="78"/>
      <c r="C353" s="8" t="s">
        <v>1</v>
      </c>
      <c r="D353" s="8">
        <v>86108</v>
      </c>
      <c r="E353" s="8">
        <v>235.947</v>
      </c>
      <c r="F353" s="8">
        <v>3.984</v>
      </c>
      <c r="G353" s="8">
        <v>236</v>
      </c>
      <c r="H353" s="8">
        <v>236</v>
      </c>
    </row>
    <row r="354" spans="1:11" x14ac:dyDescent="0.25">
      <c r="A354" s="78"/>
      <c r="B354" s="78"/>
      <c r="C354" s="7" t="s">
        <v>2</v>
      </c>
      <c r="D354" s="7">
        <v>86108</v>
      </c>
      <c r="E354" s="7">
        <v>235.09100000000001</v>
      </c>
      <c r="F354" s="7">
        <v>3.073</v>
      </c>
      <c r="G354" s="7">
        <v>235</v>
      </c>
      <c r="H354" s="7">
        <v>235</v>
      </c>
    </row>
    <row r="355" spans="1:11" x14ac:dyDescent="0.25">
      <c r="A355" s="77" t="s">
        <v>6</v>
      </c>
      <c r="B355" s="77"/>
      <c r="C355" s="5" t="s">
        <v>0</v>
      </c>
      <c r="D355" s="5">
        <v>10009</v>
      </c>
      <c r="E355" s="5">
        <v>195.465</v>
      </c>
      <c r="F355" s="5">
        <v>7.8019999999999996</v>
      </c>
      <c r="G355" s="5">
        <v>198</v>
      </c>
      <c r="H355" s="5">
        <v>197</v>
      </c>
      <c r="I355" s="5">
        <f>E346-E355</f>
        <v>36.790999999999997</v>
      </c>
      <c r="J355" s="5">
        <f>IF(I355&gt;0,I355^2,I355^2*-1)</f>
        <v>1353.5776809999998</v>
      </c>
      <c r="K355" s="76">
        <f>SQRT(SUM(J355:J357))</f>
        <v>61.821205116044119</v>
      </c>
    </row>
    <row r="356" spans="1:11" x14ac:dyDescent="0.25">
      <c r="A356" s="77"/>
      <c r="B356" s="77"/>
      <c r="C356" s="8" t="s">
        <v>1</v>
      </c>
      <c r="D356" s="8">
        <v>10009</v>
      </c>
      <c r="E356" s="8">
        <v>187.422</v>
      </c>
      <c r="F356" s="8">
        <v>7.2789999999999999</v>
      </c>
      <c r="G356" s="8">
        <v>191</v>
      </c>
      <c r="H356" s="8">
        <v>188</v>
      </c>
      <c r="I356" s="8">
        <f t="shared" ref="I356:I363" si="37">E347-E356</f>
        <v>43.64500000000001</v>
      </c>
      <c r="J356" s="8">
        <f t="shared" ref="J356:J381" si="38">IF(I356&gt;0,I356^2,I356^2*-1)</f>
        <v>1904.8860250000009</v>
      </c>
      <c r="K356" s="76"/>
    </row>
    <row r="357" spans="1:11" x14ac:dyDescent="0.25">
      <c r="A357" s="77"/>
      <c r="B357" s="77"/>
      <c r="C357" s="7" t="s">
        <v>2</v>
      </c>
      <c r="D357" s="7">
        <v>10009</v>
      </c>
      <c r="E357" s="7">
        <v>207.059</v>
      </c>
      <c r="F357" s="7">
        <v>7.3310000000000004</v>
      </c>
      <c r="G357" s="7">
        <v>210</v>
      </c>
      <c r="H357" s="7">
        <v>209</v>
      </c>
      <c r="I357" s="7">
        <f t="shared" si="37"/>
        <v>23.73599999999999</v>
      </c>
      <c r="J357" s="7">
        <f t="shared" si="38"/>
        <v>563.39769599999954</v>
      </c>
      <c r="K357" s="76"/>
    </row>
    <row r="358" spans="1:11" x14ac:dyDescent="0.25">
      <c r="A358" s="77" t="s">
        <v>7</v>
      </c>
      <c r="B358" s="77"/>
      <c r="C358" s="5" t="s">
        <v>0</v>
      </c>
      <c r="D358" s="5">
        <v>10009</v>
      </c>
      <c r="E358" s="5">
        <v>206.065</v>
      </c>
      <c r="F358" s="5">
        <v>8.0289999999999999</v>
      </c>
      <c r="G358" s="5">
        <v>208</v>
      </c>
      <c r="H358" s="5">
        <v>208</v>
      </c>
      <c r="I358" s="5">
        <f t="shared" si="37"/>
        <v>26.054000000000002</v>
      </c>
      <c r="J358" s="5">
        <f t="shared" si="38"/>
        <v>678.81091600000013</v>
      </c>
      <c r="K358" s="76">
        <f>SQRT(SUM(J358:J360))</f>
        <v>46.196585642231199</v>
      </c>
    </row>
    <row r="359" spans="1:11" x14ac:dyDescent="0.25">
      <c r="A359" s="77"/>
      <c r="B359" s="77"/>
      <c r="C359" s="8" t="s">
        <v>1</v>
      </c>
      <c r="D359" s="8">
        <v>10009</v>
      </c>
      <c r="E359" s="8">
        <v>197.26</v>
      </c>
      <c r="F359" s="8">
        <v>7.29</v>
      </c>
      <c r="G359" s="8">
        <v>199</v>
      </c>
      <c r="H359" s="8">
        <v>198</v>
      </c>
      <c r="I359" s="8">
        <f t="shared" si="37"/>
        <v>32.640000000000015</v>
      </c>
      <c r="J359" s="8">
        <f t="shared" si="38"/>
        <v>1065.3696000000009</v>
      </c>
      <c r="K359" s="76"/>
    </row>
    <row r="360" spans="1:11" x14ac:dyDescent="0.25">
      <c r="A360" s="77"/>
      <c r="B360" s="77"/>
      <c r="C360" s="7" t="s">
        <v>2</v>
      </c>
      <c r="D360" s="7">
        <v>10009</v>
      </c>
      <c r="E360" s="7">
        <v>210.892</v>
      </c>
      <c r="F360" s="7">
        <v>7.3479999999999999</v>
      </c>
      <c r="G360" s="7">
        <v>213</v>
      </c>
      <c r="H360" s="7">
        <v>213</v>
      </c>
      <c r="I360" s="7">
        <f t="shared" si="37"/>
        <v>19.747000000000014</v>
      </c>
      <c r="J360" s="7">
        <f t="shared" si="38"/>
        <v>389.94400900000056</v>
      </c>
      <c r="K360" s="76"/>
    </row>
    <row r="361" spans="1:11" x14ac:dyDescent="0.25">
      <c r="A361" s="77" t="s">
        <v>8</v>
      </c>
      <c r="B361" s="77"/>
      <c r="C361" s="5" t="s">
        <v>0</v>
      </c>
      <c r="D361" s="5">
        <v>10009</v>
      </c>
      <c r="E361" s="5">
        <v>204.40100000000001</v>
      </c>
      <c r="F361" s="5">
        <v>9.2289999999999992</v>
      </c>
      <c r="G361" s="5">
        <v>208</v>
      </c>
      <c r="H361" s="5">
        <v>207</v>
      </c>
      <c r="I361" s="5">
        <f t="shared" si="37"/>
        <v>33.792999999999978</v>
      </c>
      <c r="J361" s="5">
        <f t="shared" si="38"/>
        <v>1141.9668489999985</v>
      </c>
      <c r="K361" s="76">
        <f>SQRT(SUM(J361:J363))</f>
        <v>59.181083988044684</v>
      </c>
    </row>
    <row r="362" spans="1:11" x14ac:dyDescent="0.25">
      <c r="A362" s="77"/>
      <c r="B362" s="77"/>
      <c r="C362" s="8" t="s">
        <v>1</v>
      </c>
      <c r="D362" s="8">
        <v>10009</v>
      </c>
      <c r="E362" s="8">
        <v>195.26400000000001</v>
      </c>
      <c r="F362" s="8">
        <v>8.4849999999999994</v>
      </c>
      <c r="G362" s="8">
        <v>198</v>
      </c>
      <c r="H362" s="8">
        <v>197</v>
      </c>
      <c r="I362" s="8">
        <f t="shared" si="37"/>
        <v>40.682999999999993</v>
      </c>
      <c r="J362" s="8">
        <f t="shared" si="38"/>
        <v>1655.1064889999993</v>
      </c>
      <c r="K362" s="76"/>
    </row>
    <row r="363" spans="1:11" x14ac:dyDescent="0.25">
      <c r="A363" s="77"/>
      <c r="B363" s="77"/>
      <c r="C363" s="7" t="s">
        <v>2</v>
      </c>
      <c r="D363" s="7">
        <v>10009</v>
      </c>
      <c r="E363" s="7">
        <v>208.53299999999999</v>
      </c>
      <c r="F363" s="7">
        <v>8.2569999999999997</v>
      </c>
      <c r="G363" s="7">
        <v>211</v>
      </c>
      <c r="H363" s="7">
        <v>211</v>
      </c>
      <c r="I363" s="7">
        <f t="shared" si="37"/>
        <v>26.558000000000021</v>
      </c>
      <c r="J363" s="7">
        <f t="shared" si="38"/>
        <v>705.32736400000113</v>
      </c>
      <c r="K363" s="76"/>
    </row>
    <row r="364" spans="1:11" x14ac:dyDescent="0.25">
      <c r="A364" s="75" t="s">
        <v>9</v>
      </c>
      <c r="B364" s="75"/>
      <c r="C364" s="5" t="s">
        <v>0</v>
      </c>
      <c r="D364" s="5">
        <v>10009</v>
      </c>
      <c r="E364" s="5">
        <v>216.428</v>
      </c>
      <c r="F364" s="5">
        <v>15.648999999999999</v>
      </c>
      <c r="G364" s="5">
        <v>223</v>
      </c>
      <c r="H364" s="5">
        <v>221</v>
      </c>
      <c r="I364" s="5">
        <f>E346-E364</f>
        <v>15.828000000000003</v>
      </c>
      <c r="J364" s="5">
        <f t="shared" si="38"/>
        <v>250.52558400000009</v>
      </c>
      <c r="K364" s="76">
        <f>SQRT(SUM(J364:J366))</f>
        <v>29.61763010438208</v>
      </c>
    </row>
    <row r="365" spans="1:11" x14ac:dyDescent="0.25">
      <c r="A365" s="75"/>
      <c r="B365" s="75"/>
      <c r="C365" s="8" t="s">
        <v>1</v>
      </c>
      <c r="D365" s="8">
        <v>10009</v>
      </c>
      <c r="E365" s="8">
        <v>210.36500000000001</v>
      </c>
      <c r="F365" s="8">
        <v>15.004</v>
      </c>
      <c r="G365" s="8">
        <v>217</v>
      </c>
      <c r="H365" s="8">
        <v>215</v>
      </c>
      <c r="I365" s="8">
        <f t="shared" ref="I365:I372" si="39">E347-E365</f>
        <v>20.701999999999998</v>
      </c>
      <c r="J365" s="8">
        <f t="shared" si="38"/>
        <v>428.57280399999991</v>
      </c>
      <c r="K365" s="76"/>
    </row>
    <row r="366" spans="1:11" x14ac:dyDescent="0.25">
      <c r="A366" s="75"/>
      <c r="B366" s="75"/>
      <c r="C366" s="7" t="s">
        <v>2</v>
      </c>
      <c r="D366" s="7">
        <v>10009</v>
      </c>
      <c r="E366" s="7">
        <v>216.72</v>
      </c>
      <c r="F366" s="7">
        <v>13.252000000000001</v>
      </c>
      <c r="G366" s="7">
        <v>222</v>
      </c>
      <c r="H366" s="7">
        <v>221</v>
      </c>
      <c r="I366" s="7">
        <f t="shared" si="39"/>
        <v>14.074999999999989</v>
      </c>
      <c r="J366" s="7">
        <f t="shared" si="38"/>
        <v>198.10562499999969</v>
      </c>
      <c r="K366" s="76"/>
    </row>
    <row r="367" spans="1:11" x14ac:dyDescent="0.25">
      <c r="A367" s="75" t="s">
        <v>10</v>
      </c>
      <c r="B367" s="75"/>
      <c r="C367" s="5" t="s">
        <v>0</v>
      </c>
      <c r="D367" s="5">
        <v>10009</v>
      </c>
      <c r="E367" s="5">
        <v>219.458</v>
      </c>
      <c r="F367" s="5">
        <v>13.201000000000001</v>
      </c>
      <c r="G367" s="5">
        <v>225</v>
      </c>
      <c r="H367" s="5">
        <v>224</v>
      </c>
      <c r="I367" s="5">
        <f t="shared" si="39"/>
        <v>12.661000000000001</v>
      </c>
      <c r="J367" s="5">
        <f t="shared" si="38"/>
        <v>160.30092100000005</v>
      </c>
      <c r="K367" s="76">
        <f>SQRT(SUM(J367:J369))</f>
        <v>22.458599911837805</v>
      </c>
    </row>
    <row r="368" spans="1:11" x14ac:dyDescent="0.25">
      <c r="A368" s="75"/>
      <c r="B368" s="75"/>
      <c r="C368" s="8" t="s">
        <v>1</v>
      </c>
      <c r="D368" s="8">
        <v>10009</v>
      </c>
      <c r="E368" s="8">
        <v>215.65799999999999</v>
      </c>
      <c r="F368" s="8">
        <v>12.843999999999999</v>
      </c>
      <c r="G368" s="8">
        <v>221</v>
      </c>
      <c r="H368" s="8">
        <v>220</v>
      </c>
      <c r="I368" s="8">
        <f t="shared" si="39"/>
        <v>14.242000000000019</v>
      </c>
      <c r="J368" s="8">
        <f t="shared" si="38"/>
        <v>202.83456400000054</v>
      </c>
      <c r="K368" s="76"/>
    </row>
    <row r="369" spans="1:11" x14ac:dyDescent="0.25">
      <c r="A369" s="75"/>
      <c r="B369" s="75"/>
      <c r="C369" s="7" t="s">
        <v>2</v>
      </c>
      <c r="D369" s="7">
        <v>10009</v>
      </c>
      <c r="E369" s="7">
        <v>218.75399999999999</v>
      </c>
      <c r="F369" s="7">
        <v>11.028</v>
      </c>
      <c r="G369" s="7">
        <v>226</v>
      </c>
      <c r="H369" s="7">
        <v>222</v>
      </c>
      <c r="I369" s="7">
        <f t="shared" si="39"/>
        <v>11.885000000000019</v>
      </c>
      <c r="J369" s="7">
        <f t="shared" si="38"/>
        <v>141.25322500000047</v>
      </c>
      <c r="K369" s="76"/>
    </row>
    <row r="370" spans="1:11" x14ac:dyDescent="0.25">
      <c r="A370" s="75" t="s">
        <v>11</v>
      </c>
      <c r="B370" s="75"/>
      <c r="C370" s="5" t="s">
        <v>0</v>
      </c>
      <c r="D370" s="5">
        <v>7444</v>
      </c>
      <c r="E370" s="5">
        <v>218.48400000000001</v>
      </c>
      <c r="F370" s="5">
        <v>8.0109999999999992</v>
      </c>
      <c r="G370" s="5">
        <v>223</v>
      </c>
      <c r="H370" s="5">
        <v>221</v>
      </c>
      <c r="I370" s="5">
        <f t="shared" si="39"/>
        <v>19.70999999999998</v>
      </c>
      <c r="J370" s="5">
        <f t="shared" si="38"/>
        <v>388.48409999999922</v>
      </c>
      <c r="K370" s="76">
        <f>SQRT(SUM(J370:J372))</f>
        <v>33.311206417660713</v>
      </c>
    </row>
    <row r="371" spans="1:11" x14ac:dyDescent="0.25">
      <c r="A371" s="75"/>
      <c r="B371" s="75"/>
      <c r="C371" s="8" t="s">
        <v>1</v>
      </c>
      <c r="D371" s="8">
        <v>7444</v>
      </c>
      <c r="E371" s="8">
        <v>213.89</v>
      </c>
      <c r="F371" s="8">
        <v>7.7779999999999996</v>
      </c>
      <c r="G371" s="8">
        <v>218</v>
      </c>
      <c r="H371" s="8">
        <v>216</v>
      </c>
      <c r="I371" s="8">
        <f t="shared" si="39"/>
        <v>22.057000000000016</v>
      </c>
      <c r="J371" s="8">
        <f t="shared" si="38"/>
        <v>486.5112490000007</v>
      </c>
      <c r="K371" s="76"/>
    </row>
    <row r="372" spans="1:11" x14ac:dyDescent="0.25">
      <c r="A372" s="75"/>
      <c r="B372" s="75"/>
      <c r="C372" s="7" t="s">
        <v>2</v>
      </c>
      <c r="D372" s="7">
        <v>7444</v>
      </c>
      <c r="E372" s="7">
        <v>219.773</v>
      </c>
      <c r="F372" s="7">
        <v>6.835</v>
      </c>
      <c r="G372" s="7">
        <v>224</v>
      </c>
      <c r="H372" s="7">
        <v>221</v>
      </c>
      <c r="I372" s="7">
        <f t="shared" si="39"/>
        <v>15.318000000000012</v>
      </c>
      <c r="J372" s="7">
        <f t="shared" si="38"/>
        <v>234.64112400000036</v>
      </c>
      <c r="K372" s="76"/>
    </row>
    <row r="373" spans="1:11" x14ac:dyDescent="0.25">
      <c r="A373" s="77" t="s">
        <v>12</v>
      </c>
      <c r="B373" s="77"/>
      <c r="C373" s="5" t="s">
        <v>0</v>
      </c>
      <c r="D373" s="5">
        <v>7444</v>
      </c>
      <c r="E373" s="5">
        <v>205.71899999999999</v>
      </c>
      <c r="F373" s="5">
        <v>7.415</v>
      </c>
      <c r="G373" s="5">
        <v>207</v>
      </c>
      <c r="H373" s="5">
        <v>207</v>
      </c>
      <c r="I373" s="5">
        <f>E346-E373</f>
        <v>26.537000000000006</v>
      </c>
      <c r="J373" s="5">
        <f t="shared" si="38"/>
        <v>704.21236900000031</v>
      </c>
      <c r="K373" s="76">
        <f>SQRT(SUM(J373:J375))</f>
        <v>47.125700196389673</v>
      </c>
    </row>
    <row r="374" spans="1:11" x14ac:dyDescent="0.25">
      <c r="A374" s="77"/>
      <c r="B374" s="77"/>
      <c r="C374" s="8" t="s">
        <v>1</v>
      </c>
      <c r="D374" s="8">
        <v>7444</v>
      </c>
      <c r="E374" s="8">
        <v>198.05199999999999</v>
      </c>
      <c r="F374" s="8">
        <v>7.141</v>
      </c>
      <c r="G374" s="8">
        <v>200</v>
      </c>
      <c r="H374" s="8">
        <v>199</v>
      </c>
      <c r="I374" s="8">
        <f t="shared" ref="I374:I381" si="40">E347-E374</f>
        <v>33.015000000000015</v>
      </c>
      <c r="J374" s="8">
        <f t="shared" si="38"/>
        <v>1089.9902250000009</v>
      </c>
      <c r="K374" s="76"/>
    </row>
    <row r="375" spans="1:11" x14ac:dyDescent="0.25">
      <c r="A375" s="77"/>
      <c r="B375" s="77"/>
      <c r="C375" s="7" t="s">
        <v>2</v>
      </c>
      <c r="D375" s="7">
        <v>7444</v>
      </c>
      <c r="E375" s="7">
        <v>210.14</v>
      </c>
      <c r="F375" s="7">
        <v>7.2249999999999996</v>
      </c>
      <c r="G375" s="7">
        <v>212</v>
      </c>
      <c r="H375" s="7">
        <v>212</v>
      </c>
      <c r="I375" s="7">
        <f t="shared" si="40"/>
        <v>20.655000000000001</v>
      </c>
      <c r="J375" s="7">
        <f t="shared" si="38"/>
        <v>426.62902500000007</v>
      </c>
      <c r="K375" s="76"/>
    </row>
    <row r="376" spans="1:11" x14ac:dyDescent="0.25">
      <c r="A376" s="77" t="s">
        <v>13</v>
      </c>
      <c r="B376" s="77"/>
      <c r="C376" s="5" t="s">
        <v>0</v>
      </c>
      <c r="D376" s="5">
        <v>7444</v>
      </c>
      <c r="E376" s="5">
        <v>211.82599999999999</v>
      </c>
      <c r="F376" s="5">
        <v>7.2240000000000002</v>
      </c>
      <c r="G376" s="5">
        <v>215</v>
      </c>
      <c r="H376" s="5">
        <v>214</v>
      </c>
      <c r="I376" s="5">
        <f t="shared" si="40"/>
        <v>20.293000000000006</v>
      </c>
      <c r="J376" s="5">
        <f t="shared" si="38"/>
        <v>411.80584900000025</v>
      </c>
      <c r="K376" s="76">
        <f>SQRT(SUM(J376:J378))</f>
        <v>36.662575182330009</v>
      </c>
    </row>
    <row r="377" spans="1:11" x14ac:dyDescent="0.25">
      <c r="A377" s="77"/>
      <c r="B377" s="77"/>
      <c r="C377" s="8" t="s">
        <v>1</v>
      </c>
      <c r="D377" s="8">
        <v>7444</v>
      </c>
      <c r="E377" s="8">
        <v>204.721</v>
      </c>
      <c r="F377" s="8">
        <v>6.8559999999999999</v>
      </c>
      <c r="G377" s="8">
        <v>208</v>
      </c>
      <c r="H377" s="8">
        <v>206</v>
      </c>
      <c r="I377" s="8">
        <f t="shared" si="40"/>
        <v>25.179000000000002</v>
      </c>
      <c r="J377" s="8">
        <f t="shared" si="38"/>
        <v>633.98204100000009</v>
      </c>
      <c r="K377" s="76"/>
    </row>
    <row r="378" spans="1:11" x14ac:dyDescent="0.25">
      <c r="A378" s="77"/>
      <c r="B378" s="77"/>
      <c r="C378" s="7" t="s">
        <v>2</v>
      </c>
      <c r="D378" s="7">
        <v>7444</v>
      </c>
      <c r="E378" s="7">
        <v>213.36600000000001</v>
      </c>
      <c r="F378" s="7">
        <v>6.5970000000000004</v>
      </c>
      <c r="G378" s="7">
        <v>217</v>
      </c>
      <c r="H378" s="7">
        <v>215</v>
      </c>
      <c r="I378" s="7">
        <f t="shared" si="40"/>
        <v>17.272999999999996</v>
      </c>
      <c r="J378" s="7">
        <f t="shared" si="38"/>
        <v>298.35652899999985</v>
      </c>
      <c r="K378" s="76"/>
    </row>
    <row r="379" spans="1:11" x14ac:dyDescent="0.25">
      <c r="A379" s="77" t="s">
        <v>8</v>
      </c>
      <c r="B379" s="77"/>
      <c r="C379" s="5" t="s">
        <v>0</v>
      </c>
      <c r="D379" s="5">
        <v>7444</v>
      </c>
      <c r="E379" s="5">
        <v>201.143</v>
      </c>
      <c r="F379" s="5">
        <v>5.383</v>
      </c>
      <c r="G379" s="5">
        <v>203</v>
      </c>
      <c r="H379" s="5">
        <v>202</v>
      </c>
      <c r="I379" s="5">
        <f t="shared" si="40"/>
        <v>37.050999999999988</v>
      </c>
      <c r="J379" s="5">
        <f t="shared" si="38"/>
        <v>1372.7766009999991</v>
      </c>
      <c r="K379" s="76">
        <f>SQRT(SUM(J379:J381))</f>
        <v>62.122394102288112</v>
      </c>
    </row>
    <row r="380" spans="1:11" x14ac:dyDescent="0.25">
      <c r="A380" s="77"/>
      <c r="B380" s="77"/>
      <c r="C380" s="8" t="s">
        <v>1</v>
      </c>
      <c r="D380" s="8">
        <v>7444</v>
      </c>
      <c r="E380" s="8">
        <v>194.059</v>
      </c>
      <c r="F380" s="8">
        <v>5.2679999999999998</v>
      </c>
      <c r="G380" s="8">
        <v>194</v>
      </c>
      <c r="H380" s="8">
        <v>194</v>
      </c>
      <c r="I380" s="8">
        <f t="shared" si="40"/>
        <v>41.888000000000005</v>
      </c>
      <c r="J380" s="8">
        <f t="shared" si="38"/>
        <v>1754.6045440000005</v>
      </c>
      <c r="K380" s="76"/>
    </row>
    <row r="381" spans="1:11" x14ac:dyDescent="0.25">
      <c r="A381" s="77"/>
      <c r="B381" s="77"/>
      <c r="C381" s="7" t="s">
        <v>2</v>
      </c>
      <c r="D381" s="7">
        <v>7444</v>
      </c>
      <c r="E381" s="7">
        <v>208.03899999999999</v>
      </c>
      <c r="F381" s="7">
        <v>5.742</v>
      </c>
      <c r="G381" s="7">
        <v>208</v>
      </c>
      <c r="H381" s="7">
        <v>209</v>
      </c>
      <c r="I381" s="7">
        <f t="shared" si="40"/>
        <v>27.052000000000021</v>
      </c>
      <c r="J381" s="7">
        <f t="shared" si="38"/>
        <v>731.81070400000112</v>
      </c>
      <c r="K381" s="76"/>
    </row>
    <row r="382" spans="1:11" ht="18.75" x14ac:dyDescent="0.3">
      <c r="A382" s="4" t="s">
        <v>24</v>
      </c>
    </row>
    <row r="383" spans="1:11" x14ac:dyDescent="0.25">
      <c r="A383" s="78" t="s">
        <v>3</v>
      </c>
      <c r="B383" s="78"/>
      <c r="C383" s="5" t="s">
        <v>0</v>
      </c>
      <c r="D383" s="5">
        <v>109620</v>
      </c>
      <c r="E383" s="5">
        <v>239.52699999999999</v>
      </c>
      <c r="F383" s="5">
        <v>3.6840000000000002</v>
      </c>
      <c r="G383" s="5">
        <v>240</v>
      </c>
      <c r="H383" s="5">
        <v>240</v>
      </c>
    </row>
    <row r="384" spans="1:11" x14ac:dyDescent="0.25">
      <c r="A384" s="78"/>
      <c r="B384" s="78"/>
      <c r="C384" s="8" t="s">
        <v>1</v>
      </c>
      <c r="D384" s="8">
        <v>109620</v>
      </c>
      <c r="E384" s="8">
        <v>236.66800000000001</v>
      </c>
      <c r="F384" s="8">
        <v>4.5049999999999999</v>
      </c>
      <c r="G384" s="8">
        <v>238</v>
      </c>
      <c r="H384" s="8">
        <v>237</v>
      </c>
    </row>
    <row r="385" spans="1:11" x14ac:dyDescent="0.25">
      <c r="A385" s="78"/>
      <c r="B385" s="78"/>
      <c r="C385" s="7" t="s">
        <v>2</v>
      </c>
      <c r="D385" s="7">
        <v>109620</v>
      </c>
      <c r="E385" s="7">
        <v>235.24299999999999</v>
      </c>
      <c r="F385" s="7">
        <v>3.1720000000000002</v>
      </c>
      <c r="G385" s="7">
        <v>236</v>
      </c>
      <c r="H385" s="7">
        <v>235</v>
      </c>
    </row>
    <row r="386" spans="1:11" x14ac:dyDescent="0.25">
      <c r="A386" s="78" t="s">
        <v>4</v>
      </c>
      <c r="B386" s="78"/>
      <c r="C386" s="5" t="s">
        <v>0</v>
      </c>
      <c r="D386" s="5">
        <v>109620</v>
      </c>
      <c r="E386" s="5">
        <v>238.49299999999999</v>
      </c>
      <c r="F386" s="5">
        <v>3.1779999999999999</v>
      </c>
      <c r="G386" s="5">
        <v>238</v>
      </c>
      <c r="H386" s="5">
        <v>238</v>
      </c>
    </row>
    <row r="387" spans="1:11" x14ac:dyDescent="0.25">
      <c r="A387" s="78"/>
      <c r="B387" s="78"/>
      <c r="C387" s="8" t="s">
        <v>1</v>
      </c>
      <c r="D387" s="8">
        <v>109620</v>
      </c>
      <c r="E387" s="8">
        <v>234.691</v>
      </c>
      <c r="F387" s="8">
        <v>3.665</v>
      </c>
      <c r="G387" s="8">
        <v>235</v>
      </c>
      <c r="H387" s="8">
        <v>235</v>
      </c>
    </row>
    <row r="388" spans="1:11" x14ac:dyDescent="0.25">
      <c r="A388" s="78"/>
      <c r="B388" s="78"/>
      <c r="C388" s="7" t="s">
        <v>2</v>
      </c>
      <c r="D388" s="7">
        <v>109620</v>
      </c>
      <c r="E388" s="7">
        <v>234.471</v>
      </c>
      <c r="F388" s="7">
        <v>2.4380000000000002</v>
      </c>
      <c r="G388" s="7">
        <v>234</v>
      </c>
      <c r="H388" s="7">
        <v>234</v>
      </c>
    </row>
    <row r="389" spans="1:11" x14ac:dyDescent="0.25">
      <c r="A389" s="78" t="s">
        <v>5</v>
      </c>
      <c r="B389" s="78"/>
      <c r="C389" s="5" t="s">
        <v>0</v>
      </c>
      <c r="D389" s="5">
        <v>109620</v>
      </c>
      <c r="E389" s="5">
        <v>237.77199999999999</v>
      </c>
      <c r="F389" s="5">
        <v>4.6950000000000003</v>
      </c>
      <c r="G389" s="5">
        <v>239</v>
      </c>
      <c r="H389" s="5">
        <v>238</v>
      </c>
    </row>
    <row r="390" spans="1:11" x14ac:dyDescent="0.25">
      <c r="A390" s="78"/>
      <c r="B390" s="78"/>
      <c r="C390" s="8" t="s">
        <v>1</v>
      </c>
      <c r="D390" s="8">
        <v>109620</v>
      </c>
      <c r="E390" s="8">
        <v>234.75399999999999</v>
      </c>
      <c r="F390" s="8">
        <v>4.9550000000000001</v>
      </c>
      <c r="G390" s="8">
        <v>236</v>
      </c>
      <c r="H390" s="8">
        <v>235</v>
      </c>
    </row>
    <row r="391" spans="1:11" x14ac:dyDescent="0.25">
      <c r="A391" s="78"/>
      <c r="B391" s="78"/>
      <c r="C391" s="7" t="s">
        <v>2</v>
      </c>
      <c r="D391" s="7">
        <v>109620</v>
      </c>
      <c r="E391" s="7">
        <v>234.78399999999999</v>
      </c>
      <c r="F391" s="7">
        <v>3.5649999999999999</v>
      </c>
      <c r="G391" s="7">
        <v>235</v>
      </c>
      <c r="H391" s="7">
        <v>235</v>
      </c>
    </row>
    <row r="392" spans="1:11" x14ac:dyDescent="0.25">
      <c r="A392" s="77" t="s">
        <v>6</v>
      </c>
      <c r="B392" s="77"/>
      <c r="C392" s="5" t="s">
        <v>0</v>
      </c>
      <c r="D392" s="5">
        <v>9500</v>
      </c>
      <c r="E392" s="5">
        <v>207.87299999999999</v>
      </c>
      <c r="F392" s="5">
        <v>10.385999999999999</v>
      </c>
      <c r="G392" s="5">
        <v>212</v>
      </c>
      <c r="H392" s="5">
        <v>211</v>
      </c>
      <c r="I392" s="5">
        <f>E383-E392</f>
        <v>31.653999999999996</v>
      </c>
      <c r="J392" s="5">
        <f>IF(I392&gt;0,I392^2,I392^2*-1)</f>
        <v>1001.9757159999998</v>
      </c>
      <c r="K392" s="76">
        <f>SQRT(SUM(J392:J394))</f>
        <v>55.848581324864469</v>
      </c>
    </row>
    <row r="393" spans="1:11" x14ac:dyDescent="0.25">
      <c r="A393" s="77"/>
      <c r="B393" s="77"/>
      <c r="C393" s="8" t="s">
        <v>1</v>
      </c>
      <c r="D393" s="8">
        <v>9500</v>
      </c>
      <c r="E393" s="8">
        <v>197.56399999999999</v>
      </c>
      <c r="F393" s="8">
        <v>9.6199999999999992</v>
      </c>
      <c r="G393" s="8">
        <v>200</v>
      </c>
      <c r="H393" s="8">
        <v>200</v>
      </c>
      <c r="I393" s="8">
        <f t="shared" ref="I393:I400" si="41">E384-E393</f>
        <v>39.104000000000013</v>
      </c>
      <c r="J393" s="8">
        <f t="shared" ref="J393:J418" si="42">IF(I393&gt;0,I393^2,I393^2*-1)</f>
        <v>1529.122816000001</v>
      </c>
      <c r="K393" s="76"/>
    </row>
    <row r="394" spans="1:11" x14ac:dyDescent="0.25">
      <c r="A394" s="77"/>
      <c r="B394" s="77"/>
      <c r="C394" s="7" t="s">
        <v>2</v>
      </c>
      <c r="D394" s="7">
        <v>9500</v>
      </c>
      <c r="E394" s="7">
        <v>210.995</v>
      </c>
      <c r="F394" s="7">
        <v>9.4369999999999994</v>
      </c>
      <c r="G394" s="7">
        <v>216</v>
      </c>
      <c r="H394" s="7">
        <v>214</v>
      </c>
      <c r="I394" s="7">
        <f t="shared" si="41"/>
        <v>24.24799999999999</v>
      </c>
      <c r="J394" s="7">
        <f t="shared" si="42"/>
        <v>587.96550399999956</v>
      </c>
      <c r="K394" s="76"/>
    </row>
    <row r="395" spans="1:11" x14ac:dyDescent="0.25">
      <c r="A395" s="77" t="s">
        <v>7</v>
      </c>
      <c r="B395" s="77"/>
      <c r="C395" s="5" t="s">
        <v>0</v>
      </c>
      <c r="D395" s="5">
        <v>9500</v>
      </c>
      <c r="E395" s="5">
        <v>204.10499999999999</v>
      </c>
      <c r="F395" s="5">
        <v>18.574000000000002</v>
      </c>
      <c r="G395" s="5">
        <v>211</v>
      </c>
      <c r="H395" s="5">
        <v>210</v>
      </c>
      <c r="I395" s="5">
        <f t="shared" si="41"/>
        <v>34.388000000000005</v>
      </c>
      <c r="J395" s="5">
        <f t="shared" si="42"/>
        <v>1182.5345440000003</v>
      </c>
      <c r="K395" s="76">
        <f>SQRT(SUM(J395:J397))</f>
        <v>58.682078942382411</v>
      </c>
    </row>
    <row r="396" spans="1:11" x14ac:dyDescent="0.25">
      <c r="A396" s="77"/>
      <c r="B396" s="77"/>
      <c r="C396" s="8" t="s">
        <v>1</v>
      </c>
      <c r="D396" s="8">
        <v>9500</v>
      </c>
      <c r="E396" s="8">
        <v>195.249</v>
      </c>
      <c r="F396" s="8">
        <v>16.187999999999999</v>
      </c>
      <c r="G396" s="8">
        <v>200</v>
      </c>
      <c r="H396" s="8">
        <v>200</v>
      </c>
      <c r="I396" s="8">
        <f t="shared" si="41"/>
        <v>39.442000000000007</v>
      </c>
      <c r="J396" s="8">
        <f t="shared" si="42"/>
        <v>1555.6713640000005</v>
      </c>
      <c r="K396" s="76"/>
    </row>
    <row r="397" spans="1:11" x14ac:dyDescent="0.25">
      <c r="A397" s="77"/>
      <c r="B397" s="77"/>
      <c r="C397" s="7" t="s">
        <v>2</v>
      </c>
      <c r="D397" s="7">
        <v>9500</v>
      </c>
      <c r="E397" s="7">
        <v>207.91200000000001</v>
      </c>
      <c r="F397" s="7">
        <v>15.689</v>
      </c>
      <c r="G397" s="7">
        <v>214</v>
      </c>
      <c r="H397" s="7">
        <v>213</v>
      </c>
      <c r="I397" s="7">
        <f t="shared" si="41"/>
        <v>26.558999999999997</v>
      </c>
      <c r="J397" s="7">
        <f t="shared" si="42"/>
        <v>705.38048099999992</v>
      </c>
      <c r="K397" s="76"/>
    </row>
    <row r="398" spans="1:11" x14ac:dyDescent="0.25">
      <c r="A398" s="77" t="s">
        <v>8</v>
      </c>
      <c r="B398" s="77"/>
      <c r="C398" s="5" t="s">
        <v>0</v>
      </c>
      <c r="D398" s="5">
        <v>9500</v>
      </c>
      <c r="E398" s="5">
        <v>213.22</v>
      </c>
      <c r="F398" s="5">
        <v>9.8550000000000004</v>
      </c>
      <c r="G398" s="5">
        <v>215</v>
      </c>
      <c r="H398" s="5">
        <v>216</v>
      </c>
      <c r="I398" s="5">
        <f t="shared" si="41"/>
        <v>24.551999999999992</v>
      </c>
      <c r="J398" s="5">
        <f t="shared" si="42"/>
        <v>602.80070399999966</v>
      </c>
      <c r="K398" s="76">
        <f>SQRT(SUM(J398:J400))</f>
        <v>42.15088108213159</v>
      </c>
    </row>
    <row r="399" spans="1:11" x14ac:dyDescent="0.25">
      <c r="A399" s="77"/>
      <c r="B399" s="77"/>
      <c r="C399" s="8" t="s">
        <v>1</v>
      </c>
      <c r="D399" s="8">
        <v>9500</v>
      </c>
      <c r="E399" s="8">
        <v>205.84800000000001</v>
      </c>
      <c r="F399" s="8">
        <v>8.8249999999999993</v>
      </c>
      <c r="G399" s="8">
        <v>208</v>
      </c>
      <c r="H399" s="8">
        <v>208</v>
      </c>
      <c r="I399" s="8">
        <f t="shared" si="41"/>
        <v>28.905999999999977</v>
      </c>
      <c r="J399" s="8">
        <f t="shared" si="42"/>
        <v>835.55683599999873</v>
      </c>
      <c r="K399" s="76"/>
    </row>
    <row r="400" spans="1:11" x14ac:dyDescent="0.25">
      <c r="A400" s="77"/>
      <c r="B400" s="77"/>
      <c r="C400" s="7" t="s">
        <v>2</v>
      </c>
      <c r="D400" s="7">
        <v>9500</v>
      </c>
      <c r="E400" s="7">
        <v>216.39</v>
      </c>
      <c r="F400" s="7">
        <v>8.3610000000000007</v>
      </c>
      <c r="G400" s="7">
        <v>220</v>
      </c>
      <c r="H400" s="7">
        <v>219</v>
      </c>
      <c r="I400" s="7">
        <f t="shared" si="41"/>
        <v>18.394000000000005</v>
      </c>
      <c r="J400" s="7">
        <f t="shared" si="42"/>
        <v>338.3392360000002</v>
      </c>
      <c r="K400" s="76"/>
    </row>
    <row r="401" spans="1:11" x14ac:dyDescent="0.25">
      <c r="A401" s="75" t="s">
        <v>9</v>
      </c>
      <c r="B401" s="75"/>
      <c r="C401" s="5" t="s">
        <v>0</v>
      </c>
      <c r="D401" s="5">
        <v>9500</v>
      </c>
      <c r="E401" s="5">
        <v>222.30699999999999</v>
      </c>
      <c r="F401" s="5">
        <v>10.574</v>
      </c>
      <c r="G401" s="5">
        <v>226</v>
      </c>
      <c r="H401" s="5">
        <v>225</v>
      </c>
      <c r="I401" s="5">
        <f>E383-E401</f>
        <v>17.22</v>
      </c>
      <c r="J401" s="5">
        <f t="shared" si="42"/>
        <v>296.52839999999998</v>
      </c>
      <c r="K401" s="76">
        <f>SQRT(SUM(J401:J403))</f>
        <v>29.462253308258685</v>
      </c>
    </row>
    <row r="402" spans="1:11" x14ac:dyDescent="0.25">
      <c r="A402" s="75"/>
      <c r="B402" s="75"/>
      <c r="C402" s="8" t="s">
        <v>1</v>
      </c>
      <c r="D402" s="8">
        <v>9500</v>
      </c>
      <c r="E402" s="8">
        <v>217.92500000000001</v>
      </c>
      <c r="F402" s="8">
        <v>9.8390000000000004</v>
      </c>
      <c r="G402" s="8">
        <v>221</v>
      </c>
      <c r="H402" s="8">
        <v>221</v>
      </c>
      <c r="I402" s="8">
        <f t="shared" ref="I402:I409" si="43">E384-E402</f>
        <v>18.742999999999995</v>
      </c>
      <c r="J402" s="8">
        <f t="shared" si="42"/>
        <v>351.30004899999983</v>
      </c>
      <c r="K402" s="76"/>
    </row>
    <row r="403" spans="1:11" x14ac:dyDescent="0.25">
      <c r="A403" s="75"/>
      <c r="B403" s="75"/>
      <c r="C403" s="7" t="s">
        <v>2</v>
      </c>
      <c r="D403" s="7">
        <v>9500</v>
      </c>
      <c r="E403" s="7">
        <v>220.404</v>
      </c>
      <c r="F403" s="7">
        <v>8.3290000000000006</v>
      </c>
      <c r="G403" s="7">
        <v>223</v>
      </c>
      <c r="H403" s="7">
        <v>223</v>
      </c>
      <c r="I403" s="7">
        <f t="shared" si="43"/>
        <v>14.838999999999999</v>
      </c>
      <c r="J403" s="7">
        <f t="shared" si="42"/>
        <v>220.19592099999997</v>
      </c>
      <c r="K403" s="76"/>
    </row>
    <row r="404" spans="1:11" x14ac:dyDescent="0.25">
      <c r="A404" s="75" t="s">
        <v>10</v>
      </c>
      <c r="B404" s="75"/>
      <c r="C404" s="5" t="s">
        <v>0</v>
      </c>
      <c r="D404" s="5">
        <v>9500</v>
      </c>
      <c r="E404" s="5">
        <v>219.173</v>
      </c>
      <c r="F404" s="5">
        <v>10.561</v>
      </c>
      <c r="G404" s="5">
        <v>224</v>
      </c>
      <c r="H404" s="5">
        <v>222</v>
      </c>
      <c r="I404" s="5">
        <f t="shared" si="43"/>
        <v>19.319999999999993</v>
      </c>
      <c r="J404" s="5">
        <f t="shared" si="42"/>
        <v>373.26239999999973</v>
      </c>
      <c r="K404" s="76">
        <f>SQRT(SUM(J404:J406))</f>
        <v>32.929622530481581</v>
      </c>
    </row>
    <row r="405" spans="1:11" x14ac:dyDescent="0.25">
      <c r="A405" s="75"/>
      <c r="B405" s="75"/>
      <c r="C405" s="8" t="s">
        <v>1</v>
      </c>
      <c r="D405" s="8">
        <v>9500</v>
      </c>
      <c r="E405" s="8">
        <v>213.72499999999999</v>
      </c>
      <c r="F405" s="8">
        <v>10.427</v>
      </c>
      <c r="G405" s="8">
        <v>218</v>
      </c>
      <c r="H405" s="8">
        <v>217</v>
      </c>
      <c r="I405" s="8">
        <f t="shared" si="43"/>
        <v>20.966000000000008</v>
      </c>
      <c r="J405" s="8">
        <f t="shared" si="42"/>
        <v>439.57315600000032</v>
      </c>
      <c r="K405" s="76"/>
    </row>
    <row r="406" spans="1:11" x14ac:dyDescent="0.25">
      <c r="A406" s="75"/>
      <c r="B406" s="75"/>
      <c r="C406" s="7" t="s">
        <v>2</v>
      </c>
      <c r="D406" s="7">
        <v>9500</v>
      </c>
      <c r="E406" s="7">
        <v>217.99299999999999</v>
      </c>
      <c r="F406" s="7">
        <v>9.0449999999999999</v>
      </c>
      <c r="G406" s="7">
        <v>223</v>
      </c>
      <c r="H406" s="7">
        <v>221</v>
      </c>
      <c r="I406" s="7">
        <f t="shared" si="43"/>
        <v>16.478000000000009</v>
      </c>
      <c r="J406" s="7">
        <f t="shared" si="42"/>
        <v>271.52448400000026</v>
      </c>
      <c r="K406" s="76"/>
    </row>
    <row r="407" spans="1:11" x14ac:dyDescent="0.25">
      <c r="A407" s="75" t="s">
        <v>11</v>
      </c>
      <c r="B407" s="75"/>
      <c r="C407" s="5" t="s">
        <v>0</v>
      </c>
      <c r="D407" s="5">
        <v>9500</v>
      </c>
      <c r="E407" s="5">
        <v>223.09200000000001</v>
      </c>
      <c r="F407" s="5">
        <v>12.201000000000001</v>
      </c>
      <c r="G407" s="5">
        <v>228</v>
      </c>
      <c r="H407" s="5">
        <v>227</v>
      </c>
      <c r="I407" s="5">
        <f t="shared" si="43"/>
        <v>14.679999999999978</v>
      </c>
      <c r="J407" s="5">
        <f t="shared" si="42"/>
        <v>215.50239999999937</v>
      </c>
      <c r="K407" s="76">
        <f>SQRT(SUM(J407:J409))</f>
        <v>26.809575490857718</v>
      </c>
    </row>
    <row r="408" spans="1:11" x14ac:dyDescent="0.25">
      <c r="A408" s="75"/>
      <c r="B408" s="75"/>
      <c r="C408" s="8" t="s">
        <v>1</v>
      </c>
      <c r="D408" s="8">
        <v>9500</v>
      </c>
      <c r="E408" s="8">
        <v>218.03100000000001</v>
      </c>
      <c r="F408" s="8">
        <v>11.923999999999999</v>
      </c>
      <c r="G408" s="8">
        <v>223</v>
      </c>
      <c r="H408" s="8">
        <v>222</v>
      </c>
      <c r="I408" s="8">
        <f t="shared" si="43"/>
        <v>16.722999999999985</v>
      </c>
      <c r="J408" s="8">
        <f t="shared" si="42"/>
        <v>279.65872899999948</v>
      </c>
      <c r="K408" s="76"/>
    </row>
    <row r="409" spans="1:11" x14ac:dyDescent="0.25">
      <c r="A409" s="75"/>
      <c r="B409" s="75"/>
      <c r="C409" s="7" t="s">
        <v>2</v>
      </c>
      <c r="D409" s="7">
        <v>9500</v>
      </c>
      <c r="E409" s="7">
        <v>219.83099999999999</v>
      </c>
      <c r="F409" s="7">
        <v>9.7509999999999994</v>
      </c>
      <c r="G409" s="7">
        <v>223</v>
      </c>
      <c r="H409" s="7">
        <v>223</v>
      </c>
      <c r="I409" s="7">
        <f t="shared" si="43"/>
        <v>14.953000000000003</v>
      </c>
      <c r="J409" s="7">
        <f t="shared" si="42"/>
        <v>223.59220900000008</v>
      </c>
      <c r="K409" s="76"/>
    </row>
    <row r="410" spans="1:11" x14ac:dyDescent="0.25">
      <c r="A410" s="77" t="s">
        <v>12</v>
      </c>
      <c r="B410" s="77"/>
      <c r="C410" s="5" t="s">
        <v>0</v>
      </c>
      <c r="D410" s="5">
        <v>9500</v>
      </c>
      <c r="E410" s="5">
        <v>206.95699999999999</v>
      </c>
      <c r="F410" s="5">
        <v>8.8279999999999994</v>
      </c>
      <c r="G410" s="5">
        <v>213</v>
      </c>
      <c r="H410" s="5">
        <v>209</v>
      </c>
      <c r="I410" s="5">
        <f>E383-E410</f>
        <v>32.569999999999993</v>
      </c>
      <c r="J410" s="5">
        <f t="shared" si="42"/>
        <v>1060.8048999999996</v>
      </c>
      <c r="K410" s="76">
        <f>SQRT(SUM(J410:J412))</f>
        <v>55.499011820031527</v>
      </c>
    </row>
    <row r="411" spans="1:11" x14ac:dyDescent="0.25">
      <c r="A411" s="77"/>
      <c r="B411" s="77"/>
      <c r="C411" s="8" t="s">
        <v>1</v>
      </c>
      <c r="D411" s="8">
        <v>9500</v>
      </c>
      <c r="E411" s="8">
        <v>198.86600000000001</v>
      </c>
      <c r="F411" s="8">
        <v>8.2729999999999997</v>
      </c>
      <c r="G411" s="8">
        <v>203</v>
      </c>
      <c r="H411" s="8">
        <v>201</v>
      </c>
      <c r="I411" s="8">
        <f t="shared" ref="I411:I418" si="44">E384-E411</f>
        <v>37.801999999999992</v>
      </c>
      <c r="J411" s="8">
        <f t="shared" si="42"/>
        <v>1428.9912039999995</v>
      </c>
      <c r="K411" s="76"/>
    </row>
    <row r="412" spans="1:11" x14ac:dyDescent="0.25">
      <c r="A412" s="77"/>
      <c r="B412" s="77"/>
      <c r="C412" s="7" t="s">
        <v>2</v>
      </c>
      <c r="D412" s="7">
        <v>9500</v>
      </c>
      <c r="E412" s="7">
        <v>210.946</v>
      </c>
      <c r="F412" s="7">
        <v>8.8290000000000006</v>
      </c>
      <c r="G412" s="7">
        <v>215</v>
      </c>
      <c r="H412" s="7">
        <v>214</v>
      </c>
      <c r="I412" s="7">
        <f t="shared" si="44"/>
        <v>24.296999999999997</v>
      </c>
      <c r="J412" s="7">
        <f t="shared" si="42"/>
        <v>590.34420899999986</v>
      </c>
      <c r="K412" s="76"/>
    </row>
    <row r="413" spans="1:11" x14ac:dyDescent="0.25">
      <c r="A413" s="77" t="s">
        <v>13</v>
      </c>
      <c r="B413" s="77"/>
      <c r="C413" s="5" t="s">
        <v>0</v>
      </c>
      <c r="D413" s="5">
        <v>9500</v>
      </c>
      <c r="E413" s="5">
        <v>209.62299999999999</v>
      </c>
      <c r="F413" s="5">
        <v>10.981999999999999</v>
      </c>
      <c r="G413" s="5">
        <v>216</v>
      </c>
      <c r="H413" s="5">
        <v>213</v>
      </c>
      <c r="I413" s="5">
        <f t="shared" si="44"/>
        <v>28.870000000000005</v>
      </c>
      <c r="J413" s="5">
        <f t="shared" si="42"/>
        <v>833.47690000000023</v>
      </c>
      <c r="K413" s="76">
        <f>SQRT(SUM(J413:J415))</f>
        <v>48.691212759593505</v>
      </c>
    </row>
    <row r="414" spans="1:11" x14ac:dyDescent="0.25">
      <c r="A414" s="77"/>
      <c r="B414" s="77"/>
      <c r="C414" s="8" t="s">
        <v>1</v>
      </c>
      <c r="D414" s="8">
        <v>9500</v>
      </c>
      <c r="E414" s="8">
        <v>202.495</v>
      </c>
      <c r="F414" s="8">
        <v>10.37</v>
      </c>
      <c r="G414" s="8">
        <v>208</v>
      </c>
      <c r="H414" s="8">
        <v>206</v>
      </c>
      <c r="I414" s="8">
        <f t="shared" si="44"/>
        <v>32.195999999999998</v>
      </c>
      <c r="J414" s="8">
        <f t="shared" si="42"/>
        <v>1036.582416</v>
      </c>
      <c r="K414" s="76"/>
    </row>
    <row r="415" spans="1:11" x14ac:dyDescent="0.25">
      <c r="A415" s="77"/>
      <c r="B415" s="77"/>
      <c r="C415" s="7" t="s">
        <v>2</v>
      </c>
      <c r="D415" s="7">
        <v>9500</v>
      </c>
      <c r="E415" s="7">
        <v>212.09299999999999</v>
      </c>
      <c r="F415" s="7">
        <v>9.9890000000000008</v>
      </c>
      <c r="G415" s="7">
        <v>218</v>
      </c>
      <c r="H415" s="7">
        <v>215</v>
      </c>
      <c r="I415" s="7">
        <f t="shared" si="44"/>
        <v>22.378000000000014</v>
      </c>
      <c r="J415" s="7">
        <f t="shared" si="42"/>
        <v>500.77488400000067</v>
      </c>
      <c r="K415" s="76"/>
    </row>
    <row r="416" spans="1:11" x14ac:dyDescent="0.25">
      <c r="A416" s="77" t="s">
        <v>8</v>
      </c>
      <c r="B416" s="77"/>
      <c r="C416" s="5" t="s">
        <v>0</v>
      </c>
      <c r="D416" s="5">
        <v>9500</v>
      </c>
      <c r="E416" s="5">
        <v>217.53100000000001</v>
      </c>
      <c r="F416" s="5">
        <v>9.6739999999999995</v>
      </c>
      <c r="G416" s="5">
        <v>223</v>
      </c>
      <c r="H416" s="5">
        <v>220</v>
      </c>
      <c r="I416" s="5">
        <f t="shared" si="44"/>
        <v>20.240999999999985</v>
      </c>
      <c r="J416" s="5">
        <f t="shared" si="42"/>
        <v>409.69808099999943</v>
      </c>
      <c r="K416" s="76">
        <f>SQRT(SUM(J416:J418))</f>
        <v>36.189630904445522</v>
      </c>
    </row>
    <row r="417" spans="1:11" x14ac:dyDescent="0.25">
      <c r="A417" s="77"/>
      <c r="B417" s="77"/>
      <c r="C417" s="8" t="s">
        <v>1</v>
      </c>
      <c r="D417" s="8">
        <v>9500</v>
      </c>
      <c r="E417" s="8">
        <v>210.60400000000001</v>
      </c>
      <c r="F417" s="8">
        <v>9.3249999999999993</v>
      </c>
      <c r="G417" s="8">
        <v>218</v>
      </c>
      <c r="H417" s="8">
        <v>213</v>
      </c>
      <c r="I417" s="8">
        <f t="shared" si="44"/>
        <v>24.149999999999977</v>
      </c>
      <c r="J417" s="8">
        <f t="shared" si="42"/>
        <v>583.22249999999894</v>
      </c>
      <c r="K417" s="76"/>
    </row>
    <row r="418" spans="1:11" x14ac:dyDescent="0.25">
      <c r="A418" s="77"/>
      <c r="B418" s="77"/>
      <c r="C418" s="7" t="s">
        <v>2</v>
      </c>
      <c r="D418" s="7">
        <v>9500</v>
      </c>
      <c r="E418" s="7">
        <v>216.98599999999999</v>
      </c>
      <c r="F418" s="7">
        <v>8.15</v>
      </c>
      <c r="G418" s="7">
        <v>224</v>
      </c>
      <c r="H418" s="7">
        <v>219</v>
      </c>
      <c r="I418" s="7">
        <f t="shared" si="44"/>
        <v>17.798000000000002</v>
      </c>
      <c r="J418" s="7">
        <f t="shared" si="42"/>
        <v>316.76880400000005</v>
      </c>
      <c r="K418" s="76"/>
    </row>
    <row r="419" spans="1:11" ht="18.75" x14ac:dyDescent="0.3">
      <c r="A419" s="4" t="s">
        <v>25</v>
      </c>
    </row>
    <row r="420" spans="1:11" x14ac:dyDescent="0.25">
      <c r="A420" s="78" t="s">
        <v>3</v>
      </c>
      <c r="B420" s="78"/>
      <c r="C420" s="5" t="s">
        <v>0</v>
      </c>
      <c r="D420" s="5">
        <v>44474</v>
      </c>
      <c r="E420" s="5">
        <v>229.405</v>
      </c>
      <c r="F420" s="5">
        <v>3.6629999999999998</v>
      </c>
      <c r="G420" s="5">
        <v>228</v>
      </c>
      <c r="H420" s="5">
        <v>229</v>
      </c>
    </row>
    <row r="421" spans="1:11" x14ac:dyDescent="0.25">
      <c r="A421" s="78"/>
      <c r="B421" s="78"/>
      <c r="C421" s="8" t="s">
        <v>1</v>
      </c>
      <c r="D421" s="8">
        <v>44474</v>
      </c>
      <c r="E421" s="8">
        <v>227.31200000000001</v>
      </c>
      <c r="F421" s="8">
        <v>4.4770000000000003</v>
      </c>
      <c r="G421" s="8">
        <v>229</v>
      </c>
      <c r="H421" s="8">
        <v>228</v>
      </c>
    </row>
    <row r="422" spans="1:11" x14ac:dyDescent="0.25">
      <c r="A422" s="78"/>
      <c r="B422" s="78"/>
      <c r="C422" s="7" t="s">
        <v>2</v>
      </c>
      <c r="D422" s="7">
        <v>44474</v>
      </c>
      <c r="E422" s="7">
        <v>227.59800000000001</v>
      </c>
      <c r="F422" s="7">
        <v>3.41</v>
      </c>
      <c r="G422" s="7">
        <v>227</v>
      </c>
      <c r="H422" s="7">
        <v>228</v>
      </c>
    </row>
    <row r="423" spans="1:11" x14ac:dyDescent="0.25">
      <c r="A423" s="78" t="s">
        <v>4</v>
      </c>
      <c r="B423" s="78"/>
      <c r="C423" s="5" t="s">
        <v>0</v>
      </c>
      <c r="D423" s="5">
        <v>44474</v>
      </c>
      <c r="E423" s="5">
        <v>228.31700000000001</v>
      </c>
      <c r="F423" s="5">
        <v>5.1589999999999998</v>
      </c>
      <c r="G423" s="5">
        <v>231</v>
      </c>
      <c r="H423" s="5">
        <v>229</v>
      </c>
    </row>
    <row r="424" spans="1:11" x14ac:dyDescent="0.25">
      <c r="A424" s="78"/>
      <c r="B424" s="78"/>
      <c r="C424" s="8" t="s">
        <v>1</v>
      </c>
      <c r="D424" s="8">
        <v>44474</v>
      </c>
      <c r="E424" s="8">
        <v>225.35</v>
      </c>
      <c r="F424" s="8">
        <v>5.9630000000000001</v>
      </c>
      <c r="G424" s="8">
        <v>230</v>
      </c>
      <c r="H424" s="8">
        <v>227</v>
      </c>
    </row>
    <row r="425" spans="1:11" x14ac:dyDescent="0.25">
      <c r="A425" s="78"/>
      <c r="B425" s="78"/>
      <c r="C425" s="7" t="s">
        <v>2</v>
      </c>
      <c r="D425" s="7">
        <v>44474</v>
      </c>
      <c r="E425" s="7">
        <v>228.38</v>
      </c>
      <c r="F425" s="7">
        <v>3.5870000000000002</v>
      </c>
      <c r="G425" s="7">
        <v>229</v>
      </c>
      <c r="H425" s="7">
        <v>229</v>
      </c>
    </row>
    <row r="426" spans="1:11" x14ac:dyDescent="0.25">
      <c r="A426" s="78" t="s">
        <v>5</v>
      </c>
      <c r="B426" s="78"/>
      <c r="C426" s="5" t="s">
        <v>0</v>
      </c>
      <c r="D426" s="5">
        <v>44474</v>
      </c>
      <c r="E426" s="5">
        <v>230.44900000000001</v>
      </c>
      <c r="F426" s="5">
        <v>4.0199999999999996</v>
      </c>
      <c r="G426" s="5">
        <v>229</v>
      </c>
      <c r="H426" s="5">
        <v>230</v>
      </c>
    </row>
    <row r="427" spans="1:11" x14ac:dyDescent="0.25">
      <c r="A427" s="78"/>
      <c r="B427" s="78"/>
      <c r="C427" s="8" t="s">
        <v>1</v>
      </c>
      <c r="D427" s="8">
        <v>44474</v>
      </c>
      <c r="E427" s="8">
        <v>227.726</v>
      </c>
      <c r="F427" s="8">
        <v>5.1310000000000002</v>
      </c>
      <c r="G427" s="8">
        <v>225</v>
      </c>
      <c r="H427" s="8">
        <v>227</v>
      </c>
    </row>
    <row r="428" spans="1:11" x14ac:dyDescent="0.25">
      <c r="A428" s="78"/>
      <c r="B428" s="78"/>
      <c r="C428" s="7" t="s">
        <v>2</v>
      </c>
      <c r="D428" s="7">
        <v>44474</v>
      </c>
      <c r="E428" s="7">
        <v>228.94399999999999</v>
      </c>
      <c r="F428" s="7">
        <v>3.4350000000000001</v>
      </c>
      <c r="G428" s="7">
        <v>229</v>
      </c>
      <c r="H428" s="7">
        <v>229</v>
      </c>
    </row>
    <row r="429" spans="1:11" x14ac:dyDescent="0.25">
      <c r="A429" s="77" t="s">
        <v>6</v>
      </c>
      <c r="B429" s="77"/>
      <c r="C429" s="5" t="s">
        <v>0</v>
      </c>
      <c r="D429" s="5">
        <v>8090</v>
      </c>
      <c r="E429" s="5">
        <v>191.54900000000001</v>
      </c>
      <c r="F429" s="5">
        <v>5.4349999999999996</v>
      </c>
      <c r="G429" s="5">
        <v>189</v>
      </c>
      <c r="H429" s="5">
        <v>191</v>
      </c>
      <c r="I429" s="5">
        <f>E420-E429</f>
        <v>37.855999999999995</v>
      </c>
      <c r="J429" s="5">
        <f>IF(I429&gt;0,I429^2,I429^2*-1)</f>
        <v>1433.0767359999995</v>
      </c>
      <c r="K429" s="76">
        <f>SQRT(SUM(J429:J431))</f>
        <v>63.246887117074792</v>
      </c>
    </row>
    <row r="430" spans="1:11" x14ac:dyDescent="0.25">
      <c r="A430" s="77"/>
      <c r="B430" s="77"/>
      <c r="C430" s="8" t="s">
        <v>1</v>
      </c>
      <c r="D430" s="8">
        <v>8090</v>
      </c>
      <c r="E430" s="8">
        <v>183.56700000000001</v>
      </c>
      <c r="F430" s="8">
        <v>5.3079999999999998</v>
      </c>
      <c r="G430" s="8">
        <v>180</v>
      </c>
      <c r="H430" s="8">
        <v>183</v>
      </c>
      <c r="I430" s="8">
        <f t="shared" ref="I430:I437" si="45">E421-E430</f>
        <v>43.745000000000005</v>
      </c>
      <c r="J430" s="8">
        <f t="shared" ref="J430:J455" si="46">IF(I430&gt;0,I430^2,I430^2*-1)</f>
        <v>1913.6250250000005</v>
      </c>
      <c r="K430" s="76"/>
    </row>
    <row r="431" spans="1:11" x14ac:dyDescent="0.25">
      <c r="A431" s="77"/>
      <c r="B431" s="77"/>
      <c r="C431" s="7" t="s">
        <v>2</v>
      </c>
      <c r="D431" s="7">
        <v>8090</v>
      </c>
      <c r="E431" s="7">
        <v>202.035</v>
      </c>
      <c r="F431" s="7">
        <v>4.7709999999999999</v>
      </c>
      <c r="G431" s="7">
        <v>204</v>
      </c>
      <c r="H431" s="7">
        <v>202</v>
      </c>
      <c r="I431" s="7">
        <f t="shared" si="45"/>
        <v>25.563000000000017</v>
      </c>
      <c r="J431" s="7">
        <f t="shared" si="46"/>
        <v>653.46696900000086</v>
      </c>
      <c r="K431" s="76"/>
    </row>
    <row r="432" spans="1:11" x14ac:dyDescent="0.25">
      <c r="A432" s="77" t="s">
        <v>7</v>
      </c>
      <c r="B432" s="77"/>
      <c r="C432" s="5" t="s">
        <v>0</v>
      </c>
      <c r="D432" s="5">
        <v>8090</v>
      </c>
      <c r="E432" s="5">
        <v>206.61699999999999</v>
      </c>
      <c r="F432" s="5">
        <v>21.187999999999999</v>
      </c>
      <c r="G432" s="5">
        <v>216</v>
      </c>
      <c r="H432" s="5">
        <v>214</v>
      </c>
      <c r="I432" s="5">
        <f t="shared" si="45"/>
        <v>21.700000000000017</v>
      </c>
      <c r="J432" s="5">
        <f t="shared" si="46"/>
        <v>470.89000000000073</v>
      </c>
      <c r="K432" s="76">
        <f>SQRT(SUM(J432:J434))</f>
        <v>40.071002233535417</v>
      </c>
    </row>
    <row r="433" spans="1:11" x14ac:dyDescent="0.25">
      <c r="A433" s="77"/>
      <c r="B433" s="77"/>
      <c r="C433" s="8" t="s">
        <v>1</v>
      </c>
      <c r="D433" s="8">
        <v>8090</v>
      </c>
      <c r="E433" s="8">
        <v>200.50399999999999</v>
      </c>
      <c r="F433" s="8">
        <v>19.948</v>
      </c>
      <c r="G433" s="8">
        <v>209</v>
      </c>
      <c r="H433" s="8">
        <v>207</v>
      </c>
      <c r="I433" s="8">
        <f t="shared" si="45"/>
        <v>24.846000000000004</v>
      </c>
      <c r="J433" s="8">
        <f t="shared" si="46"/>
        <v>617.32371600000022</v>
      </c>
      <c r="K433" s="76"/>
    </row>
    <row r="434" spans="1:11" x14ac:dyDescent="0.25">
      <c r="A434" s="77"/>
      <c r="B434" s="77"/>
      <c r="C434" s="7" t="s">
        <v>2</v>
      </c>
      <c r="D434" s="7">
        <v>8090</v>
      </c>
      <c r="E434" s="7">
        <v>205.63200000000001</v>
      </c>
      <c r="F434" s="7">
        <v>18.268000000000001</v>
      </c>
      <c r="G434" s="7">
        <v>212</v>
      </c>
      <c r="H434" s="7">
        <v>211</v>
      </c>
      <c r="I434" s="7">
        <f t="shared" si="45"/>
        <v>22.74799999999999</v>
      </c>
      <c r="J434" s="7">
        <f t="shared" si="46"/>
        <v>517.47150399999953</v>
      </c>
      <c r="K434" s="76"/>
    </row>
    <row r="435" spans="1:11" x14ac:dyDescent="0.25">
      <c r="A435" s="77" t="s">
        <v>8</v>
      </c>
      <c r="B435" s="77"/>
      <c r="C435" s="5" t="s">
        <v>0</v>
      </c>
      <c r="D435" s="5">
        <v>8090</v>
      </c>
      <c r="E435" s="5">
        <v>181.22300000000001</v>
      </c>
      <c r="F435" s="5">
        <v>44.216000000000001</v>
      </c>
      <c r="G435" s="5">
        <v>219</v>
      </c>
      <c r="H435" s="5">
        <v>207</v>
      </c>
      <c r="I435" s="5">
        <f t="shared" si="45"/>
        <v>49.225999999999999</v>
      </c>
      <c r="J435" s="5">
        <f t="shared" si="46"/>
        <v>2423.1990759999999</v>
      </c>
      <c r="K435" s="76">
        <f>SQRT(SUM(J435:J437))</f>
        <v>82.844286833794385</v>
      </c>
    </row>
    <row r="436" spans="1:11" x14ac:dyDescent="0.25">
      <c r="A436" s="77"/>
      <c r="B436" s="77"/>
      <c r="C436" s="8" t="s">
        <v>1</v>
      </c>
      <c r="D436" s="8">
        <v>8090</v>
      </c>
      <c r="E436" s="8">
        <v>178.423</v>
      </c>
      <c r="F436" s="8">
        <v>42.225000000000001</v>
      </c>
      <c r="G436" s="8">
        <v>212</v>
      </c>
      <c r="H436" s="8">
        <v>203</v>
      </c>
      <c r="I436" s="8">
        <f t="shared" si="45"/>
        <v>49.302999999999997</v>
      </c>
      <c r="J436" s="8">
        <f t="shared" si="46"/>
        <v>2430.7858089999995</v>
      </c>
      <c r="K436" s="76"/>
    </row>
    <row r="437" spans="1:11" x14ac:dyDescent="0.25">
      <c r="A437" s="77"/>
      <c r="B437" s="77"/>
      <c r="C437" s="7" t="s">
        <v>2</v>
      </c>
      <c r="D437" s="7">
        <v>8090</v>
      </c>
      <c r="E437" s="7">
        <v>184.12</v>
      </c>
      <c r="F437" s="7">
        <v>40.265000000000001</v>
      </c>
      <c r="G437" s="7">
        <v>215</v>
      </c>
      <c r="H437" s="7">
        <v>207</v>
      </c>
      <c r="I437" s="7">
        <f t="shared" si="45"/>
        <v>44.823999999999984</v>
      </c>
      <c r="J437" s="7">
        <f t="shared" si="46"/>
        <v>2009.1909759999985</v>
      </c>
      <c r="K437" s="76"/>
    </row>
    <row r="438" spans="1:11" x14ac:dyDescent="0.25">
      <c r="A438" s="75" t="s">
        <v>9</v>
      </c>
      <c r="B438" s="75"/>
      <c r="C438" s="5" t="s">
        <v>0</v>
      </c>
      <c r="D438" s="5">
        <v>8090</v>
      </c>
      <c r="E438" s="5">
        <v>214.6</v>
      </c>
      <c r="F438" s="5">
        <v>6.4180000000000001</v>
      </c>
      <c r="G438" s="5">
        <v>219</v>
      </c>
      <c r="H438" s="5">
        <v>216</v>
      </c>
      <c r="I438" s="5">
        <f>E420-E438</f>
        <v>14.805000000000007</v>
      </c>
      <c r="J438" s="5">
        <f t="shared" si="46"/>
        <v>219.18802500000021</v>
      </c>
      <c r="K438" s="76">
        <f>SQRT(SUM(J438:J440))</f>
        <v>26.079677241101006</v>
      </c>
    </row>
    <row r="439" spans="1:11" x14ac:dyDescent="0.25">
      <c r="A439" s="75"/>
      <c r="B439" s="75"/>
      <c r="C439" s="8" t="s">
        <v>1</v>
      </c>
      <c r="D439" s="8">
        <v>8090</v>
      </c>
      <c r="E439" s="8">
        <v>209.63399999999999</v>
      </c>
      <c r="F439" s="8">
        <v>6.4390000000000001</v>
      </c>
      <c r="G439" s="8">
        <v>214</v>
      </c>
      <c r="H439" s="8">
        <v>211</v>
      </c>
      <c r="I439" s="8">
        <f t="shared" ref="I439:I446" si="47">E421-E439</f>
        <v>17.678000000000026</v>
      </c>
      <c r="J439" s="8">
        <f t="shared" si="46"/>
        <v>312.51168400000091</v>
      </c>
      <c r="K439" s="76"/>
    </row>
    <row r="440" spans="1:11" x14ac:dyDescent="0.25">
      <c r="A440" s="75"/>
      <c r="B440" s="75"/>
      <c r="C440" s="7" t="s">
        <v>2</v>
      </c>
      <c r="D440" s="7">
        <v>8090</v>
      </c>
      <c r="E440" s="7">
        <v>215.41399999999999</v>
      </c>
      <c r="F440" s="7">
        <v>5.6849999999999996</v>
      </c>
      <c r="G440" s="7">
        <v>219</v>
      </c>
      <c r="H440" s="7">
        <v>217</v>
      </c>
      <c r="I440" s="7">
        <f t="shared" si="47"/>
        <v>12.184000000000026</v>
      </c>
      <c r="J440" s="7">
        <f t="shared" si="46"/>
        <v>148.44985600000064</v>
      </c>
      <c r="K440" s="76"/>
    </row>
    <row r="441" spans="1:11" x14ac:dyDescent="0.25">
      <c r="A441" s="75" t="s">
        <v>10</v>
      </c>
      <c r="B441" s="75"/>
      <c r="C441" s="5" t="s">
        <v>0</v>
      </c>
      <c r="D441" s="5">
        <v>8090</v>
      </c>
      <c r="E441" s="5">
        <v>213.54400000000001</v>
      </c>
      <c r="F441" s="5">
        <v>6.8979999999999997</v>
      </c>
      <c r="G441" s="5">
        <v>215</v>
      </c>
      <c r="H441" s="5">
        <v>215</v>
      </c>
      <c r="I441" s="5">
        <f t="shared" si="47"/>
        <v>14.772999999999996</v>
      </c>
      <c r="J441" s="5">
        <f t="shared" si="46"/>
        <v>218.24152899999987</v>
      </c>
      <c r="K441" s="76">
        <f>SQRT(SUM(J441:J443))</f>
        <v>27.048004159272079</v>
      </c>
    </row>
    <row r="442" spans="1:11" x14ac:dyDescent="0.25">
      <c r="A442" s="75"/>
      <c r="B442" s="75"/>
      <c r="C442" s="8" t="s">
        <v>1</v>
      </c>
      <c r="D442" s="8">
        <v>8090</v>
      </c>
      <c r="E442" s="8">
        <v>209.14</v>
      </c>
      <c r="F442" s="8">
        <v>6.8970000000000002</v>
      </c>
      <c r="G442" s="8">
        <v>212</v>
      </c>
      <c r="H442" s="8">
        <v>211</v>
      </c>
      <c r="I442" s="8">
        <f t="shared" si="47"/>
        <v>16.210000000000008</v>
      </c>
      <c r="J442" s="8">
        <f t="shared" si="46"/>
        <v>262.76410000000027</v>
      </c>
      <c r="K442" s="76"/>
    </row>
    <row r="443" spans="1:11" x14ac:dyDescent="0.25">
      <c r="A443" s="75"/>
      <c r="B443" s="75"/>
      <c r="C443" s="7" t="s">
        <v>2</v>
      </c>
      <c r="D443" s="7">
        <v>8090</v>
      </c>
      <c r="E443" s="7">
        <v>212.55</v>
      </c>
      <c r="F443" s="7">
        <v>6.0039999999999996</v>
      </c>
      <c r="G443" s="7">
        <v>214</v>
      </c>
      <c r="H443" s="7">
        <v>214</v>
      </c>
      <c r="I443" s="7">
        <f t="shared" si="47"/>
        <v>15.829999999999984</v>
      </c>
      <c r="J443" s="7">
        <f t="shared" si="46"/>
        <v>250.58889999999948</v>
      </c>
      <c r="K443" s="76"/>
    </row>
    <row r="444" spans="1:11" x14ac:dyDescent="0.25">
      <c r="A444" s="75" t="s">
        <v>11</v>
      </c>
      <c r="B444" s="75"/>
      <c r="C444" s="5" t="s">
        <v>0</v>
      </c>
      <c r="D444" s="5">
        <v>8090</v>
      </c>
      <c r="E444" s="5">
        <v>220.102</v>
      </c>
      <c r="F444" s="5">
        <v>6.4470000000000001</v>
      </c>
      <c r="G444" s="5">
        <v>222</v>
      </c>
      <c r="H444" s="5">
        <v>221</v>
      </c>
      <c r="I444" s="5">
        <f t="shared" si="47"/>
        <v>10.347000000000008</v>
      </c>
      <c r="J444" s="5">
        <f t="shared" si="46"/>
        <v>107.06040900000018</v>
      </c>
      <c r="K444" s="76">
        <f>SQRT(SUM(J444:J446))</f>
        <v>17.704632896504805</v>
      </c>
    </row>
    <row r="445" spans="1:11" x14ac:dyDescent="0.25">
      <c r="A445" s="75"/>
      <c r="B445" s="75"/>
      <c r="C445" s="8" t="s">
        <v>1</v>
      </c>
      <c r="D445" s="8">
        <v>8090</v>
      </c>
      <c r="E445" s="8">
        <v>218.03</v>
      </c>
      <c r="F445" s="8">
        <v>6.4089999999999998</v>
      </c>
      <c r="G445" s="8">
        <v>220</v>
      </c>
      <c r="H445" s="8">
        <v>219</v>
      </c>
      <c r="I445" s="8">
        <f t="shared" si="47"/>
        <v>9.695999999999998</v>
      </c>
      <c r="J445" s="8">
        <f t="shared" si="46"/>
        <v>94.012415999999959</v>
      </c>
      <c r="K445" s="76"/>
    </row>
    <row r="446" spans="1:11" x14ac:dyDescent="0.25">
      <c r="A446" s="75"/>
      <c r="B446" s="75"/>
      <c r="C446" s="7" t="s">
        <v>2</v>
      </c>
      <c r="D446" s="7">
        <v>8090</v>
      </c>
      <c r="E446" s="7">
        <v>218.34299999999999</v>
      </c>
      <c r="F446" s="7">
        <v>5.36</v>
      </c>
      <c r="G446" s="7">
        <v>220</v>
      </c>
      <c r="H446" s="7">
        <v>219</v>
      </c>
      <c r="I446" s="7">
        <f t="shared" si="47"/>
        <v>10.600999999999999</v>
      </c>
      <c r="J446" s="7">
        <f t="shared" si="46"/>
        <v>112.38120099999998</v>
      </c>
      <c r="K446" s="76"/>
    </row>
    <row r="447" spans="1:11" x14ac:dyDescent="0.25">
      <c r="A447" s="77" t="s">
        <v>12</v>
      </c>
      <c r="B447" s="77"/>
      <c r="C447" s="5" t="s">
        <v>0</v>
      </c>
      <c r="D447" s="5">
        <v>8090</v>
      </c>
      <c r="E447" s="5">
        <v>198.21799999999999</v>
      </c>
      <c r="F447" s="5">
        <v>7.8220000000000001</v>
      </c>
      <c r="G447" s="5">
        <v>202</v>
      </c>
      <c r="H447" s="5">
        <v>200</v>
      </c>
      <c r="I447" s="5">
        <f>E420-E447</f>
        <v>31.187000000000012</v>
      </c>
      <c r="J447" s="5">
        <f t="shared" si="46"/>
        <v>972.62896900000078</v>
      </c>
      <c r="K447" s="76">
        <f>SQRT(SUM(J447:J449))</f>
        <v>56.520491629142811</v>
      </c>
    </row>
    <row r="448" spans="1:11" x14ac:dyDescent="0.25">
      <c r="A448" s="77"/>
      <c r="B448" s="77"/>
      <c r="C448" s="8" t="s">
        <v>1</v>
      </c>
      <c r="D448" s="8">
        <v>8090</v>
      </c>
      <c r="E448" s="8">
        <v>189.21799999999999</v>
      </c>
      <c r="F448" s="8">
        <v>7.7220000000000004</v>
      </c>
      <c r="G448" s="8">
        <v>194</v>
      </c>
      <c r="H448" s="8">
        <v>191</v>
      </c>
      <c r="I448" s="8">
        <f t="shared" ref="I448:I455" si="48">E421-E448</f>
        <v>38.094000000000023</v>
      </c>
      <c r="J448" s="8">
        <f t="shared" si="46"/>
        <v>1451.1528360000018</v>
      </c>
      <c r="K448" s="76"/>
    </row>
    <row r="449" spans="1:11" x14ac:dyDescent="0.25">
      <c r="A449" s="77"/>
      <c r="B449" s="77"/>
      <c r="C449" s="7" t="s">
        <v>2</v>
      </c>
      <c r="D449" s="7">
        <v>8090</v>
      </c>
      <c r="E449" s="7">
        <v>199.83500000000001</v>
      </c>
      <c r="F449" s="7">
        <v>8.0839999999999996</v>
      </c>
      <c r="G449" s="7">
        <v>205</v>
      </c>
      <c r="H449" s="7">
        <v>202</v>
      </c>
      <c r="I449" s="7">
        <f t="shared" si="48"/>
        <v>27.763000000000005</v>
      </c>
      <c r="J449" s="7">
        <f t="shared" si="46"/>
        <v>770.78416900000025</v>
      </c>
      <c r="K449" s="76"/>
    </row>
    <row r="450" spans="1:11" x14ac:dyDescent="0.25">
      <c r="A450" s="77" t="s">
        <v>13</v>
      </c>
      <c r="B450" s="77"/>
      <c r="C450" s="5" t="s">
        <v>0</v>
      </c>
      <c r="D450" s="5">
        <v>8090</v>
      </c>
      <c r="E450" s="5">
        <v>194.79499999999999</v>
      </c>
      <c r="F450" s="5">
        <v>5.8639999999999999</v>
      </c>
      <c r="G450" s="5">
        <v>197</v>
      </c>
      <c r="H450" s="5">
        <v>195</v>
      </c>
      <c r="I450" s="5">
        <f t="shared" si="48"/>
        <v>33.52200000000002</v>
      </c>
      <c r="J450" s="5">
        <f t="shared" si="46"/>
        <v>1123.7244840000014</v>
      </c>
      <c r="K450" s="76">
        <f>SQRT(SUM(J450:J452))</f>
        <v>57.146221834868484</v>
      </c>
    </row>
    <row r="451" spans="1:11" x14ac:dyDescent="0.25">
      <c r="A451" s="77"/>
      <c r="B451" s="77"/>
      <c r="C451" s="8" t="s">
        <v>1</v>
      </c>
      <c r="D451" s="8">
        <v>8090</v>
      </c>
      <c r="E451" s="8">
        <v>187.52500000000001</v>
      </c>
      <c r="F451" s="8">
        <v>5.4470000000000001</v>
      </c>
      <c r="G451" s="8">
        <v>188</v>
      </c>
      <c r="H451" s="8">
        <v>188</v>
      </c>
      <c r="I451" s="8">
        <f t="shared" si="48"/>
        <v>37.824999999999989</v>
      </c>
      <c r="J451" s="8">
        <f t="shared" si="46"/>
        <v>1430.7306249999992</v>
      </c>
      <c r="K451" s="76"/>
    </row>
    <row r="452" spans="1:11" x14ac:dyDescent="0.25">
      <c r="A452" s="77"/>
      <c r="B452" s="77"/>
      <c r="C452" s="7" t="s">
        <v>2</v>
      </c>
      <c r="D452" s="7">
        <v>8090</v>
      </c>
      <c r="E452" s="7">
        <v>201.71100000000001</v>
      </c>
      <c r="F452" s="7">
        <v>5.4589999999999996</v>
      </c>
      <c r="G452" s="7">
        <v>203</v>
      </c>
      <c r="H452" s="7">
        <v>203</v>
      </c>
      <c r="I452" s="7">
        <f t="shared" si="48"/>
        <v>26.668999999999983</v>
      </c>
      <c r="J452" s="7">
        <f t="shared" si="46"/>
        <v>711.23556099999905</v>
      </c>
      <c r="K452" s="76"/>
    </row>
    <row r="453" spans="1:11" x14ac:dyDescent="0.25">
      <c r="A453" s="77" t="s">
        <v>8</v>
      </c>
      <c r="B453" s="77"/>
      <c r="C453" s="5" t="s">
        <v>0</v>
      </c>
      <c r="D453" s="5">
        <v>8090</v>
      </c>
      <c r="E453" s="5">
        <v>198.018</v>
      </c>
      <c r="F453" s="5">
        <v>5.4690000000000003</v>
      </c>
      <c r="G453" s="5">
        <v>199</v>
      </c>
      <c r="H453" s="5">
        <v>198</v>
      </c>
      <c r="I453" s="5">
        <f t="shared" si="48"/>
        <v>32.431000000000012</v>
      </c>
      <c r="J453" s="5">
        <f t="shared" si="46"/>
        <v>1051.7697610000007</v>
      </c>
      <c r="K453" s="76">
        <f>SQRT(SUM(J453:J455))</f>
        <v>53.413778325447076</v>
      </c>
    </row>
    <row r="454" spans="1:11" x14ac:dyDescent="0.25">
      <c r="A454" s="77"/>
      <c r="B454" s="77"/>
      <c r="C454" s="8" t="s">
        <v>1</v>
      </c>
      <c r="D454" s="8">
        <v>8090</v>
      </c>
      <c r="E454" s="8">
        <v>191.851</v>
      </c>
      <c r="F454" s="8">
        <v>5.0190000000000001</v>
      </c>
      <c r="G454" s="8">
        <v>192</v>
      </c>
      <c r="H454" s="8">
        <v>192</v>
      </c>
      <c r="I454" s="8">
        <f t="shared" si="48"/>
        <v>35.875</v>
      </c>
      <c r="J454" s="8">
        <f t="shared" si="46"/>
        <v>1287.015625</v>
      </c>
      <c r="K454" s="76"/>
    </row>
    <row r="455" spans="1:11" x14ac:dyDescent="0.25">
      <c r="A455" s="77"/>
      <c r="B455" s="77"/>
      <c r="C455" s="7" t="s">
        <v>2</v>
      </c>
      <c r="D455" s="7">
        <v>8090</v>
      </c>
      <c r="E455" s="7">
        <v>206.267</v>
      </c>
      <c r="F455" s="7">
        <v>5.5030000000000001</v>
      </c>
      <c r="G455" s="7">
        <v>209</v>
      </c>
      <c r="H455" s="7">
        <v>207</v>
      </c>
      <c r="I455" s="7">
        <f t="shared" si="48"/>
        <v>22.676999999999992</v>
      </c>
      <c r="J455" s="7">
        <f t="shared" si="46"/>
        <v>514.24632899999961</v>
      </c>
      <c r="K455" s="76"/>
    </row>
    <row r="456" spans="1:11" ht="18.75" x14ac:dyDescent="0.3">
      <c r="A456" s="4"/>
    </row>
    <row r="458" spans="1:11" ht="23.25" x14ac:dyDescent="0.35">
      <c r="A458" s="25" t="s">
        <v>300</v>
      </c>
    </row>
    <row r="459" spans="1:11" ht="18.75" x14ac:dyDescent="0.3">
      <c r="A459" s="26">
        <v>1E-3</v>
      </c>
    </row>
    <row r="460" spans="1:11" x14ac:dyDescent="0.25">
      <c r="A460" s="78" t="s">
        <v>3</v>
      </c>
      <c r="B460" s="78"/>
      <c r="C460" s="5" t="s">
        <v>0</v>
      </c>
      <c r="D460" s="5">
        <v>7695</v>
      </c>
      <c r="E460" s="5">
        <v>239.226</v>
      </c>
      <c r="F460" s="5">
        <v>5.3339999999999996</v>
      </c>
      <c r="G460" s="5">
        <v>239</v>
      </c>
      <c r="H460" s="5">
        <v>239</v>
      </c>
    </row>
    <row r="461" spans="1:11" x14ac:dyDescent="0.25">
      <c r="A461" s="78"/>
      <c r="B461" s="78"/>
      <c r="C461" s="8" t="s">
        <v>1</v>
      </c>
      <c r="D461" s="8">
        <v>7695</v>
      </c>
      <c r="E461" s="8">
        <v>237.459</v>
      </c>
      <c r="F461" s="8">
        <v>5.6360000000000001</v>
      </c>
      <c r="G461" s="8">
        <v>237</v>
      </c>
      <c r="H461" s="8">
        <v>237</v>
      </c>
    </row>
    <row r="462" spans="1:11" x14ac:dyDescent="0.25">
      <c r="A462" s="78"/>
      <c r="B462" s="78"/>
      <c r="C462" s="7" t="s">
        <v>2</v>
      </c>
      <c r="D462" s="7">
        <v>7695</v>
      </c>
      <c r="E462" s="7">
        <v>235.637</v>
      </c>
      <c r="F462" s="7">
        <v>4.383</v>
      </c>
      <c r="G462" s="7">
        <v>235</v>
      </c>
      <c r="H462" s="7">
        <v>235</v>
      </c>
    </row>
    <row r="463" spans="1:11" x14ac:dyDescent="0.25">
      <c r="A463" s="78" t="s">
        <v>4</v>
      </c>
      <c r="B463" s="78"/>
      <c r="C463" s="5" t="s">
        <v>0</v>
      </c>
      <c r="D463" s="5">
        <v>7695</v>
      </c>
      <c r="E463" s="5">
        <v>233.74600000000001</v>
      </c>
      <c r="F463" s="5">
        <v>2.9060000000000001</v>
      </c>
      <c r="G463" s="5">
        <v>234</v>
      </c>
      <c r="H463" s="5">
        <v>234</v>
      </c>
    </row>
    <row r="464" spans="1:11" x14ac:dyDescent="0.25">
      <c r="A464" s="78"/>
      <c r="B464" s="78"/>
      <c r="C464" s="8" t="s">
        <v>1</v>
      </c>
      <c r="D464" s="8">
        <v>7695</v>
      </c>
      <c r="E464" s="8">
        <v>229.96100000000001</v>
      </c>
      <c r="F464" s="8">
        <v>3.2410000000000001</v>
      </c>
      <c r="G464" s="8">
        <v>231</v>
      </c>
      <c r="H464" s="8">
        <v>230</v>
      </c>
    </row>
    <row r="465" spans="1:11" x14ac:dyDescent="0.25">
      <c r="A465" s="78"/>
      <c r="B465" s="78"/>
      <c r="C465" s="7" t="s">
        <v>2</v>
      </c>
      <c r="D465" s="7">
        <v>7695</v>
      </c>
      <c r="E465" s="7">
        <v>231.898</v>
      </c>
      <c r="F465" s="7">
        <v>2.3290000000000002</v>
      </c>
      <c r="G465" s="7">
        <v>232</v>
      </c>
      <c r="H465" s="7">
        <v>232</v>
      </c>
    </row>
    <row r="466" spans="1:11" x14ac:dyDescent="0.25">
      <c r="A466" s="78" t="s">
        <v>5</v>
      </c>
      <c r="B466" s="78"/>
      <c r="C466" s="5" t="s">
        <v>0</v>
      </c>
      <c r="D466" s="5">
        <v>7695</v>
      </c>
      <c r="E466" s="5">
        <v>232.59</v>
      </c>
      <c r="F466" s="5">
        <v>3.4009999999999998</v>
      </c>
      <c r="G466" s="5">
        <v>232</v>
      </c>
      <c r="H466" s="5">
        <v>233</v>
      </c>
    </row>
    <row r="467" spans="1:11" x14ac:dyDescent="0.25">
      <c r="A467" s="78"/>
      <c r="B467" s="78"/>
      <c r="C467" s="8" t="s">
        <v>1</v>
      </c>
      <c r="D467" s="8">
        <v>7695</v>
      </c>
      <c r="E467" s="8">
        <v>228.16300000000001</v>
      </c>
      <c r="F467" s="8">
        <v>4.1470000000000002</v>
      </c>
      <c r="G467" s="8">
        <v>228</v>
      </c>
      <c r="H467" s="8">
        <v>228</v>
      </c>
    </row>
    <row r="468" spans="1:11" x14ac:dyDescent="0.25">
      <c r="A468" s="78"/>
      <c r="B468" s="78"/>
      <c r="C468" s="7" t="s">
        <v>2</v>
      </c>
      <c r="D468" s="7">
        <v>7695</v>
      </c>
      <c r="E468" s="7">
        <v>229.255</v>
      </c>
      <c r="F468" s="7">
        <v>2.8959999999999999</v>
      </c>
      <c r="G468" s="7">
        <v>230</v>
      </c>
      <c r="H468" s="7">
        <v>229</v>
      </c>
    </row>
    <row r="469" spans="1:11" x14ac:dyDescent="0.25">
      <c r="A469" s="77" t="s">
        <v>6</v>
      </c>
      <c r="B469" s="77"/>
      <c r="C469" s="5" t="s">
        <v>0</v>
      </c>
      <c r="D469" s="5">
        <v>2960</v>
      </c>
      <c r="E469" s="5">
        <v>196.52</v>
      </c>
      <c r="F469" s="5">
        <v>5.4969999999999999</v>
      </c>
      <c r="G469" s="5">
        <v>196</v>
      </c>
      <c r="H469" s="5">
        <v>197</v>
      </c>
      <c r="I469" s="5">
        <f>E460-E469</f>
        <v>42.705999999999989</v>
      </c>
      <c r="J469" s="5">
        <f>IF(I469&gt;0,I469^2,I469^2*-1)</f>
        <v>1823.802435999999</v>
      </c>
      <c r="K469" s="76">
        <f>SQRT(SUM(J469:J471))</f>
        <v>74.344928139046573</v>
      </c>
    </row>
    <row r="470" spans="1:11" x14ac:dyDescent="0.25">
      <c r="A470" s="77"/>
      <c r="B470" s="77"/>
      <c r="C470" s="8" t="s">
        <v>1</v>
      </c>
      <c r="D470" s="8">
        <v>2960</v>
      </c>
      <c r="E470" s="8">
        <v>185.239</v>
      </c>
      <c r="F470" s="8">
        <v>5.335</v>
      </c>
      <c r="G470" s="8">
        <v>186</v>
      </c>
      <c r="H470" s="8">
        <v>185</v>
      </c>
      <c r="I470" s="8">
        <f t="shared" ref="I470:I477" si="49">E461-E470</f>
        <v>52.22</v>
      </c>
      <c r="J470" s="8">
        <f t="shared" ref="J470:J495" si="50">IF(I470&gt;0,I470^2,I470^2*-1)</f>
        <v>2726.9283999999998</v>
      </c>
      <c r="K470" s="76"/>
    </row>
    <row r="471" spans="1:11" x14ac:dyDescent="0.25">
      <c r="A471" s="77"/>
      <c r="B471" s="77"/>
      <c r="C471" s="7" t="s">
        <v>2</v>
      </c>
      <c r="D471" s="7">
        <v>2960</v>
      </c>
      <c r="E471" s="7">
        <v>204.38900000000001</v>
      </c>
      <c r="F471" s="7">
        <v>5.2690000000000001</v>
      </c>
      <c r="G471" s="7">
        <v>204</v>
      </c>
      <c r="H471" s="7">
        <v>205</v>
      </c>
      <c r="I471" s="7">
        <f t="shared" si="49"/>
        <v>31.24799999999999</v>
      </c>
      <c r="J471" s="7">
        <f t="shared" si="50"/>
        <v>976.43750399999942</v>
      </c>
      <c r="K471" s="76"/>
    </row>
    <row r="472" spans="1:11" x14ac:dyDescent="0.25">
      <c r="A472" s="77" t="s">
        <v>7</v>
      </c>
      <c r="B472" s="77"/>
      <c r="C472" s="5" t="s">
        <v>0</v>
      </c>
      <c r="D472" s="5">
        <v>2960</v>
      </c>
      <c r="E472" s="5">
        <v>193.82400000000001</v>
      </c>
      <c r="F472" s="5">
        <v>7.4409999999999998</v>
      </c>
      <c r="G472" s="5">
        <v>197</v>
      </c>
      <c r="H472" s="5">
        <v>196</v>
      </c>
      <c r="I472" s="5">
        <f t="shared" si="49"/>
        <v>39.921999999999997</v>
      </c>
      <c r="J472" s="5">
        <f t="shared" si="50"/>
        <v>1593.7660839999999</v>
      </c>
      <c r="K472" s="76">
        <f>SQRT(SUM(J472:J474))</f>
        <v>67.81358737745704</v>
      </c>
    </row>
    <row r="473" spans="1:11" x14ac:dyDescent="0.25">
      <c r="A473" s="77"/>
      <c r="B473" s="77"/>
      <c r="C473" s="8" t="s">
        <v>1</v>
      </c>
      <c r="D473" s="8">
        <v>2960</v>
      </c>
      <c r="E473" s="8">
        <v>183.23099999999999</v>
      </c>
      <c r="F473" s="8">
        <v>6.6180000000000003</v>
      </c>
      <c r="G473" s="8">
        <v>187</v>
      </c>
      <c r="H473" s="8">
        <v>185</v>
      </c>
      <c r="I473" s="8">
        <f t="shared" si="49"/>
        <v>46.730000000000018</v>
      </c>
      <c r="J473" s="8">
        <f t="shared" si="50"/>
        <v>2183.6929000000018</v>
      </c>
      <c r="K473" s="76"/>
    </row>
    <row r="474" spans="1:11" x14ac:dyDescent="0.25">
      <c r="A474" s="77"/>
      <c r="B474" s="77"/>
      <c r="C474" s="7" t="s">
        <v>2</v>
      </c>
      <c r="D474" s="7">
        <v>2960</v>
      </c>
      <c r="E474" s="7">
        <v>203.24100000000001</v>
      </c>
      <c r="F474" s="7">
        <v>7.4379999999999997</v>
      </c>
      <c r="G474" s="7">
        <v>208</v>
      </c>
      <c r="H474" s="7">
        <v>205</v>
      </c>
      <c r="I474" s="7">
        <f t="shared" si="49"/>
        <v>28.656999999999982</v>
      </c>
      <c r="J474" s="7">
        <f t="shared" si="50"/>
        <v>821.223648999999</v>
      </c>
      <c r="K474" s="76"/>
    </row>
    <row r="475" spans="1:11" x14ac:dyDescent="0.25">
      <c r="A475" s="77" t="s">
        <v>8</v>
      </c>
      <c r="B475" s="77"/>
      <c r="C475" s="5" t="s">
        <v>0</v>
      </c>
      <c r="D475" s="5">
        <v>2960</v>
      </c>
      <c r="E475" s="5">
        <v>210.68100000000001</v>
      </c>
      <c r="F475" s="5">
        <v>10.278</v>
      </c>
      <c r="G475" s="5">
        <v>217</v>
      </c>
      <c r="H475" s="5">
        <v>214</v>
      </c>
      <c r="I475" s="5">
        <f t="shared" si="49"/>
        <v>21.908999999999992</v>
      </c>
      <c r="J475" s="5">
        <f t="shared" si="50"/>
        <v>480.00428099999965</v>
      </c>
      <c r="K475" s="76">
        <f>SQRT(SUM(J475:J477))</f>
        <v>39.593437006655527</v>
      </c>
    </row>
    <row r="476" spans="1:11" x14ac:dyDescent="0.25">
      <c r="A476" s="77"/>
      <c r="B476" s="77"/>
      <c r="C476" s="8" t="s">
        <v>1</v>
      </c>
      <c r="D476" s="8">
        <v>2960</v>
      </c>
      <c r="E476" s="8">
        <v>200.58</v>
      </c>
      <c r="F476" s="8">
        <v>9.702</v>
      </c>
      <c r="G476" s="8">
        <v>205</v>
      </c>
      <c r="H476" s="8">
        <v>203</v>
      </c>
      <c r="I476" s="8">
        <f t="shared" si="49"/>
        <v>27.582999999999998</v>
      </c>
      <c r="J476" s="8">
        <f t="shared" si="50"/>
        <v>760.82188899999994</v>
      </c>
      <c r="K476" s="76"/>
    </row>
    <row r="477" spans="1:11" x14ac:dyDescent="0.25">
      <c r="A477" s="77"/>
      <c r="B477" s="77"/>
      <c r="C477" s="7" t="s">
        <v>2</v>
      </c>
      <c r="D477" s="7">
        <v>2960</v>
      </c>
      <c r="E477" s="7">
        <v>211.17699999999999</v>
      </c>
      <c r="F477" s="7">
        <v>9.1460000000000008</v>
      </c>
      <c r="G477" s="7">
        <v>216</v>
      </c>
      <c r="H477" s="7">
        <v>214</v>
      </c>
      <c r="I477" s="7">
        <f t="shared" si="49"/>
        <v>18.078000000000003</v>
      </c>
      <c r="J477" s="7">
        <f t="shared" si="50"/>
        <v>326.81408400000009</v>
      </c>
      <c r="K477" s="76"/>
    </row>
    <row r="478" spans="1:11" x14ac:dyDescent="0.25">
      <c r="A478" s="75" t="s">
        <v>9</v>
      </c>
      <c r="B478" s="75"/>
      <c r="C478" s="5" t="s">
        <v>0</v>
      </c>
      <c r="D478" s="5">
        <v>2960</v>
      </c>
      <c r="E478" s="5">
        <v>218.084</v>
      </c>
      <c r="F478" s="5">
        <v>7.8890000000000002</v>
      </c>
      <c r="G478" s="5">
        <v>223</v>
      </c>
      <c r="H478" s="5">
        <v>220</v>
      </c>
      <c r="I478" s="5">
        <f>E460-E478</f>
        <v>21.141999999999996</v>
      </c>
      <c r="J478" s="5">
        <f t="shared" si="50"/>
        <v>446.98416399999985</v>
      </c>
      <c r="K478" s="76">
        <f>SQRT(SUM(J478:J480))</f>
        <v>36.831276355836486</v>
      </c>
    </row>
    <row r="479" spans="1:11" x14ac:dyDescent="0.25">
      <c r="A479" s="75"/>
      <c r="B479" s="75"/>
      <c r="C479" s="8" t="s">
        <v>1</v>
      </c>
      <c r="D479" s="8">
        <v>2960</v>
      </c>
      <c r="E479" s="8">
        <v>214.482</v>
      </c>
      <c r="F479" s="8">
        <v>7.8440000000000003</v>
      </c>
      <c r="G479" s="8">
        <v>219</v>
      </c>
      <c r="H479" s="8">
        <v>217</v>
      </c>
      <c r="I479" s="8">
        <f t="shared" ref="I479:I486" si="51">E461-E479</f>
        <v>22.977000000000004</v>
      </c>
      <c r="J479" s="8">
        <f t="shared" si="50"/>
        <v>527.94252900000015</v>
      </c>
      <c r="K479" s="76"/>
    </row>
    <row r="480" spans="1:11" x14ac:dyDescent="0.25">
      <c r="A480" s="75"/>
      <c r="B480" s="75"/>
      <c r="C480" s="7" t="s">
        <v>2</v>
      </c>
      <c r="D480" s="7">
        <v>2960</v>
      </c>
      <c r="E480" s="7">
        <v>216.102</v>
      </c>
      <c r="F480" s="7">
        <v>6.8259999999999996</v>
      </c>
      <c r="G480" s="7">
        <v>219</v>
      </c>
      <c r="H480" s="7">
        <v>218</v>
      </c>
      <c r="I480" s="7">
        <f t="shared" si="51"/>
        <v>19.534999999999997</v>
      </c>
      <c r="J480" s="7">
        <f t="shared" si="50"/>
        <v>381.61622499999987</v>
      </c>
      <c r="K480" s="76"/>
    </row>
    <row r="481" spans="1:11" x14ac:dyDescent="0.25">
      <c r="A481" s="75" t="s">
        <v>10</v>
      </c>
      <c r="B481" s="75"/>
      <c r="C481" s="5" t="s">
        <v>0</v>
      </c>
      <c r="D481" s="5">
        <v>2960</v>
      </c>
      <c r="E481" s="5">
        <v>219.16800000000001</v>
      </c>
      <c r="F481" s="5">
        <v>10.047000000000001</v>
      </c>
      <c r="G481" s="5">
        <v>225</v>
      </c>
      <c r="H481" s="5">
        <v>223</v>
      </c>
      <c r="I481" s="5">
        <f t="shared" si="51"/>
        <v>14.578000000000003</v>
      </c>
      <c r="J481" s="5">
        <f t="shared" si="50"/>
        <v>212.51808400000007</v>
      </c>
      <c r="K481" s="76">
        <f>SQRT(SUM(J481:J483))</f>
        <v>25.193593749205373</v>
      </c>
    </row>
    <row r="482" spans="1:11" x14ac:dyDescent="0.25">
      <c r="A482" s="75"/>
      <c r="B482" s="75"/>
      <c r="C482" s="8" t="s">
        <v>1</v>
      </c>
      <c r="D482" s="8">
        <v>2960</v>
      </c>
      <c r="E482" s="8">
        <v>215.93</v>
      </c>
      <c r="F482" s="8">
        <v>9.7469999999999999</v>
      </c>
      <c r="G482" s="8">
        <v>221</v>
      </c>
      <c r="H482" s="8">
        <v>219</v>
      </c>
      <c r="I482" s="8">
        <f t="shared" si="51"/>
        <v>14.031000000000006</v>
      </c>
      <c r="J482" s="8">
        <f t="shared" si="50"/>
        <v>196.86896100000016</v>
      </c>
      <c r="K482" s="76"/>
    </row>
    <row r="483" spans="1:11" x14ac:dyDescent="0.25">
      <c r="A483" s="75"/>
      <c r="B483" s="75"/>
      <c r="C483" s="7" t="s">
        <v>2</v>
      </c>
      <c r="D483" s="7">
        <v>2960</v>
      </c>
      <c r="E483" s="7">
        <v>216.887</v>
      </c>
      <c r="F483" s="7">
        <v>8.2799999999999994</v>
      </c>
      <c r="G483" s="7">
        <v>222</v>
      </c>
      <c r="H483" s="7">
        <v>220</v>
      </c>
      <c r="I483" s="7">
        <f t="shared" si="51"/>
        <v>15.010999999999996</v>
      </c>
      <c r="J483" s="7">
        <f t="shared" si="50"/>
        <v>225.33012099999988</v>
      </c>
      <c r="K483" s="76"/>
    </row>
    <row r="484" spans="1:11" x14ac:dyDescent="0.25">
      <c r="A484" s="75" t="s">
        <v>11</v>
      </c>
      <c r="B484" s="75"/>
      <c r="C484" s="5" t="s">
        <v>0</v>
      </c>
      <c r="D484" s="5">
        <v>2960</v>
      </c>
      <c r="E484" s="5">
        <v>221.434</v>
      </c>
      <c r="F484" s="5">
        <v>8.6999999999999993</v>
      </c>
      <c r="G484" s="5">
        <v>226</v>
      </c>
      <c r="H484" s="5">
        <v>224</v>
      </c>
      <c r="I484" s="5">
        <f t="shared" si="51"/>
        <v>11.156000000000006</v>
      </c>
      <c r="J484" s="5">
        <f t="shared" si="50"/>
        <v>124.45633600000014</v>
      </c>
      <c r="K484" s="76">
        <f>SQRT(SUM(J484:J486))</f>
        <v>18.312973106516598</v>
      </c>
    </row>
    <row r="485" spans="1:11" x14ac:dyDescent="0.25">
      <c r="A485" s="75"/>
      <c r="B485" s="75"/>
      <c r="C485" s="8" t="s">
        <v>1</v>
      </c>
      <c r="D485" s="8">
        <v>2960</v>
      </c>
      <c r="E485" s="8">
        <v>217.745</v>
      </c>
      <c r="F485" s="8">
        <v>8.5869999999999997</v>
      </c>
      <c r="G485" s="8">
        <v>222</v>
      </c>
      <c r="H485" s="8">
        <v>220</v>
      </c>
      <c r="I485" s="8">
        <f t="shared" si="51"/>
        <v>10.418000000000006</v>
      </c>
      <c r="J485" s="8">
        <f t="shared" si="50"/>
        <v>108.53472400000014</v>
      </c>
      <c r="K485" s="76"/>
    </row>
    <row r="486" spans="1:11" x14ac:dyDescent="0.25">
      <c r="A486" s="75"/>
      <c r="B486" s="75"/>
      <c r="C486" s="7" t="s">
        <v>2</v>
      </c>
      <c r="D486" s="7">
        <v>2960</v>
      </c>
      <c r="E486" s="7">
        <v>219.137</v>
      </c>
      <c r="F486" s="7">
        <v>7.3659999999999997</v>
      </c>
      <c r="G486" s="7">
        <v>222</v>
      </c>
      <c r="H486" s="7">
        <v>221</v>
      </c>
      <c r="I486" s="7">
        <f t="shared" si="51"/>
        <v>10.117999999999995</v>
      </c>
      <c r="J486" s="7">
        <f t="shared" si="50"/>
        <v>102.3739239999999</v>
      </c>
      <c r="K486" s="76"/>
    </row>
    <row r="487" spans="1:11" x14ac:dyDescent="0.25">
      <c r="A487" s="77" t="s">
        <v>12</v>
      </c>
      <c r="B487" s="77"/>
      <c r="C487" s="5" t="s">
        <v>0</v>
      </c>
      <c r="D487" s="5">
        <v>2960</v>
      </c>
      <c r="E487" s="5">
        <v>177.52</v>
      </c>
      <c r="F487" s="5">
        <v>7.7039999999999997</v>
      </c>
      <c r="G487" s="5">
        <v>178</v>
      </c>
      <c r="H487" s="5">
        <v>178</v>
      </c>
      <c r="I487" s="5">
        <f>E460-E487</f>
        <v>61.705999999999989</v>
      </c>
      <c r="J487" s="5">
        <f t="shared" si="50"/>
        <v>3807.6304359999986</v>
      </c>
      <c r="K487" s="76">
        <f>SQRT(SUM(J487:J489))</f>
        <v>101.75585340411627</v>
      </c>
    </row>
    <row r="488" spans="1:11" x14ac:dyDescent="0.25">
      <c r="A488" s="77"/>
      <c r="B488" s="77"/>
      <c r="C488" s="8" t="s">
        <v>1</v>
      </c>
      <c r="D488" s="8">
        <v>2960</v>
      </c>
      <c r="E488" s="8">
        <v>167.63399999999999</v>
      </c>
      <c r="F488" s="8">
        <v>7.3479999999999999</v>
      </c>
      <c r="G488" s="8">
        <v>168</v>
      </c>
      <c r="H488" s="8">
        <v>168</v>
      </c>
      <c r="I488" s="8">
        <f t="shared" ref="I488:I495" si="52">E461-E488</f>
        <v>69.825000000000017</v>
      </c>
      <c r="J488" s="8">
        <f t="shared" si="50"/>
        <v>4875.5306250000021</v>
      </c>
      <c r="K488" s="76"/>
    </row>
    <row r="489" spans="1:11" x14ac:dyDescent="0.25">
      <c r="A489" s="77"/>
      <c r="B489" s="77"/>
      <c r="C489" s="7" t="s">
        <v>2</v>
      </c>
      <c r="D489" s="7">
        <v>2960</v>
      </c>
      <c r="E489" s="7">
        <v>194.75800000000001</v>
      </c>
      <c r="F489" s="7">
        <v>7.0259999999999998</v>
      </c>
      <c r="G489" s="7">
        <v>197</v>
      </c>
      <c r="H489" s="7">
        <v>196</v>
      </c>
      <c r="I489" s="7">
        <f t="shared" si="52"/>
        <v>40.878999999999991</v>
      </c>
      <c r="J489" s="7">
        <f t="shared" si="50"/>
        <v>1671.0926409999993</v>
      </c>
      <c r="K489" s="76"/>
    </row>
    <row r="490" spans="1:11" x14ac:dyDescent="0.25">
      <c r="A490" s="77" t="s">
        <v>13</v>
      </c>
      <c r="B490" s="77"/>
      <c r="C490" s="5" t="s">
        <v>0</v>
      </c>
      <c r="D490" s="5">
        <v>2960</v>
      </c>
      <c r="E490" s="5">
        <v>216.18100000000001</v>
      </c>
      <c r="F490" s="5">
        <v>11.417</v>
      </c>
      <c r="G490" s="5">
        <v>221</v>
      </c>
      <c r="H490" s="5">
        <v>219</v>
      </c>
      <c r="I490" s="5">
        <f t="shared" si="52"/>
        <v>17.564999999999998</v>
      </c>
      <c r="J490" s="5">
        <f t="shared" si="50"/>
        <v>308.52922499999994</v>
      </c>
      <c r="K490" s="76">
        <f>SQRT(SUM(J490:J492))</f>
        <v>30.779555714792242</v>
      </c>
    </row>
    <row r="491" spans="1:11" x14ac:dyDescent="0.25">
      <c r="A491" s="77"/>
      <c r="B491" s="77"/>
      <c r="C491" s="8" t="s">
        <v>1</v>
      </c>
      <c r="D491" s="8">
        <v>2960</v>
      </c>
      <c r="E491" s="8">
        <v>211.501</v>
      </c>
      <c r="F491" s="8">
        <v>11.308999999999999</v>
      </c>
      <c r="G491" s="8">
        <v>215</v>
      </c>
      <c r="H491" s="8">
        <v>214</v>
      </c>
      <c r="I491" s="8">
        <f t="shared" si="52"/>
        <v>18.460000000000008</v>
      </c>
      <c r="J491" s="8">
        <f t="shared" si="50"/>
        <v>340.77160000000032</v>
      </c>
      <c r="K491" s="76"/>
    </row>
    <row r="492" spans="1:11" x14ac:dyDescent="0.25">
      <c r="A492" s="77"/>
      <c r="B492" s="77"/>
      <c r="C492" s="7" t="s">
        <v>2</v>
      </c>
      <c r="D492" s="7">
        <v>2960</v>
      </c>
      <c r="E492" s="7">
        <v>214.63300000000001</v>
      </c>
      <c r="F492" s="7">
        <v>9.74</v>
      </c>
      <c r="G492" s="7">
        <v>219</v>
      </c>
      <c r="H492" s="7">
        <v>217</v>
      </c>
      <c r="I492" s="7">
        <f t="shared" si="52"/>
        <v>17.264999999999986</v>
      </c>
      <c r="J492" s="7">
        <f t="shared" si="50"/>
        <v>298.08022499999953</v>
      </c>
      <c r="K492" s="76"/>
    </row>
    <row r="493" spans="1:11" x14ac:dyDescent="0.25">
      <c r="A493" s="77" t="s">
        <v>8</v>
      </c>
      <c r="B493" s="77"/>
      <c r="C493" s="5" t="s">
        <v>0</v>
      </c>
      <c r="D493" s="5">
        <v>2960</v>
      </c>
      <c r="E493" s="5">
        <v>206.96199999999999</v>
      </c>
      <c r="F493" s="5">
        <v>9.6300000000000008</v>
      </c>
      <c r="G493" s="5">
        <v>212</v>
      </c>
      <c r="H493" s="5">
        <v>210</v>
      </c>
      <c r="I493" s="5">
        <f t="shared" si="52"/>
        <v>25.628000000000014</v>
      </c>
      <c r="J493" s="5">
        <f t="shared" si="50"/>
        <v>656.79438400000072</v>
      </c>
      <c r="K493" s="76">
        <f>SQRT(SUM(J493:J495))</f>
        <v>45.684690181722821</v>
      </c>
    </row>
    <row r="494" spans="1:11" x14ac:dyDescent="0.25">
      <c r="A494" s="77"/>
      <c r="B494" s="77"/>
      <c r="C494" s="8" t="s">
        <v>1</v>
      </c>
      <c r="D494" s="8">
        <v>2960</v>
      </c>
      <c r="E494" s="8">
        <v>196.20099999999999</v>
      </c>
      <c r="F494" s="8">
        <v>8.6310000000000002</v>
      </c>
      <c r="G494" s="8">
        <v>199</v>
      </c>
      <c r="H494" s="8">
        <v>199</v>
      </c>
      <c r="I494" s="8">
        <f t="shared" si="52"/>
        <v>31.962000000000018</v>
      </c>
      <c r="J494" s="8">
        <f t="shared" si="50"/>
        <v>1021.5694440000011</v>
      </c>
      <c r="K494" s="76"/>
    </row>
    <row r="495" spans="1:11" x14ac:dyDescent="0.25">
      <c r="A495" s="77"/>
      <c r="B495" s="77"/>
      <c r="C495" s="7" t="s">
        <v>2</v>
      </c>
      <c r="D495" s="7">
        <v>2960</v>
      </c>
      <c r="E495" s="7">
        <v>209.03800000000001</v>
      </c>
      <c r="F495" s="7">
        <v>8.7810000000000006</v>
      </c>
      <c r="G495" s="7">
        <v>214</v>
      </c>
      <c r="H495" s="7">
        <v>212</v>
      </c>
      <c r="I495" s="7">
        <f t="shared" si="52"/>
        <v>20.216999999999985</v>
      </c>
      <c r="J495" s="7">
        <f t="shared" si="50"/>
        <v>408.72708899999935</v>
      </c>
      <c r="K495" s="76"/>
    </row>
    <row r="497" spans="1:11" ht="18.75" x14ac:dyDescent="0.3">
      <c r="A497" s="26">
        <v>0.01</v>
      </c>
    </row>
    <row r="498" spans="1:11" x14ac:dyDescent="0.25">
      <c r="A498" s="78" t="s">
        <v>3</v>
      </c>
      <c r="B498" s="78"/>
      <c r="C498" s="5" t="s">
        <v>0</v>
      </c>
      <c r="D498" s="5">
        <v>11900</v>
      </c>
      <c r="E498" s="5">
        <v>237.13900000000001</v>
      </c>
      <c r="F498" s="5">
        <v>3.9550000000000001</v>
      </c>
      <c r="G498" s="5">
        <v>238</v>
      </c>
      <c r="H498" s="5">
        <v>237</v>
      </c>
    </row>
    <row r="499" spans="1:11" x14ac:dyDescent="0.25">
      <c r="A499" s="78"/>
      <c r="B499" s="78"/>
      <c r="C499" s="8" t="s">
        <v>1</v>
      </c>
      <c r="D499" s="8">
        <v>11900</v>
      </c>
      <c r="E499" s="8">
        <v>234.136</v>
      </c>
      <c r="F499" s="8">
        <v>4.1360000000000001</v>
      </c>
      <c r="G499" s="8">
        <v>233</v>
      </c>
      <c r="H499" s="8">
        <v>234</v>
      </c>
    </row>
    <row r="500" spans="1:11" x14ac:dyDescent="0.25">
      <c r="A500" s="78"/>
      <c r="B500" s="78"/>
      <c r="C500" s="7" t="s">
        <v>2</v>
      </c>
      <c r="D500" s="7">
        <v>11900</v>
      </c>
      <c r="E500" s="7">
        <v>233.874</v>
      </c>
      <c r="F500" s="7">
        <v>3.23</v>
      </c>
      <c r="G500" s="7">
        <v>234</v>
      </c>
      <c r="H500" s="7">
        <v>234</v>
      </c>
    </row>
    <row r="501" spans="1:11" x14ac:dyDescent="0.25">
      <c r="A501" s="78" t="s">
        <v>4</v>
      </c>
      <c r="B501" s="78"/>
      <c r="C501" s="5" t="s">
        <v>0</v>
      </c>
      <c r="D501" s="5">
        <v>11900</v>
      </c>
      <c r="E501" s="5">
        <v>229.36799999999999</v>
      </c>
      <c r="F501" s="5">
        <v>4.2969999999999997</v>
      </c>
      <c r="G501" s="5">
        <v>230</v>
      </c>
      <c r="H501" s="5">
        <v>230</v>
      </c>
    </row>
    <row r="502" spans="1:11" x14ac:dyDescent="0.25">
      <c r="A502" s="78"/>
      <c r="B502" s="78"/>
      <c r="C502" s="8" t="s">
        <v>1</v>
      </c>
      <c r="D502" s="8">
        <v>11900</v>
      </c>
      <c r="E502" s="8">
        <v>225.82400000000001</v>
      </c>
      <c r="F502" s="8">
        <v>4.4480000000000004</v>
      </c>
      <c r="G502" s="8">
        <v>228</v>
      </c>
      <c r="H502" s="8">
        <v>226</v>
      </c>
    </row>
    <row r="503" spans="1:11" x14ac:dyDescent="0.25">
      <c r="A503" s="78"/>
      <c r="B503" s="78"/>
      <c r="C503" s="7" t="s">
        <v>2</v>
      </c>
      <c r="D503" s="7">
        <v>11900</v>
      </c>
      <c r="E503" s="7">
        <v>227.05099999999999</v>
      </c>
      <c r="F503" s="7">
        <v>3.57</v>
      </c>
      <c r="G503" s="7">
        <v>228</v>
      </c>
      <c r="H503" s="7">
        <v>227</v>
      </c>
    </row>
    <row r="504" spans="1:11" x14ac:dyDescent="0.25">
      <c r="A504" s="78" t="s">
        <v>5</v>
      </c>
      <c r="B504" s="78"/>
      <c r="C504" s="5" t="s">
        <v>0</v>
      </c>
      <c r="D504" s="5">
        <v>8820</v>
      </c>
      <c r="E504" s="5">
        <v>234.45500000000001</v>
      </c>
      <c r="F504" s="5">
        <v>3.2490000000000001</v>
      </c>
      <c r="G504" s="5">
        <v>234</v>
      </c>
      <c r="H504" s="5">
        <v>234</v>
      </c>
    </row>
    <row r="505" spans="1:11" x14ac:dyDescent="0.25">
      <c r="A505" s="78"/>
      <c r="B505" s="78"/>
      <c r="C505" s="8" t="s">
        <v>1</v>
      </c>
      <c r="D505" s="8">
        <v>8820</v>
      </c>
      <c r="E505" s="8">
        <v>232.358</v>
      </c>
      <c r="F505" s="8">
        <v>3.2109999999999999</v>
      </c>
      <c r="G505" s="8">
        <v>232</v>
      </c>
      <c r="H505" s="8">
        <v>232</v>
      </c>
    </row>
    <row r="506" spans="1:11" x14ac:dyDescent="0.25">
      <c r="A506" s="78"/>
      <c r="B506" s="78"/>
      <c r="C506" s="7" t="s">
        <v>2</v>
      </c>
      <c r="D506" s="7">
        <v>8820</v>
      </c>
      <c r="E506" s="7">
        <v>231.54400000000001</v>
      </c>
      <c r="F506" s="7">
        <v>2.7519999999999998</v>
      </c>
      <c r="G506" s="7">
        <v>231</v>
      </c>
      <c r="H506" s="7">
        <v>232</v>
      </c>
    </row>
    <row r="507" spans="1:11" x14ac:dyDescent="0.25">
      <c r="A507" s="77" t="s">
        <v>6</v>
      </c>
      <c r="B507" s="77"/>
      <c r="C507" s="5" t="s">
        <v>0</v>
      </c>
      <c r="D507" s="5">
        <v>3016</v>
      </c>
      <c r="E507" s="5">
        <v>196.03299999999999</v>
      </c>
      <c r="F507" s="5">
        <v>9.2270000000000003</v>
      </c>
      <c r="G507" s="5">
        <v>200</v>
      </c>
      <c r="H507" s="5">
        <v>198</v>
      </c>
      <c r="I507" s="5">
        <f>E498-E507</f>
        <v>41.106000000000023</v>
      </c>
      <c r="J507" s="5">
        <f>IF(I507&gt;0,I507^2,I507^2*-1)</f>
        <v>1689.7032360000019</v>
      </c>
      <c r="K507" s="76">
        <f>SQRT(SUM(J507:J509))</f>
        <v>73.660654300650904</v>
      </c>
    </row>
    <row r="508" spans="1:11" x14ac:dyDescent="0.25">
      <c r="A508" s="77"/>
      <c r="B508" s="77"/>
      <c r="C508" s="8" t="s">
        <v>1</v>
      </c>
      <c r="D508" s="8">
        <v>3016</v>
      </c>
      <c r="E508" s="8">
        <v>182.83600000000001</v>
      </c>
      <c r="F508" s="8">
        <v>8.157</v>
      </c>
      <c r="G508" s="8">
        <v>185</v>
      </c>
      <c r="H508" s="8">
        <v>184</v>
      </c>
      <c r="I508" s="8">
        <f t="shared" ref="I508:I515" si="53">E499-E508</f>
        <v>51.299999999999983</v>
      </c>
      <c r="J508" s="8">
        <f t="shared" ref="J508:J533" si="54">IF(I508&gt;0,I508^2,I508^2*-1)</f>
        <v>2631.6899999999982</v>
      </c>
      <c r="K508" s="76"/>
    </row>
    <row r="509" spans="1:11" x14ac:dyDescent="0.25">
      <c r="A509" s="77"/>
      <c r="B509" s="77"/>
      <c r="C509" s="7" t="s">
        <v>2</v>
      </c>
      <c r="D509" s="7">
        <v>3016</v>
      </c>
      <c r="E509" s="7">
        <v>200.64</v>
      </c>
      <c r="F509" s="7">
        <v>8.6890000000000001</v>
      </c>
      <c r="G509" s="7">
        <v>203</v>
      </c>
      <c r="H509" s="7">
        <v>203</v>
      </c>
      <c r="I509" s="7">
        <f t="shared" si="53"/>
        <v>33.234000000000009</v>
      </c>
      <c r="J509" s="7">
        <f t="shared" si="54"/>
        <v>1104.4987560000006</v>
      </c>
      <c r="K509" s="76"/>
    </row>
    <row r="510" spans="1:11" x14ac:dyDescent="0.25">
      <c r="A510" s="77" t="s">
        <v>7</v>
      </c>
      <c r="B510" s="77"/>
      <c r="C510" s="5" t="s">
        <v>0</v>
      </c>
      <c r="D510" s="5">
        <v>3016</v>
      </c>
      <c r="E510" s="5">
        <v>194.53899999999999</v>
      </c>
      <c r="F510" s="5">
        <v>12.87</v>
      </c>
      <c r="G510" s="5">
        <v>197</v>
      </c>
      <c r="H510" s="5">
        <v>197</v>
      </c>
      <c r="I510" s="5">
        <f t="shared" si="53"/>
        <v>34.829000000000008</v>
      </c>
      <c r="J510" s="5">
        <f t="shared" si="54"/>
        <v>1213.0592410000006</v>
      </c>
      <c r="K510" s="76">
        <f>SQRT(SUM(J510:J512))</f>
        <v>61.967159520184573</v>
      </c>
    </row>
    <row r="511" spans="1:11" x14ac:dyDescent="0.25">
      <c r="A511" s="77"/>
      <c r="B511" s="77"/>
      <c r="C511" s="8" t="s">
        <v>1</v>
      </c>
      <c r="D511" s="8">
        <v>3016</v>
      </c>
      <c r="E511" s="8">
        <v>182.411</v>
      </c>
      <c r="F511" s="8">
        <v>11.194000000000001</v>
      </c>
      <c r="G511" s="8">
        <v>184</v>
      </c>
      <c r="H511" s="8">
        <v>184</v>
      </c>
      <c r="I511" s="8">
        <f t="shared" si="53"/>
        <v>43.413000000000011</v>
      </c>
      <c r="J511" s="8">
        <f t="shared" si="54"/>
        <v>1884.6885690000011</v>
      </c>
      <c r="K511" s="76"/>
    </row>
    <row r="512" spans="1:11" x14ac:dyDescent="0.25">
      <c r="A512" s="77"/>
      <c r="B512" s="77"/>
      <c r="C512" s="7" t="s">
        <v>2</v>
      </c>
      <c r="D512" s="7">
        <v>3016</v>
      </c>
      <c r="E512" s="7">
        <v>199.80799999999999</v>
      </c>
      <c r="F512" s="7">
        <v>11.036</v>
      </c>
      <c r="G512" s="7">
        <v>203</v>
      </c>
      <c r="H512" s="7">
        <v>203</v>
      </c>
      <c r="I512" s="7">
        <f t="shared" si="53"/>
        <v>27.242999999999995</v>
      </c>
      <c r="J512" s="7">
        <f t="shared" si="54"/>
        <v>742.18104899999969</v>
      </c>
      <c r="K512" s="76"/>
    </row>
    <row r="513" spans="1:11" x14ac:dyDescent="0.25">
      <c r="A513" s="77" t="s">
        <v>8</v>
      </c>
      <c r="B513" s="77"/>
      <c r="C513" s="5" t="s">
        <v>0</v>
      </c>
      <c r="D513" s="5">
        <v>3016</v>
      </c>
      <c r="E513" s="5">
        <v>190.27699999999999</v>
      </c>
      <c r="F513" s="5">
        <v>10.808999999999999</v>
      </c>
      <c r="G513" s="5">
        <v>194</v>
      </c>
      <c r="H513" s="5">
        <v>193</v>
      </c>
      <c r="I513" s="5">
        <f t="shared" si="53"/>
        <v>44.178000000000026</v>
      </c>
      <c r="J513" s="5">
        <f t="shared" si="54"/>
        <v>1951.6956840000023</v>
      </c>
      <c r="K513" s="76">
        <f>SQRT(SUM(J513:J515))</f>
        <v>76.150319579106196</v>
      </c>
    </row>
    <row r="514" spans="1:11" x14ac:dyDescent="0.25">
      <c r="A514" s="77"/>
      <c r="B514" s="77"/>
      <c r="C514" s="8" t="s">
        <v>1</v>
      </c>
      <c r="D514" s="8">
        <v>3016</v>
      </c>
      <c r="E514" s="8">
        <v>178.91</v>
      </c>
      <c r="F514" s="8">
        <v>9.5760000000000005</v>
      </c>
      <c r="G514" s="8">
        <v>181</v>
      </c>
      <c r="H514" s="8">
        <v>181</v>
      </c>
      <c r="I514" s="8">
        <f t="shared" si="53"/>
        <v>53.448000000000008</v>
      </c>
      <c r="J514" s="8">
        <f t="shared" si="54"/>
        <v>2856.6887040000006</v>
      </c>
      <c r="K514" s="76"/>
    </row>
    <row r="515" spans="1:11" x14ac:dyDescent="0.25">
      <c r="A515" s="77"/>
      <c r="B515" s="77"/>
      <c r="C515" s="7" t="s">
        <v>2</v>
      </c>
      <c r="D515" s="7">
        <v>3016</v>
      </c>
      <c r="E515" s="7">
        <v>200.072</v>
      </c>
      <c r="F515" s="7">
        <v>9.6850000000000005</v>
      </c>
      <c r="G515" s="7">
        <v>205</v>
      </c>
      <c r="H515" s="7">
        <v>202</v>
      </c>
      <c r="I515" s="7">
        <f t="shared" si="53"/>
        <v>31.472000000000008</v>
      </c>
      <c r="J515" s="7">
        <f t="shared" si="54"/>
        <v>990.48678400000051</v>
      </c>
      <c r="K515" s="76"/>
    </row>
    <row r="516" spans="1:11" x14ac:dyDescent="0.25">
      <c r="A516" s="75" t="s">
        <v>9</v>
      </c>
      <c r="B516" s="75"/>
      <c r="C516" s="5" t="s">
        <v>0</v>
      </c>
      <c r="D516" s="5">
        <v>3016</v>
      </c>
      <c r="E516" s="5">
        <v>222.196</v>
      </c>
      <c r="F516" s="5">
        <v>7.7789999999999999</v>
      </c>
      <c r="G516" s="5">
        <v>227</v>
      </c>
      <c r="H516" s="5">
        <v>224</v>
      </c>
      <c r="I516" s="5">
        <f>E498-E516</f>
        <v>14.943000000000012</v>
      </c>
      <c r="J516" s="5">
        <f t="shared" si="54"/>
        <v>223.29324900000037</v>
      </c>
      <c r="K516" s="76">
        <f>SQRT(SUM(J516:J518))</f>
        <v>25.132140438092417</v>
      </c>
    </row>
    <row r="517" spans="1:11" x14ac:dyDescent="0.25">
      <c r="A517" s="75"/>
      <c r="B517" s="75"/>
      <c r="C517" s="8" t="s">
        <v>1</v>
      </c>
      <c r="D517" s="8">
        <v>3016</v>
      </c>
      <c r="E517" s="8">
        <v>219.03299999999999</v>
      </c>
      <c r="F517" s="8">
        <v>7.5970000000000004</v>
      </c>
      <c r="G517" s="8">
        <v>223</v>
      </c>
      <c r="H517" s="8">
        <v>221</v>
      </c>
      <c r="I517" s="8">
        <f t="shared" ref="I517:I524" si="55">E499-E517</f>
        <v>15.103000000000009</v>
      </c>
      <c r="J517" s="8">
        <f t="shared" si="54"/>
        <v>228.10060900000025</v>
      </c>
      <c r="K517" s="76"/>
    </row>
    <row r="518" spans="1:11" x14ac:dyDescent="0.25">
      <c r="A518" s="75"/>
      <c r="B518" s="75"/>
      <c r="C518" s="7" t="s">
        <v>2</v>
      </c>
      <c r="D518" s="7">
        <v>3016</v>
      </c>
      <c r="E518" s="7">
        <v>220.44900000000001</v>
      </c>
      <c r="F518" s="7">
        <v>6.5869999999999997</v>
      </c>
      <c r="G518" s="7">
        <v>224</v>
      </c>
      <c r="H518" s="7">
        <v>222</v>
      </c>
      <c r="I518" s="7">
        <f t="shared" si="55"/>
        <v>13.424999999999983</v>
      </c>
      <c r="J518" s="7">
        <f t="shared" si="54"/>
        <v>180.23062499999955</v>
      </c>
      <c r="K518" s="76"/>
    </row>
    <row r="519" spans="1:11" x14ac:dyDescent="0.25">
      <c r="A519" s="75" t="s">
        <v>10</v>
      </c>
      <c r="B519" s="75"/>
      <c r="C519" s="5" t="s">
        <v>0</v>
      </c>
      <c r="D519" s="5">
        <v>2557</v>
      </c>
      <c r="E519" s="5">
        <v>216.274</v>
      </c>
      <c r="F519" s="5">
        <v>10.247</v>
      </c>
      <c r="G519" s="5">
        <v>223</v>
      </c>
      <c r="H519" s="5">
        <v>220</v>
      </c>
      <c r="I519" s="5">
        <f t="shared" si="55"/>
        <v>13.093999999999994</v>
      </c>
      <c r="J519" s="5">
        <f t="shared" si="54"/>
        <v>171.45283599999985</v>
      </c>
      <c r="K519" s="76">
        <f>SQRT(SUM(J519:J521))</f>
        <v>24.095352373434995</v>
      </c>
    </row>
    <row r="520" spans="1:11" x14ac:dyDescent="0.25">
      <c r="A520" s="75"/>
      <c r="B520" s="75"/>
      <c r="C520" s="8" t="s">
        <v>1</v>
      </c>
      <c r="D520" s="8">
        <v>2557</v>
      </c>
      <c r="E520" s="8">
        <v>211.09100000000001</v>
      </c>
      <c r="F520" s="8">
        <v>9.9420000000000002</v>
      </c>
      <c r="G520" s="8">
        <v>216</v>
      </c>
      <c r="H520" s="8">
        <v>214</v>
      </c>
      <c r="I520" s="8">
        <f t="shared" si="55"/>
        <v>14.733000000000004</v>
      </c>
      <c r="J520" s="8">
        <f t="shared" si="54"/>
        <v>217.06128900000013</v>
      </c>
      <c r="K520" s="76"/>
    </row>
    <row r="521" spans="1:11" x14ac:dyDescent="0.25">
      <c r="A521" s="75"/>
      <c r="B521" s="75"/>
      <c r="C521" s="7" t="s">
        <v>2</v>
      </c>
      <c r="D521" s="7">
        <v>2557</v>
      </c>
      <c r="E521" s="7">
        <v>213.19200000000001</v>
      </c>
      <c r="F521" s="7">
        <v>8.8580000000000005</v>
      </c>
      <c r="G521" s="7">
        <v>218</v>
      </c>
      <c r="H521" s="7">
        <v>216</v>
      </c>
      <c r="I521" s="7">
        <f t="shared" si="55"/>
        <v>13.85899999999998</v>
      </c>
      <c r="J521" s="7">
        <f t="shared" si="54"/>
        <v>192.07188099999945</v>
      </c>
      <c r="K521" s="76"/>
    </row>
    <row r="522" spans="1:11" x14ac:dyDescent="0.25">
      <c r="A522" s="75" t="s">
        <v>11</v>
      </c>
      <c r="B522" s="75"/>
      <c r="C522" s="5" t="s">
        <v>0</v>
      </c>
      <c r="D522" s="5">
        <v>2557</v>
      </c>
      <c r="E522" s="5">
        <v>221.36600000000001</v>
      </c>
      <c r="F522" s="5">
        <v>9.2940000000000005</v>
      </c>
      <c r="G522" s="5">
        <v>227</v>
      </c>
      <c r="H522" s="5">
        <v>224</v>
      </c>
      <c r="I522" s="5">
        <f t="shared" si="55"/>
        <v>13.088999999999999</v>
      </c>
      <c r="J522" s="5">
        <f t="shared" si="54"/>
        <v>171.32192099999997</v>
      </c>
      <c r="K522" s="76">
        <f>SQRT(SUM(J522:J524))</f>
        <v>24.028158210732695</v>
      </c>
    </row>
    <row r="523" spans="1:11" x14ac:dyDescent="0.25">
      <c r="A523" s="75"/>
      <c r="B523" s="75"/>
      <c r="C523" s="8" t="s">
        <v>1</v>
      </c>
      <c r="D523" s="8">
        <v>2557</v>
      </c>
      <c r="E523" s="8">
        <v>217.12899999999999</v>
      </c>
      <c r="F523" s="8">
        <v>9.2240000000000002</v>
      </c>
      <c r="G523" s="8">
        <v>222</v>
      </c>
      <c r="H523" s="8">
        <v>220</v>
      </c>
      <c r="I523" s="8">
        <f t="shared" si="55"/>
        <v>15.229000000000013</v>
      </c>
      <c r="J523" s="8">
        <f t="shared" si="54"/>
        <v>231.92244100000042</v>
      </c>
      <c r="K523" s="76"/>
    </row>
    <row r="524" spans="1:11" x14ac:dyDescent="0.25">
      <c r="A524" s="75"/>
      <c r="B524" s="75"/>
      <c r="C524" s="7" t="s">
        <v>2</v>
      </c>
      <c r="D524" s="7">
        <v>2557</v>
      </c>
      <c r="E524" s="7">
        <v>218.34899999999999</v>
      </c>
      <c r="F524" s="7">
        <v>7.92</v>
      </c>
      <c r="G524" s="7">
        <v>223</v>
      </c>
      <c r="H524" s="7">
        <v>221</v>
      </c>
      <c r="I524" s="7">
        <f t="shared" si="55"/>
        <v>13.195000000000022</v>
      </c>
      <c r="J524" s="7">
        <f t="shared" si="54"/>
        <v>174.10802500000057</v>
      </c>
      <c r="K524" s="76"/>
    </row>
    <row r="525" spans="1:11" x14ac:dyDescent="0.25">
      <c r="A525" s="77" t="s">
        <v>12</v>
      </c>
      <c r="B525" s="77"/>
      <c r="C525" s="5" t="s">
        <v>0</v>
      </c>
      <c r="D525" s="5">
        <v>2557</v>
      </c>
      <c r="E525" s="5">
        <v>204.98599999999999</v>
      </c>
      <c r="F525" s="5">
        <v>7.3979999999999997</v>
      </c>
      <c r="G525" s="5">
        <v>208</v>
      </c>
      <c r="H525" s="5">
        <v>206</v>
      </c>
      <c r="I525" s="5">
        <f>E498-E525</f>
        <v>32.15300000000002</v>
      </c>
      <c r="J525" s="5">
        <f t="shared" si="54"/>
        <v>1033.8154090000012</v>
      </c>
      <c r="K525" s="76">
        <f>SQRT(SUM(J525:J527))</f>
        <v>58.453456510286877</v>
      </c>
    </row>
    <row r="526" spans="1:11" x14ac:dyDescent="0.25">
      <c r="A526" s="77"/>
      <c r="B526" s="77"/>
      <c r="C526" s="8" t="s">
        <v>1</v>
      </c>
      <c r="D526" s="8">
        <v>2557</v>
      </c>
      <c r="E526" s="8">
        <v>193.04900000000001</v>
      </c>
      <c r="F526" s="8">
        <v>6.7409999999999997</v>
      </c>
      <c r="G526" s="8">
        <v>195</v>
      </c>
      <c r="H526" s="8">
        <v>194</v>
      </c>
      <c r="I526" s="8">
        <f t="shared" ref="I526:I533" si="56">E499-E526</f>
        <v>41.086999999999989</v>
      </c>
      <c r="J526" s="8">
        <f t="shared" si="54"/>
        <v>1688.1415689999992</v>
      </c>
      <c r="K526" s="76"/>
    </row>
    <row r="527" spans="1:11" x14ac:dyDescent="0.25">
      <c r="A527" s="77"/>
      <c r="B527" s="77"/>
      <c r="C527" s="7" t="s">
        <v>2</v>
      </c>
      <c r="D527" s="7">
        <v>2557</v>
      </c>
      <c r="E527" s="7">
        <v>207.51400000000001</v>
      </c>
      <c r="F527" s="7">
        <v>6.6820000000000004</v>
      </c>
      <c r="G527" s="7">
        <v>211</v>
      </c>
      <c r="H527" s="7">
        <v>209</v>
      </c>
      <c r="I527" s="7">
        <f t="shared" si="56"/>
        <v>26.359999999999985</v>
      </c>
      <c r="J527" s="7">
        <f t="shared" si="54"/>
        <v>694.84959999999921</v>
      </c>
      <c r="K527" s="76"/>
    </row>
    <row r="528" spans="1:11" x14ac:dyDescent="0.25">
      <c r="A528" s="77" t="s">
        <v>13</v>
      </c>
      <c r="B528" s="77"/>
      <c r="C528" s="5" t="s">
        <v>0</v>
      </c>
      <c r="D528" s="5">
        <v>2557</v>
      </c>
      <c r="E528" s="5">
        <v>209.81399999999999</v>
      </c>
      <c r="F528" s="5">
        <v>9.1769999999999996</v>
      </c>
      <c r="G528" s="5">
        <v>216</v>
      </c>
      <c r="H528" s="5">
        <v>212</v>
      </c>
      <c r="I528" s="5">
        <f t="shared" si="56"/>
        <v>19.554000000000002</v>
      </c>
      <c r="J528" s="5">
        <f t="shared" si="54"/>
        <v>382.35891600000008</v>
      </c>
      <c r="K528" s="76">
        <f>SQRT(SUM(J528:J530))</f>
        <v>36.138572689025786</v>
      </c>
    </row>
    <row r="529" spans="1:11" x14ac:dyDescent="0.25">
      <c r="A529" s="77"/>
      <c r="B529" s="77"/>
      <c r="C529" s="8" t="s">
        <v>1</v>
      </c>
      <c r="D529" s="8">
        <v>2557</v>
      </c>
      <c r="E529" s="8">
        <v>201.66</v>
      </c>
      <c r="F529" s="8">
        <v>8.4209999999999994</v>
      </c>
      <c r="G529" s="8">
        <v>204</v>
      </c>
      <c r="H529" s="8">
        <v>203</v>
      </c>
      <c r="I529" s="8">
        <f t="shared" si="56"/>
        <v>24.164000000000016</v>
      </c>
      <c r="J529" s="8">
        <f t="shared" si="54"/>
        <v>583.89889600000072</v>
      </c>
      <c r="K529" s="76"/>
    </row>
    <row r="530" spans="1:11" x14ac:dyDescent="0.25">
      <c r="A530" s="77"/>
      <c r="B530" s="77"/>
      <c r="C530" s="7" t="s">
        <v>2</v>
      </c>
      <c r="D530" s="7">
        <v>2557</v>
      </c>
      <c r="E530" s="7">
        <v>208.619</v>
      </c>
      <c r="F530" s="7">
        <v>7.7949999999999999</v>
      </c>
      <c r="G530" s="7">
        <v>214</v>
      </c>
      <c r="H530" s="7">
        <v>210</v>
      </c>
      <c r="I530" s="7">
        <f t="shared" si="56"/>
        <v>18.431999999999988</v>
      </c>
      <c r="J530" s="7">
        <f t="shared" si="54"/>
        <v>339.73862399999956</v>
      </c>
      <c r="K530" s="76"/>
    </row>
    <row r="531" spans="1:11" x14ac:dyDescent="0.25">
      <c r="A531" s="77" t="s">
        <v>8</v>
      </c>
      <c r="B531" s="77"/>
      <c r="C531" s="5" t="s">
        <v>0</v>
      </c>
      <c r="D531" s="5">
        <v>2557</v>
      </c>
      <c r="E531" s="5">
        <v>203.07900000000001</v>
      </c>
      <c r="F531" s="5">
        <v>9.4819999999999993</v>
      </c>
      <c r="G531" s="5">
        <v>206</v>
      </c>
      <c r="H531" s="5">
        <v>205</v>
      </c>
      <c r="I531" s="5">
        <f t="shared" si="56"/>
        <v>31.376000000000005</v>
      </c>
      <c r="J531" s="5">
        <f t="shared" si="54"/>
        <v>984.45337600000028</v>
      </c>
      <c r="K531" s="76">
        <f>SQRT(SUM(J531:J533))</f>
        <v>56.264369622346258</v>
      </c>
    </row>
    <row r="532" spans="1:11" x14ac:dyDescent="0.25">
      <c r="A532" s="77"/>
      <c r="B532" s="77"/>
      <c r="C532" s="8" t="s">
        <v>1</v>
      </c>
      <c r="D532" s="8">
        <v>2557</v>
      </c>
      <c r="E532" s="8">
        <v>193.36600000000001</v>
      </c>
      <c r="F532" s="8">
        <v>8.577</v>
      </c>
      <c r="G532" s="8">
        <v>198</v>
      </c>
      <c r="H532" s="8">
        <v>195</v>
      </c>
      <c r="I532" s="8">
        <f t="shared" si="56"/>
        <v>38.99199999999999</v>
      </c>
      <c r="J532" s="8">
        <f t="shared" si="54"/>
        <v>1520.3760639999991</v>
      </c>
      <c r="K532" s="76"/>
    </row>
    <row r="533" spans="1:11" x14ac:dyDescent="0.25">
      <c r="A533" s="77"/>
      <c r="B533" s="77"/>
      <c r="C533" s="7" t="s">
        <v>2</v>
      </c>
      <c r="D533" s="7">
        <v>2557</v>
      </c>
      <c r="E533" s="7">
        <v>205.83699999999999</v>
      </c>
      <c r="F533" s="7">
        <v>8.18</v>
      </c>
      <c r="G533" s="7">
        <v>209</v>
      </c>
      <c r="H533" s="7">
        <v>208</v>
      </c>
      <c r="I533" s="7">
        <f t="shared" si="56"/>
        <v>25.707000000000022</v>
      </c>
      <c r="J533" s="7">
        <f t="shared" si="54"/>
        <v>660.84984900000109</v>
      </c>
      <c r="K533" s="76"/>
    </row>
    <row r="535" spans="1:11" ht="18.75" x14ac:dyDescent="0.3">
      <c r="A535" s="26">
        <v>0.1</v>
      </c>
    </row>
    <row r="536" spans="1:11" x14ac:dyDescent="0.25">
      <c r="A536" s="78" t="s">
        <v>3</v>
      </c>
      <c r="B536" s="78"/>
      <c r="C536" s="5" t="s">
        <v>0</v>
      </c>
      <c r="D536" s="5">
        <v>8288</v>
      </c>
      <c r="E536" s="5">
        <v>234.005</v>
      </c>
      <c r="F536" s="5">
        <v>3.54</v>
      </c>
      <c r="G536" s="5">
        <v>234</v>
      </c>
      <c r="H536" s="5">
        <v>234</v>
      </c>
    </row>
    <row r="537" spans="1:11" x14ac:dyDescent="0.25">
      <c r="A537" s="78"/>
      <c r="B537" s="78"/>
      <c r="C537" s="8" t="s">
        <v>1</v>
      </c>
      <c r="D537" s="8">
        <v>8288</v>
      </c>
      <c r="E537" s="8">
        <v>229.999</v>
      </c>
      <c r="F537" s="8">
        <v>3.5550000000000002</v>
      </c>
      <c r="G537" s="8">
        <v>230</v>
      </c>
      <c r="H537" s="8">
        <v>230</v>
      </c>
    </row>
    <row r="538" spans="1:11" x14ac:dyDescent="0.25">
      <c r="A538" s="78"/>
      <c r="B538" s="78"/>
      <c r="C538" s="7" t="s">
        <v>2</v>
      </c>
      <c r="D538" s="7">
        <v>8288</v>
      </c>
      <c r="E538" s="7">
        <v>232.19800000000001</v>
      </c>
      <c r="F538" s="7">
        <v>3.03</v>
      </c>
      <c r="G538" s="7">
        <v>232</v>
      </c>
      <c r="H538" s="7">
        <v>232</v>
      </c>
    </row>
    <row r="539" spans="1:11" x14ac:dyDescent="0.25">
      <c r="A539" s="78" t="s">
        <v>4</v>
      </c>
      <c r="B539" s="78"/>
      <c r="C539" s="5" t="s">
        <v>0</v>
      </c>
      <c r="D539" s="5">
        <v>8288</v>
      </c>
      <c r="E539" s="5">
        <v>235.70699999999999</v>
      </c>
      <c r="F539" s="5">
        <v>3.032</v>
      </c>
      <c r="G539" s="5">
        <v>236</v>
      </c>
      <c r="H539" s="5">
        <v>236</v>
      </c>
    </row>
    <row r="540" spans="1:11" x14ac:dyDescent="0.25">
      <c r="A540" s="78"/>
      <c r="B540" s="78"/>
      <c r="C540" s="8" t="s">
        <v>1</v>
      </c>
      <c r="D540" s="8">
        <v>8288</v>
      </c>
      <c r="E540" s="8">
        <v>231.261</v>
      </c>
      <c r="F540" s="8">
        <v>3.1139999999999999</v>
      </c>
      <c r="G540" s="8">
        <v>232</v>
      </c>
      <c r="H540" s="8">
        <v>231</v>
      </c>
    </row>
    <row r="541" spans="1:11" x14ac:dyDescent="0.25">
      <c r="A541" s="78"/>
      <c r="B541" s="78"/>
      <c r="C541" s="7" t="s">
        <v>2</v>
      </c>
      <c r="D541" s="7">
        <v>8288</v>
      </c>
      <c r="E541" s="7">
        <v>232.59899999999999</v>
      </c>
      <c r="F541" s="7">
        <v>2.621</v>
      </c>
      <c r="G541" s="7">
        <v>233</v>
      </c>
      <c r="H541" s="7">
        <v>233</v>
      </c>
    </row>
    <row r="542" spans="1:11" x14ac:dyDescent="0.25">
      <c r="A542" s="78" t="s">
        <v>5</v>
      </c>
      <c r="B542" s="78"/>
      <c r="C542" s="5" t="s">
        <v>0</v>
      </c>
      <c r="D542" s="5">
        <v>8288</v>
      </c>
      <c r="E542" s="5">
        <v>238.726</v>
      </c>
      <c r="F542" s="5">
        <v>3.6709999999999998</v>
      </c>
      <c r="G542" s="5">
        <v>239</v>
      </c>
      <c r="H542" s="5">
        <v>239</v>
      </c>
    </row>
    <row r="543" spans="1:11" x14ac:dyDescent="0.25">
      <c r="A543" s="78"/>
      <c r="B543" s="78"/>
      <c r="C543" s="8" t="s">
        <v>1</v>
      </c>
      <c r="D543" s="8">
        <v>8288</v>
      </c>
      <c r="E543" s="8">
        <v>234.24600000000001</v>
      </c>
      <c r="F543" s="8">
        <v>3.5870000000000002</v>
      </c>
      <c r="G543" s="8">
        <v>234</v>
      </c>
      <c r="H543" s="8">
        <v>234</v>
      </c>
    </row>
    <row r="544" spans="1:11" x14ac:dyDescent="0.25">
      <c r="A544" s="78"/>
      <c r="B544" s="78"/>
      <c r="C544" s="7" t="s">
        <v>2</v>
      </c>
      <c r="D544" s="7">
        <v>8288</v>
      </c>
      <c r="E544" s="7">
        <v>234.161</v>
      </c>
      <c r="F544" s="7">
        <v>3.2839999999999998</v>
      </c>
      <c r="G544" s="7">
        <v>235</v>
      </c>
      <c r="H544" s="7">
        <v>234</v>
      </c>
    </row>
    <row r="545" spans="1:11" x14ac:dyDescent="0.25">
      <c r="A545" s="77" t="s">
        <v>6</v>
      </c>
      <c r="B545" s="77"/>
      <c r="C545" s="5" t="s">
        <v>0</v>
      </c>
      <c r="D545" s="5">
        <v>2076</v>
      </c>
      <c r="E545" s="5">
        <v>216.29900000000001</v>
      </c>
      <c r="F545" s="5">
        <v>4.298</v>
      </c>
      <c r="G545" s="5">
        <v>217</v>
      </c>
      <c r="H545" s="5">
        <v>217</v>
      </c>
      <c r="I545" s="5">
        <f>E536-E545</f>
        <v>17.705999999999989</v>
      </c>
      <c r="J545" s="5">
        <f>IF(I545&gt;0,I545^2,I545^2*-1)</f>
        <v>313.50243599999959</v>
      </c>
      <c r="K545" s="76">
        <f>SQRT(SUM(J545:J547))</f>
        <v>32.619624001511724</v>
      </c>
    </row>
    <row r="546" spans="1:11" x14ac:dyDescent="0.25">
      <c r="A546" s="77"/>
      <c r="B546" s="77"/>
      <c r="C546" s="8" t="s">
        <v>1</v>
      </c>
      <c r="D546" s="8">
        <v>2076</v>
      </c>
      <c r="E546" s="8">
        <v>206.846</v>
      </c>
      <c r="F546" s="8">
        <v>4.8769999999999998</v>
      </c>
      <c r="G546" s="8">
        <v>208</v>
      </c>
      <c r="H546" s="8">
        <v>207</v>
      </c>
      <c r="I546" s="8">
        <f t="shared" ref="I546:I553" si="57">E537-E546</f>
        <v>23.152999999999992</v>
      </c>
      <c r="J546" s="8">
        <f t="shared" ref="J546:J571" si="58">IF(I546&gt;0,I546^2,I546^2*-1)</f>
        <v>536.06140899999957</v>
      </c>
      <c r="K546" s="76"/>
    </row>
    <row r="547" spans="1:11" x14ac:dyDescent="0.25">
      <c r="A547" s="77"/>
      <c r="B547" s="77"/>
      <c r="C547" s="7" t="s">
        <v>2</v>
      </c>
      <c r="D547" s="7">
        <v>2076</v>
      </c>
      <c r="E547" s="7">
        <v>217.553</v>
      </c>
      <c r="F547" s="7">
        <v>3.7549999999999999</v>
      </c>
      <c r="G547" s="7">
        <v>218</v>
      </c>
      <c r="H547" s="7">
        <v>218</v>
      </c>
      <c r="I547" s="7">
        <f t="shared" si="57"/>
        <v>14.64500000000001</v>
      </c>
      <c r="J547" s="7">
        <f t="shared" si="58"/>
        <v>214.47602500000031</v>
      </c>
      <c r="K547" s="76"/>
    </row>
    <row r="548" spans="1:11" x14ac:dyDescent="0.25">
      <c r="A548" s="77" t="s">
        <v>7</v>
      </c>
      <c r="B548" s="77"/>
      <c r="C548" s="5" t="s">
        <v>0</v>
      </c>
      <c r="D548" s="5">
        <v>2076</v>
      </c>
      <c r="E548" s="5">
        <v>212.86799999999999</v>
      </c>
      <c r="F548" s="5">
        <v>4.157</v>
      </c>
      <c r="G548" s="5">
        <v>214</v>
      </c>
      <c r="H548" s="5">
        <v>213</v>
      </c>
      <c r="I548" s="5">
        <f t="shared" si="57"/>
        <v>22.838999999999999</v>
      </c>
      <c r="J548" s="5">
        <f t="shared" si="58"/>
        <v>521.61992099999998</v>
      </c>
      <c r="K548" s="76">
        <f>SQRT(SUM(J548:J550))</f>
        <v>39.960290627071267</v>
      </c>
    </row>
    <row r="549" spans="1:11" x14ac:dyDescent="0.25">
      <c r="A549" s="77"/>
      <c r="B549" s="77"/>
      <c r="C549" s="8" t="s">
        <v>1</v>
      </c>
      <c r="D549" s="8">
        <v>2076</v>
      </c>
      <c r="E549" s="8">
        <v>203.096</v>
      </c>
      <c r="F549" s="8">
        <v>4.702</v>
      </c>
      <c r="G549" s="8">
        <v>204</v>
      </c>
      <c r="H549" s="8">
        <v>203</v>
      </c>
      <c r="I549" s="8">
        <f t="shared" si="57"/>
        <v>28.164999999999992</v>
      </c>
      <c r="J549" s="8">
        <f t="shared" si="58"/>
        <v>793.2672249999996</v>
      </c>
      <c r="K549" s="76"/>
    </row>
    <row r="550" spans="1:11" x14ac:dyDescent="0.25">
      <c r="A550" s="77"/>
      <c r="B550" s="77"/>
      <c r="C550" s="7" t="s">
        <v>2</v>
      </c>
      <c r="D550" s="7">
        <v>2076</v>
      </c>
      <c r="E550" s="7">
        <v>215.80799999999999</v>
      </c>
      <c r="F550" s="7">
        <v>3.706</v>
      </c>
      <c r="G550" s="7">
        <v>216</v>
      </c>
      <c r="H550" s="7">
        <v>216</v>
      </c>
      <c r="I550" s="7">
        <f t="shared" si="57"/>
        <v>16.790999999999997</v>
      </c>
      <c r="J550" s="7">
        <f t="shared" si="58"/>
        <v>281.93768099999988</v>
      </c>
      <c r="K550" s="76"/>
    </row>
    <row r="551" spans="1:11" x14ac:dyDescent="0.25">
      <c r="A551" s="77" t="s">
        <v>8</v>
      </c>
      <c r="B551" s="77"/>
      <c r="C551" s="5" t="s">
        <v>0</v>
      </c>
      <c r="D551" s="5">
        <v>2076</v>
      </c>
      <c r="E551" s="5">
        <v>213.19</v>
      </c>
      <c r="F551" s="5">
        <v>3.6219999999999999</v>
      </c>
      <c r="G551" s="5">
        <v>214</v>
      </c>
      <c r="H551" s="5">
        <v>213</v>
      </c>
      <c r="I551" s="5">
        <f t="shared" si="57"/>
        <v>25.536000000000001</v>
      </c>
      <c r="J551" s="5">
        <f t="shared" si="58"/>
        <v>652.08729600000004</v>
      </c>
      <c r="K551" s="76">
        <f>SQRT(SUM(J551:J553))</f>
        <v>43.839657856785337</v>
      </c>
    </row>
    <row r="552" spans="1:11" x14ac:dyDescent="0.25">
      <c r="A552" s="77"/>
      <c r="B552" s="77"/>
      <c r="C552" s="8" t="s">
        <v>1</v>
      </c>
      <c r="D552" s="8">
        <v>2076</v>
      </c>
      <c r="E552" s="8">
        <v>204.53800000000001</v>
      </c>
      <c r="F552" s="8">
        <v>4.0259999999999998</v>
      </c>
      <c r="G552" s="8">
        <v>203</v>
      </c>
      <c r="H552" s="8">
        <v>205</v>
      </c>
      <c r="I552" s="8">
        <f t="shared" si="57"/>
        <v>29.707999999999998</v>
      </c>
      <c r="J552" s="8">
        <f t="shared" si="58"/>
        <v>882.56526399999996</v>
      </c>
      <c r="K552" s="76"/>
    </row>
    <row r="553" spans="1:11" x14ac:dyDescent="0.25">
      <c r="A553" s="77"/>
      <c r="B553" s="77"/>
      <c r="C553" s="7" t="s">
        <v>2</v>
      </c>
      <c r="D553" s="7">
        <v>2076</v>
      </c>
      <c r="E553" s="7">
        <v>214.482</v>
      </c>
      <c r="F553" s="7">
        <v>3.3149999999999999</v>
      </c>
      <c r="G553" s="7">
        <v>215</v>
      </c>
      <c r="H553" s="7">
        <v>215</v>
      </c>
      <c r="I553" s="7">
        <f t="shared" si="57"/>
        <v>19.679000000000002</v>
      </c>
      <c r="J553" s="7">
        <f t="shared" si="58"/>
        <v>387.2630410000001</v>
      </c>
      <c r="K553" s="76"/>
    </row>
    <row r="554" spans="1:11" x14ac:dyDescent="0.25">
      <c r="A554" s="75" t="s">
        <v>9</v>
      </c>
      <c r="B554" s="75"/>
      <c r="C554" s="5" t="s">
        <v>0</v>
      </c>
      <c r="D554" s="5">
        <v>2076</v>
      </c>
      <c r="E554" s="5">
        <v>227.44200000000001</v>
      </c>
      <c r="F554" s="5">
        <v>3.8610000000000002</v>
      </c>
      <c r="G554" s="5">
        <v>229</v>
      </c>
      <c r="H554" s="5">
        <v>228</v>
      </c>
      <c r="I554" s="5">
        <f>E536-E554</f>
        <v>6.5629999999999882</v>
      </c>
      <c r="J554" s="5">
        <f t="shared" si="58"/>
        <v>43.072968999999844</v>
      </c>
      <c r="K554" s="76">
        <f>SQRT(SUM(J554:J556))</f>
        <v>13.647325781998465</v>
      </c>
    </row>
    <row r="555" spans="1:11" x14ac:dyDescent="0.25">
      <c r="A555" s="75"/>
      <c r="B555" s="75"/>
      <c r="C555" s="8" t="s">
        <v>1</v>
      </c>
      <c r="D555" s="8">
        <v>2076</v>
      </c>
      <c r="E555" s="8">
        <v>222.79499999999999</v>
      </c>
      <c r="F555" s="8">
        <v>3.9180000000000001</v>
      </c>
      <c r="G555" s="8">
        <v>225</v>
      </c>
      <c r="H555" s="8">
        <v>223</v>
      </c>
      <c r="I555" s="8">
        <f t="shared" ref="I555:I562" si="59">E537-E555</f>
        <v>7.2040000000000077</v>
      </c>
      <c r="J555" s="8">
        <f t="shared" si="58"/>
        <v>51.897616000000113</v>
      </c>
      <c r="K555" s="76"/>
    </row>
    <row r="556" spans="1:11" x14ac:dyDescent="0.25">
      <c r="A556" s="75"/>
      <c r="B556" s="75"/>
      <c r="C556" s="7" t="s">
        <v>2</v>
      </c>
      <c r="D556" s="7">
        <v>2076</v>
      </c>
      <c r="E556" s="7">
        <v>222.64400000000001</v>
      </c>
      <c r="F556" s="7">
        <v>3.649</v>
      </c>
      <c r="G556" s="7">
        <v>224</v>
      </c>
      <c r="H556" s="7">
        <v>223</v>
      </c>
      <c r="I556" s="7">
        <f t="shared" si="59"/>
        <v>9.554000000000002</v>
      </c>
      <c r="J556" s="7">
        <f t="shared" si="58"/>
        <v>91.278916000000038</v>
      </c>
      <c r="K556" s="76"/>
    </row>
    <row r="557" spans="1:11" x14ac:dyDescent="0.25">
      <c r="A557" s="75" t="s">
        <v>10</v>
      </c>
      <c r="B557" s="75"/>
      <c r="C557" s="5" t="s">
        <v>0</v>
      </c>
      <c r="D557" s="5">
        <v>2076</v>
      </c>
      <c r="E557" s="5">
        <v>226.05099999999999</v>
      </c>
      <c r="F557" s="5">
        <v>3.93</v>
      </c>
      <c r="G557" s="5">
        <v>227</v>
      </c>
      <c r="H557" s="5">
        <v>226</v>
      </c>
      <c r="I557" s="5">
        <f t="shared" si="59"/>
        <v>9.6560000000000059</v>
      </c>
      <c r="J557" s="5">
        <f t="shared" si="58"/>
        <v>93.238336000000118</v>
      </c>
      <c r="K557" s="76">
        <f>SQRT(SUM(J557:J559))</f>
        <v>16.356445243389519</v>
      </c>
    </row>
    <row r="558" spans="1:11" x14ac:dyDescent="0.25">
      <c r="A558" s="75"/>
      <c r="B558" s="75"/>
      <c r="C558" s="8" t="s">
        <v>1</v>
      </c>
      <c r="D558" s="8">
        <v>2076</v>
      </c>
      <c r="E558" s="8">
        <v>222.50200000000001</v>
      </c>
      <c r="F558" s="8">
        <v>4.0110000000000001</v>
      </c>
      <c r="G558" s="8">
        <v>222</v>
      </c>
      <c r="H558" s="8">
        <v>223</v>
      </c>
      <c r="I558" s="8">
        <f t="shared" si="59"/>
        <v>8.7589999999999861</v>
      </c>
      <c r="J558" s="8">
        <f t="shared" si="58"/>
        <v>76.720080999999752</v>
      </c>
      <c r="K558" s="76"/>
    </row>
    <row r="559" spans="1:11" x14ac:dyDescent="0.25">
      <c r="A559" s="75"/>
      <c r="B559" s="75"/>
      <c r="C559" s="7" t="s">
        <v>2</v>
      </c>
      <c r="D559" s="7">
        <v>2076</v>
      </c>
      <c r="E559" s="7">
        <v>222.721</v>
      </c>
      <c r="F559" s="7">
        <v>3.6669999999999998</v>
      </c>
      <c r="G559" s="7">
        <v>224</v>
      </c>
      <c r="H559" s="7">
        <v>223</v>
      </c>
      <c r="I559" s="7">
        <f t="shared" si="59"/>
        <v>9.8779999999999859</v>
      </c>
      <c r="J559" s="7">
        <f t="shared" si="58"/>
        <v>97.574883999999727</v>
      </c>
      <c r="K559" s="76"/>
    </row>
    <row r="560" spans="1:11" x14ac:dyDescent="0.25">
      <c r="A560" s="75" t="s">
        <v>11</v>
      </c>
      <c r="B560" s="75"/>
      <c r="C560" s="5" t="s">
        <v>0</v>
      </c>
      <c r="D560" s="5">
        <v>2076</v>
      </c>
      <c r="E560" s="5">
        <v>222.74799999999999</v>
      </c>
      <c r="F560" s="5">
        <v>4.3600000000000003</v>
      </c>
      <c r="G560" s="5">
        <v>223</v>
      </c>
      <c r="H560" s="5">
        <v>223</v>
      </c>
      <c r="I560" s="5">
        <f t="shared" si="59"/>
        <v>15.978000000000009</v>
      </c>
      <c r="J560" s="5">
        <f t="shared" si="58"/>
        <v>255.29648400000028</v>
      </c>
      <c r="K560" s="76">
        <f>SQRT(SUM(J560:J562))</f>
        <v>25.649598612843842</v>
      </c>
    </row>
    <row r="561" spans="1:11" x14ac:dyDescent="0.25">
      <c r="A561" s="75"/>
      <c r="B561" s="75"/>
      <c r="C561" s="8" t="s">
        <v>1</v>
      </c>
      <c r="D561" s="8">
        <v>2076</v>
      </c>
      <c r="E561" s="8">
        <v>219.45</v>
      </c>
      <c r="F561" s="8">
        <v>4.5780000000000003</v>
      </c>
      <c r="G561" s="8">
        <v>221</v>
      </c>
      <c r="H561" s="8">
        <v>220</v>
      </c>
      <c r="I561" s="8">
        <f t="shared" si="59"/>
        <v>14.796000000000021</v>
      </c>
      <c r="J561" s="8">
        <f t="shared" si="58"/>
        <v>218.92161600000063</v>
      </c>
      <c r="K561" s="76"/>
    </row>
    <row r="562" spans="1:11" x14ac:dyDescent="0.25">
      <c r="A562" s="75"/>
      <c r="B562" s="75"/>
      <c r="C562" s="7" t="s">
        <v>2</v>
      </c>
      <c r="D562" s="7">
        <v>2076</v>
      </c>
      <c r="E562" s="7">
        <v>220.608</v>
      </c>
      <c r="F562" s="7">
        <v>4.1340000000000003</v>
      </c>
      <c r="G562" s="7">
        <v>222</v>
      </c>
      <c r="H562" s="7">
        <v>221</v>
      </c>
      <c r="I562" s="7">
        <f t="shared" si="59"/>
        <v>13.552999999999997</v>
      </c>
      <c r="J562" s="7">
        <f t="shared" si="58"/>
        <v>183.68380899999994</v>
      </c>
      <c r="K562" s="76"/>
    </row>
    <row r="563" spans="1:11" x14ac:dyDescent="0.25">
      <c r="A563" s="77" t="s">
        <v>12</v>
      </c>
      <c r="B563" s="77"/>
      <c r="C563" s="5" t="s">
        <v>0</v>
      </c>
      <c r="D563" s="5">
        <v>2076</v>
      </c>
      <c r="E563" s="5">
        <v>219.57599999999999</v>
      </c>
      <c r="F563" s="5">
        <v>3.8780000000000001</v>
      </c>
      <c r="G563" s="5">
        <v>220</v>
      </c>
      <c r="H563" s="5">
        <v>220</v>
      </c>
      <c r="I563" s="5">
        <f>E536-E563</f>
        <v>14.429000000000002</v>
      </c>
      <c r="J563" s="5">
        <f t="shared" si="58"/>
        <v>208.19604100000006</v>
      </c>
      <c r="K563" s="76">
        <f>SQRT(SUM(J563:J565))</f>
        <v>26.470401224764238</v>
      </c>
    </row>
    <row r="564" spans="1:11" x14ac:dyDescent="0.25">
      <c r="A564" s="77"/>
      <c r="B564" s="77"/>
      <c r="C564" s="8" t="s">
        <v>1</v>
      </c>
      <c r="D564" s="8">
        <v>2076</v>
      </c>
      <c r="E564" s="8">
        <v>212.06700000000001</v>
      </c>
      <c r="F564" s="8">
        <v>4.5750000000000002</v>
      </c>
      <c r="G564" s="8">
        <v>214</v>
      </c>
      <c r="H564" s="8">
        <v>212</v>
      </c>
      <c r="I564" s="8">
        <f t="shared" ref="I564:I571" si="60">E537-E564</f>
        <v>17.931999999999988</v>
      </c>
      <c r="J564" s="8">
        <f t="shared" si="58"/>
        <v>321.55662399999954</v>
      </c>
      <c r="K564" s="76"/>
    </row>
    <row r="565" spans="1:11" x14ac:dyDescent="0.25">
      <c r="A565" s="77"/>
      <c r="B565" s="77"/>
      <c r="C565" s="7" t="s">
        <v>2</v>
      </c>
      <c r="D565" s="7">
        <v>2076</v>
      </c>
      <c r="E565" s="7">
        <v>219.124</v>
      </c>
      <c r="F565" s="7">
        <v>3.5089999999999999</v>
      </c>
      <c r="G565" s="7">
        <v>219</v>
      </c>
      <c r="H565" s="7">
        <v>219</v>
      </c>
      <c r="I565" s="7">
        <f t="shared" si="60"/>
        <v>13.074000000000012</v>
      </c>
      <c r="J565" s="7">
        <f t="shared" si="58"/>
        <v>170.92947600000034</v>
      </c>
      <c r="K565" s="76"/>
    </row>
    <row r="566" spans="1:11" x14ac:dyDescent="0.25">
      <c r="A566" s="77" t="s">
        <v>13</v>
      </c>
      <c r="B566" s="77"/>
      <c r="C566" s="5" t="s">
        <v>0</v>
      </c>
      <c r="D566" s="5">
        <v>2076</v>
      </c>
      <c r="E566" s="5">
        <v>224.721</v>
      </c>
      <c r="F566" s="5">
        <v>4.8769999999999998</v>
      </c>
      <c r="G566" s="5">
        <v>224</v>
      </c>
      <c r="H566" s="5">
        <v>225</v>
      </c>
      <c r="I566" s="5">
        <f t="shared" si="60"/>
        <v>10.98599999999999</v>
      </c>
      <c r="J566" s="5">
        <f t="shared" si="58"/>
        <v>120.69219599999978</v>
      </c>
      <c r="K566" s="76">
        <f>SQRT(SUM(J566:J568))</f>
        <v>20.884858582236053</v>
      </c>
    </row>
    <row r="567" spans="1:11" x14ac:dyDescent="0.25">
      <c r="A567" s="77"/>
      <c r="B567" s="77"/>
      <c r="C567" s="8" t="s">
        <v>1</v>
      </c>
      <c r="D567" s="8">
        <v>2076</v>
      </c>
      <c r="E567" s="8">
        <v>218.09200000000001</v>
      </c>
      <c r="F567" s="8">
        <v>5.9470000000000001</v>
      </c>
      <c r="G567" s="8">
        <v>220</v>
      </c>
      <c r="H567" s="8">
        <v>219</v>
      </c>
      <c r="I567" s="8">
        <f t="shared" si="60"/>
        <v>13.168999999999983</v>
      </c>
      <c r="J567" s="8">
        <f t="shared" si="58"/>
        <v>173.42256099999955</v>
      </c>
      <c r="K567" s="76"/>
    </row>
    <row r="568" spans="1:11" x14ac:dyDescent="0.25">
      <c r="A568" s="77"/>
      <c r="B568" s="77"/>
      <c r="C568" s="7" t="s">
        <v>2</v>
      </c>
      <c r="D568" s="7">
        <v>2076</v>
      </c>
      <c r="E568" s="7">
        <v>220.68</v>
      </c>
      <c r="F568" s="7">
        <v>5.96</v>
      </c>
      <c r="G568" s="7">
        <v>222</v>
      </c>
      <c r="H568" s="7">
        <v>222</v>
      </c>
      <c r="I568" s="7">
        <f t="shared" si="60"/>
        <v>11.918999999999983</v>
      </c>
      <c r="J568" s="7">
        <f t="shared" si="58"/>
        <v>142.06256099999959</v>
      </c>
      <c r="K568" s="76"/>
    </row>
    <row r="569" spans="1:11" x14ac:dyDescent="0.25">
      <c r="A569" s="77" t="s">
        <v>8</v>
      </c>
      <c r="B569" s="77"/>
      <c r="C569" s="5" t="s">
        <v>0</v>
      </c>
      <c r="D569" s="5">
        <v>2076</v>
      </c>
      <c r="E569" s="5">
        <v>217.48500000000001</v>
      </c>
      <c r="F569" s="5">
        <v>4.9770000000000003</v>
      </c>
      <c r="G569" s="5">
        <v>220</v>
      </c>
      <c r="H569" s="5">
        <v>218</v>
      </c>
      <c r="I569" s="5">
        <f t="shared" si="60"/>
        <v>21.240999999999985</v>
      </c>
      <c r="J569" s="5">
        <f t="shared" si="58"/>
        <v>451.1800809999994</v>
      </c>
      <c r="K569" s="76">
        <f>SQRT(SUM(J569:J571))</f>
        <v>34.836476773634857</v>
      </c>
    </row>
    <row r="570" spans="1:11" x14ac:dyDescent="0.25">
      <c r="A570" s="77"/>
      <c r="B570" s="77"/>
      <c r="C570" s="8" t="s">
        <v>1</v>
      </c>
      <c r="D570" s="8">
        <v>2076</v>
      </c>
      <c r="E570" s="8">
        <v>213.25399999999999</v>
      </c>
      <c r="F570" s="8">
        <v>4.9829999999999997</v>
      </c>
      <c r="G570" s="8">
        <v>215</v>
      </c>
      <c r="H570" s="8">
        <v>214</v>
      </c>
      <c r="I570" s="8">
        <f t="shared" si="60"/>
        <v>20.992000000000019</v>
      </c>
      <c r="J570" s="8">
        <f t="shared" si="58"/>
        <v>440.66406400000079</v>
      </c>
      <c r="K570" s="76"/>
    </row>
    <row r="571" spans="1:11" x14ac:dyDescent="0.25">
      <c r="A571" s="77"/>
      <c r="B571" s="77"/>
      <c r="C571" s="7" t="s">
        <v>2</v>
      </c>
      <c r="D571" s="7">
        <v>2076</v>
      </c>
      <c r="E571" s="7">
        <v>216.22399999999999</v>
      </c>
      <c r="F571" s="7">
        <v>4.5570000000000004</v>
      </c>
      <c r="G571" s="7">
        <v>218</v>
      </c>
      <c r="H571" s="7">
        <v>217</v>
      </c>
      <c r="I571" s="7">
        <f t="shared" si="60"/>
        <v>17.937000000000012</v>
      </c>
      <c r="J571" s="7">
        <f t="shared" si="58"/>
        <v>321.73596900000041</v>
      </c>
      <c r="K571" s="76"/>
    </row>
    <row r="573" spans="1:11" ht="18.75" x14ac:dyDescent="0.3">
      <c r="A573" s="26">
        <v>1</v>
      </c>
    </row>
    <row r="574" spans="1:11" x14ac:dyDescent="0.25">
      <c r="A574" s="78" t="s">
        <v>3</v>
      </c>
      <c r="B574" s="78"/>
      <c r="C574" s="5" t="s">
        <v>0</v>
      </c>
      <c r="D574" s="5">
        <v>6344</v>
      </c>
      <c r="E574" s="5">
        <v>230.28299999999999</v>
      </c>
      <c r="F574" s="5">
        <v>3.1459999999999999</v>
      </c>
      <c r="G574" s="5">
        <v>230</v>
      </c>
      <c r="H574" s="5">
        <v>230</v>
      </c>
    </row>
    <row r="575" spans="1:11" x14ac:dyDescent="0.25">
      <c r="A575" s="78"/>
      <c r="B575" s="78"/>
      <c r="C575" s="8" t="s">
        <v>1</v>
      </c>
      <c r="D575" s="8">
        <v>6344</v>
      </c>
      <c r="E575" s="8">
        <v>226.91200000000001</v>
      </c>
      <c r="F575" s="8">
        <v>3.16</v>
      </c>
      <c r="G575" s="8">
        <v>227</v>
      </c>
      <c r="H575" s="8">
        <v>227</v>
      </c>
    </row>
    <row r="576" spans="1:11" x14ac:dyDescent="0.25">
      <c r="A576" s="78"/>
      <c r="B576" s="78"/>
      <c r="C576" s="7" t="s">
        <v>2</v>
      </c>
      <c r="D576" s="7">
        <v>6344</v>
      </c>
      <c r="E576" s="7">
        <v>228.67699999999999</v>
      </c>
      <c r="F576" s="7">
        <v>2.7090000000000001</v>
      </c>
      <c r="G576" s="7">
        <v>229</v>
      </c>
      <c r="H576" s="7">
        <v>229</v>
      </c>
    </row>
    <row r="577" spans="1:11" x14ac:dyDescent="0.25">
      <c r="A577" s="78" t="s">
        <v>4</v>
      </c>
      <c r="B577" s="78"/>
      <c r="C577" s="5" t="s">
        <v>0</v>
      </c>
      <c r="D577" s="5">
        <v>6344</v>
      </c>
      <c r="E577" s="5">
        <v>228.36699999999999</v>
      </c>
      <c r="F577" s="5">
        <v>3.2149999999999999</v>
      </c>
      <c r="G577" s="5">
        <v>228</v>
      </c>
      <c r="H577" s="5">
        <v>228</v>
      </c>
    </row>
    <row r="578" spans="1:11" x14ac:dyDescent="0.25">
      <c r="A578" s="78"/>
      <c r="B578" s="78"/>
      <c r="C578" s="8" t="s">
        <v>1</v>
      </c>
      <c r="D578" s="8">
        <v>6344</v>
      </c>
      <c r="E578" s="8">
        <v>225.39400000000001</v>
      </c>
      <c r="F578" s="8">
        <v>3.379</v>
      </c>
      <c r="G578" s="8">
        <v>225</v>
      </c>
      <c r="H578" s="8">
        <v>225</v>
      </c>
    </row>
    <row r="579" spans="1:11" x14ac:dyDescent="0.25">
      <c r="A579" s="78"/>
      <c r="B579" s="78"/>
      <c r="C579" s="7" t="s">
        <v>2</v>
      </c>
      <c r="D579" s="7">
        <v>6344</v>
      </c>
      <c r="E579" s="7">
        <v>228.05799999999999</v>
      </c>
      <c r="F579" s="7">
        <v>2.8260000000000001</v>
      </c>
      <c r="G579" s="7">
        <v>228</v>
      </c>
      <c r="H579" s="7">
        <v>228</v>
      </c>
    </row>
    <row r="580" spans="1:11" x14ac:dyDescent="0.25">
      <c r="A580" s="78" t="s">
        <v>5</v>
      </c>
      <c r="B580" s="78"/>
      <c r="C580" s="5" t="s">
        <v>0</v>
      </c>
      <c r="D580" s="5">
        <v>4816</v>
      </c>
      <c r="E580" s="5">
        <v>229.232</v>
      </c>
      <c r="F580" s="5">
        <v>3.6589999999999998</v>
      </c>
      <c r="G580" s="5">
        <v>230</v>
      </c>
      <c r="H580" s="5">
        <v>229</v>
      </c>
    </row>
    <row r="581" spans="1:11" x14ac:dyDescent="0.25">
      <c r="A581" s="78"/>
      <c r="B581" s="78"/>
      <c r="C581" s="8" t="s">
        <v>1</v>
      </c>
      <c r="D581" s="8">
        <v>4816</v>
      </c>
      <c r="E581" s="8">
        <v>225.679</v>
      </c>
      <c r="F581" s="8">
        <v>3.5390000000000001</v>
      </c>
      <c r="G581" s="8">
        <v>227</v>
      </c>
      <c r="H581" s="8">
        <v>226</v>
      </c>
    </row>
    <row r="582" spans="1:11" x14ac:dyDescent="0.25">
      <c r="A582" s="78"/>
      <c r="B582" s="78"/>
      <c r="C582" s="7" t="s">
        <v>2</v>
      </c>
      <c r="D582" s="7">
        <v>4816</v>
      </c>
      <c r="E582" s="7">
        <v>227.72900000000001</v>
      </c>
      <c r="F582" s="7">
        <v>3.1080000000000001</v>
      </c>
      <c r="G582" s="7">
        <v>229</v>
      </c>
      <c r="H582" s="7">
        <v>228</v>
      </c>
    </row>
    <row r="583" spans="1:11" x14ac:dyDescent="0.25">
      <c r="A583" s="77" t="s">
        <v>6</v>
      </c>
      <c r="B583" s="77"/>
      <c r="C583" s="5" t="s">
        <v>0</v>
      </c>
      <c r="D583" s="5">
        <v>2014</v>
      </c>
      <c r="E583" s="5">
        <v>217.72900000000001</v>
      </c>
      <c r="F583" s="5">
        <v>5.0720000000000001</v>
      </c>
      <c r="G583" s="5">
        <v>221</v>
      </c>
      <c r="H583" s="5">
        <v>218</v>
      </c>
      <c r="I583" s="5">
        <f>E574-E583</f>
        <v>12.553999999999974</v>
      </c>
      <c r="J583" s="5">
        <f>IF(I583&gt;0,I583^2,I583^2*-1)</f>
        <v>157.60291599999934</v>
      </c>
      <c r="K583" s="76">
        <f>SQRT(SUM(J583:J585))</f>
        <v>23.512282024507929</v>
      </c>
    </row>
    <row r="584" spans="1:11" x14ac:dyDescent="0.25">
      <c r="A584" s="77"/>
      <c r="B584" s="77"/>
      <c r="C584" s="8" t="s">
        <v>1</v>
      </c>
      <c r="D584" s="8">
        <v>2014</v>
      </c>
      <c r="E584" s="8">
        <v>212.74100000000001</v>
      </c>
      <c r="F584" s="8">
        <v>5.2119999999999997</v>
      </c>
      <c r="G584" s="8">
        <v>214</v>
      </c>
      <c r="H584" s="8">
        <v>213</v>
      </c>
      <c r="I584" s="8">
        <f t="shared" ref="I584:I591" si="61">E575-E584</f>
        <v>14.170999999999992</v>
      </c>
      <c r="J584" s="8">
        <f t="shared" ref="J584:J609" si="62">IF(I584&gt;0,I584^2,I584^2*-1)</f>
        <v>200.81724099999977</v>
      </c>
      <c r="K584" s="76"/>
    </row>
    <row r="585" spans="1:11" x14ac:dyDescent="0.25">
      <c r="A585" s="77"/>
      <c r="B585" s="77"/>
      <c r="C585" s="7" t="s">
        <v>2</v>
      </c>
      <c r="D585" s="7">
        <v>2014</v>
      </c>
      <c r="E585" s="7">
        <v>214.73400000000001</v>
      </c>
      <c r="F585" s="7">
        <v>4.5469999999999997</v>
      </c>
      <c r="G585" s="7">
        <v>217</v>
      </c>
      <c r="H585" s="7">
        <v>215</v>
      </c>
      <c r="I585" s="7">
        <f t="shared" si="61"/>
        <v>13.942999999999984</v>
      </c>
      <c r="J585" s="7">
        <f t="shared" si="62"/>
        <v>194.40724899999955</v>
      </c>
      <c r="K585" s="76"/>
    </row>
    <row r="586" spans="1:11" x14ac:dyDescent="0.25">
      <c r="A586" s="77" t="s">
        <v>7</v>
      </c>
      <c r="B586" s="77"/>
      <c r="C586" s="5" t="s">
        <v>0</v>
      </c>
      <c r="D586" s="5">
        <v>2014</v>
      </c>
      <c r="E586" s="5">
        <v>213.261</v>
      </c>
      <c r="F586" s="5">
        <v>4.6769999999999996</v>
      </c>
      <c r="G586" s="5">
        <v>216</v>
      </c>
      <c r="H586" s="5">
        <v>214</v>
      </c>
      <c r="I586" s="5">
        <f t="shared" si="61"/>
        <v>15.105999999999995</v>
      </c>
      <c r="J586" s="5">
        <f t="shared" si="62"/>
        <v>228.19123599999983</v>
      </c>
      <c r="K586" s="76">
        <f>SQRT(SUM(J586:J588))</f>
        <v>29.996998449844945</v>
      </c>
    </row>
    <row r="587" spans="1:11" x14ac:dyDescent="0.25">
      <c r="A587" s="77"/>
      <c r="B587" s="77"/>
      <c r="C587" s="8" t="s">
        <v>1</v>
      </c>
      <c r="D587" s="8">
        <v>2014</v>
      </c>
      <c r="E587" s="8">
        <v>206.208</v>
      </c>
      <c r="F587" s="8">
        <v>4.8449999999999998</v>
      </c>
      <c r="G587" s="8">
        <v>207</v>
      </c>
      <c r="H587" s="8">
        <v>206</v>
      </c>
      <c r="I587" s="8">
        <f t="shared" si="61"/>
        <v>19.186000000000007</v>
      </c>
      <c r="J587" s="8">
        <f t="shared" si="62"/>
        <v>368.10259600000029</v>
      </c>
      <c r="K587" s="76"/>
    </row>
    <row r="588" spans="1:11" x14ac:dyDescent="0.25">
      <c r="A588" s="77"/>
      <c r="B588" s="77"/>
      <c r="C588" s="7" t="s">
        <v>2</v>
      </c>
      <c r="D588" s="7">
        <v>2014</v>
      </c>
      <c r="E588" s="7">
        <v>210.636</v>
      </c>
      <c r="F588" s="7">
        <v>4.4139999999999997</v>
      </c>
      <c r="G588" s="7">
        <v>210</v>
      </c>
      <c r="H588" s="7">
        <v>211</v>
      </c>
      <c r="I588" s="7">
        <f t="shared" si="61"/>
        <v>17.421999999999997</v>
      </c>
      <c r="J588" s="7">
        <f t="shared" si="62"/>
        <v>303.52608399999991</v>
      </c>
      <c r="K588" s="76"/>
    </row>
    <row r="589" spans="1:11" x14ac:dyDescent="0.25">
      <c r="A589" s="77" t="s">
        <v>8</v>
      </c>
      <c r="B589" s="77"/>
      <c r="C589" s="5" t="s">
        <v>0</v>
      </c>
      <c r="D589" s="5">
        <v>2014</v>
      </c>
      <c r="E589" s="5">
        <v>216.38300000000001</v>
      </c>
      <c r="F589" s="5">
        <v>5.907</v>
      </c>
      <c r="G589" s="5">
        <v>219</v>
      </c>
      <c r="H589" s="5">
        <v>217</v>
      </c>
      <c r="I589" s="5">
        <f t="shared" si="61"/>
        <v>12.84899999999999</v>
      </c>
      <c r="J589" s="5">
        <f t="shared" si="62"/>
        <v>165.09680099999974</v>
      </c>
      <c r="K589" s="76">
        <f>SQRT(SUM(J589:J591))</f>
        <v>26.347079136025691</v>
      </c>
    </row>
    <row r="590" spans="1:11" x14ac:dyDescent="0.25">
      <c r="A590" s="77"/>
      <c r="B590" s="77"/>
      <c r="C590" s="8" t="s">
        <v>1</v>
      </c>
      <c r="D590" s="8">
        <v>2014</v>
      </c>
      <c r="E590" s="8">
        <v>206.506</v>
      </c>
      <c r="F590" s="8">
        <v>6.7750000000000004</v>
      </c>
      <c r="G590" s="8">
        <v>208</v>
      </c>
      <c r="H590" s="8">
        <v>207</v>
      </c>
      <c r="I590" s="8">
        <f t="shared" si="61"/>
        <v>19.173000000000002</v>
      </c>
      <c r="J590" s="8">
        <f t="shared" si="62"/>
        <v>367.60392900000005</v>
      </c>
      <c r="K590" s="76"/>
    </row>
    <row r="591" spans="1:11" x14ac:dyDescent="0.25">
      <c r="A591" s="77"/>
      <c r="B591" s="77"/>
      <c r="C591" s="7" t="s">
        <v>2</v>
      </c>
      <c r="D591" s="7">
        <v>2014</v>
      </c>
      <c r="E591" s="7">
        <v>215.02199999999999</v>
      </c>
      <c r="F591" s="7">
        <v>4.968</v>
      </c>
      <c r="G591" s="7">
        <v>216</v>
      </c>
      <c r="H591" s="7">
        <v>216</v>
      </c>
      <c r="I591" s="7">
        <f t="shared" si="61"/>
        <v>12.707000000000022</v>
      </c>
      <c r="J591" s="7">
        <f t="shared" si="62"/>
        <v>161.46784900000057</v>
      </c>
      <c r="K591" s="76"/>
    </row>
    <row r="592" spans="1:11" x14ac:dyDescent="0.25">
      <c r="A592" s="75" t="s">
        <v>9</v>
      </c>
      <c r="B592" s="75"/>
      <c r="C592" s="5" t="s">
        <v>0</v>
      </c>
      <c r="D592" s="5">
        <v>2014</v>
      </c>
      <c r="E592" s="5">
        <v>219.68600000000001</v>
      </c>
      <c r="F592" s="5">
        <v>4.2460000000000004</v>
      </c>
      <c r="G592" s="5">
        <v>222</v>
      </c>
      <c r="H592" s="5">
        <v>220</v>
      </c>
      <c r="I592" s="5">
        <f>E574-E592</f>
        <v>10.59699999999998</v>
      </c>
      <c r="J592" s="5">
        <f t="shared" si="62"/>
        <v>112.29640899999957</v>
      </c>
      <c r="K592" s="76">
        <f>SQRT(SUM(J592:J594))</f>
        <v>17.585798076857341</v>
      </c>
    </row>
    <row r="593" spans="1:11" x14ac:dyDescent="0.25">
      <c r="A593" s="75"/>
      <c r="B593" s="75"/>
      <c r="C593" s="8" t="s">
        <v>1</v>
      </c>
      <c r="D593" s="8">
        <v>2014</v>
      </c>
      <c r="E593" s="8">
        <v>217.31800000000001</v>
      </c>
      <c r="F593" s="8">
        <v>4.2130000000000001</v>
      </c>
      <c r="G593" s="8">
        <v>217</v>
      </c>
      <c r="H593" s="8">
        <v>218</v>
      </c>
      <c r="I593" s="8">
        <f t="shared" ref="I593:I600" si="63">E575-E593</f>
        <v>9.5939999999999941</v>
      </c>
      <c r="J593" s="8">
        <f t="shared" si="62"/>
        <v>92.04483599999989</v>
      </c>
      <c r="K593" s="76"/>
    </row>
    <row r="594" spans="1:11" x14ac:dyDescent="0.25">
      <c r="A594" s="75"/>
      <c r="B594" s="75"/>
      <c r="C594" s="7" t="s">
        <v>2</v>
      </c>
      <c r="D594" s="7">
        <v>2014</v>
      </c>
      <c r="E594" s="7">
        <v>218.434</v>
      </c>
      <c r="F594" s="7">
        <v>3.7959999999999998</v>
      </c>
      <c r="G594" s="7">
        <v>218</v>
      </c>
      <c r="H594" s="7">
        <v>219</v>
      </c>
      <c r="I594" s="7">
        <f t="shared" si="63"/>
        <v>10.242999999999995</v>
      </c>
      <c r="J594" s="7">
        <f t="shared" si="62"/>
        <v>104.9190489999999</v>
      </c>
      <c r="K594" s="76"/>
    </row>
    <row r="595" spans="1:11" x14ac:dyDescent="0.25">
      <c r="A595" s="75" t="s">
        <v>10</v>
      </c>
      <c r="B595" s="75"/>
      <c r="C595" s="5" t="s">
        <v>0</v>
      </c>
      <c r="D595" s="5">
        <v>2014</v>
      </c>
      <c r="E595" s="5">
        <v>215.94900000000001</v>
      </c>
      <c r="F595" s="5">
        <v>4.4219999999999997</v>
      </c>
      <c r="G595" s="5">
        <v>216</v>
      </c>
      <c r="H595" s="5">
        <v>216</v>
      </c>
      <c r="I595" s="5">
        <f t="shared" si="63"/>
        <v>12.417999999999978</v>
      </c>
      <c r="J595" s="5">
        <f t="shared" si="62"/>
        <v>154.20672399999944</v>
      </c>
      <c r="K595" s="76">
        <f>SQRT(SUM(J595:J597))</f>
        <v>21.892362640884592</v>
      </c>
    </row>
    <row r="596" spans="1:11" x14ac:dyDescent="0.25">
      <c r="A596" s="75"/>
      <c r="B596" s="75"/>
      <c r="C596" s="8" t="s">
        <v>1</v>
      </c>
      <c r="D596" s="8">
        <v>2014</v>
      </c>
      <c r="E596" s="8">
        <v>212.86699999999999</v>
      </c>
      <c r="F596" s="8">
        <v>4.5410000000000004</v>
      </c>
      <c r="G596" s="8">
        <v>213</v>
      </c>
      <c r="H596" s="8">
        <v>213</v>
      </c>
      <c r="I596" s="8">
        <f t="shared" si="63"/>
        <v>12.527000000000015</v>
      </c>
      <c r="J596" s="8">
        <f t="shared" si="62"/>
        <v>156.92572900000039</v>
      </c>
      <c r="K596" s="76"/>
    </row>
    <row r="597" spans="1:11" x14ac:dyDescent="0.25">
      <c r="A597" s="75"/>
      <c r="B597" s="75"/>
      <c r="C597" s="7" t="s">
        <v>2</v>
      </c>
      <c r="D597" s="7">
        <v>2014</v>
      </c>
      <c r="E597" s="7">
        <v>215.09100000000001</v>
      </c>
      <c r="F597" s="7">
        <v>4.0759999999999996</v>
      </c>
      <c r="G597" s="7">
        <v>215</v>
      </c>
      <c r="H597" s="7">
        <v>215</v>
      </c>
      <c r="I597" s="7">
        <f t="shared" si="63"/>
        <v>12.966999999999985</v>
      </c>
      <c r="J597" s="7">
        <f t="shared" si="62"/>
        <v>168.14308899999961</v>
      </c>
      <c r="K597" s="76"/>
    </row>
    <row r="598" spans="1:11" x14ac:dyDescent="0.25">
      <c r="A598" s="75" t="s">
        <v>11</v>
      </c>
      <c r="B598" s="75"/>
      <c r="C598" s="5" t="s">
        <v>0</v>
      </c>
      <c r="D598" s="5">
        <v>2014</v>
      </c>
      <c r="E598" s="5">
        <v>219.53399999999999</v>
      </c>
      <c r="F598" s="5">
        <v>3.9180000000000001</v>
      </c>
      <c r="G598" s="5">
        <v>219</v>
      </c>
      <c r="H598" s="5">
        <v>220</v>
      </c>
      <c r="I598" s="5">
        <f t="shared" si="63"/>
        <v>9.6980000000000075</v>
      </c>
      <c r="J598" s="5">
        <f t="shared" si="62"/>
        <v>94.051204000000141</v>
      </c>
      <c r="K598" s="76">
        <f>SQRT(SUM(J598:J600))</f>
        <v>17.392120457264564</v>
      </c>
    </row>
    <row r="599" spans="1:11" x14ac:dyDescent="0.25">
      <c r="A599" s="75"/>
      <c r="B599" s="75"/>
      <c r="C599" s="8" t="s">
        <v>1</v>
      </c>
      <c r="D599" s="8">
        <v>2014</v>
      </c>
      <c r="E599" s="8">
        <v>216.548</v>
      </c>
      <c r="F599" s="8">
        <v>4.0030000000000001</v>
      </c>
      <c r="G599" s="8">
        <v>217</v>
      </c>
      <c r="H599" s="8">
        <v>217</v>
      </c>
      <c r="I599" s="8">
        <f t="shared" si="63"/>
        <v>9.1310000000000002</v>
      </c>
      <c r="J599" s="8">
        <f t="shared" si="62"/>
        <v>83.375161000000006</v>
      </c>
      <c r="K599" s="76"/>
    </row>
    <row r="600" spans="1:11" x14ac:dyDescent="0.25">
      <c r="A600" s="75"/>
      <c r="B600" s="75"/>
      <c r="C600" s="7" t="s">
        <v>2</v>
      </c>
      <c r="D600" s="7">
        <v>2014</v>
      </c>
      <c r="E600" s="7">
        <v>216.54599999999999</v>
      </c>
      <c r="F600" s="7">
        <v>3.6659999999999999</v>
      </c>
      <c r="G600" s="7">
        <v>217</v>
      </c>
      <c r="H600" s="7">
        <v>217</v>
      </c>
      <c r="I600" s="7">
        <f t="shared" si="63"/>
        <v>11.183000000000021</v>
      </c>
      <c r="J600" s="7">
        <f t="shared" si="62"/>
        <v>125.05948900000047</v>
      </c>
      <c r="K600" s="76"/>
    </row>
    <row r="601" spans="1:11" x14ac:dyDescent="0.25">
      <c r="A601" s="77" t="s">
        <v>12</v>
      </c>
      <c r="B601" s="77"/>
      <c r="C601" s="5" t="s">
        <v>0</v>
      </c>
      <c r="D601" s="5">
        <v>2014</v>
      </c>
      <c r="E601" s="5">
        <v>198.72</v>
      </c>
      <c r="F601" s="5">
        <v>4.79</v>
      </c>
      <c r="G601" s="5">
        <v>199</v>
      </c>
      <c r="H601" s="5">
        <v>199</v>
      </c>
      <c r="I601" s="5">
        <f>E574-E601</f>
        <v>31.562999999999988</v>
      </c>
      <c r="J601" s="5">
        <f t="shared" si="62"/>
        <v>996.22296899999924</v>
      </c>
      <c r="K601" s="76">
        <f>SQRT(SUM(J601:J603))</f>
        <v>53.771574525951898</v>
      </c>
    </row>
    <row r="602" spans="1:11" x14ac:dyDescent="0.25">
      <c r="A602" s="77"/>
      <c r="B602" s="77"/>
      <c r="C602" s="8" t="s">
        <v>1</v>
      </c>
      <c r="D602" s="8">
        <v>2014</v>
      </c>
      <c r="E602" s="8">
        <v>189.91499999999999</v>
      </c>
      <c r="F602" s="8">
        <v>5.0570000000000004</v>
      </c>
      <c r="G602" s="8">
        <v>193</v>
      </c>
      <c r="H602" s="8">
        <v>190</v>
      </c>
      <c r="I602" s="8">
        <f t="shared" ref="I602:I609" si="64">E575-E602</f>
        <v>36.997000000000014</v>
      </c>
      <c r="J602" s="8">
        <f t="shared" si="62"/>
        <v>1368.778009000001</v>
      </c>
      <c r="K602" s="76"/>
    </row>
    <row r="603" spans="1:11" x14ac:dyDescent="0.25">
      <c r="A603" s="77"/>
      <c r="B603" s="77"/>
      <c r="C603" s="7" t="s">
        <v>2</v>
      </c>
      <c r="D603" s="7">
        <v>2014</v>
      </c>
      <c r="E603" s="7">
        <v>205.73400000000001</v>
      </c>
      <c r="F603" s="7">
        <v>4.2859999999999996</v>
      </c>
      <c r="G603" s="7">
        <v>205</v>
      </c>
      <c r="H603" s="7">
        <v>206</v>
      </c>
      <c r="I603" s="7">
        <f t="shared" si="64"/>
        <v>22.942999999999984</v>
      </c>
      <c r="J603" s="7">
        <f t="shared" si="62"/>
        <v>526.38124899999923</v>
      </c>
      <c r="K603" s="76"/>
    </row>
    <row r="604" spans="1:11" x14ac:dyDescent="0.25">
      <c r="A604" s="77" t="s">
        <v>13</v>
      </c>
      <c r="B604" s="77"/>
      <c r="C604" s="5" t="s">
        <v>0</v>
      </c>
      <c r="D604" s="5">
        <v>2014</v>
      </c>
      <c r="E604" s="5">
        <v>198.65199999999999</v>
      </c>
      <c r="F604" s="5">
        <v>5.3209999999999997</v>
      </c>
      <c r="G604" s="5">
        <v>200</v>
      </c>
      <c r="H604" s="5">
        <v>199</v>
      </c>
      <c r="I604" s="5">
        <f t="shared" si="64"/>
        <v>29.715000000000003</v>
      </c>
      <c r="J604" s="5">
        <f t="shared" si="62"/>
        <v>882.98122500000022</v>
      </c>
      <c r="K604" s="76">
        <f>SQRT(SUM(J604:J606))</f>
        <v>52.349758452164821</v>
      </c>
    </row>
    <row r="605" spans="1:11" x14ac:dyDescent="0.25">
      <c r="A605" s="77"/>
      <c r="B605" s="77"/>
      <c r="C605" s="8" t="s">
        <v>1</v>
      </c>
      <c r="D605" s="8">
        <v>2014</v>
      </c>
      <c r="E605" s="8">
        <v>190.40199999999999</v>
      </c>
      <c r="F605" s="8">
        <v>5.524</v>
      </c>
      <c r="G605" s="8">
        <v>192</v>
      </c>
      <c r="H605" s="8">
        <v>190</v>
      </c>
      <c r="I605" s="8">
        <f t="shared" si="64"/>
        <v>34.992000000000019</v>
      </c>
      <c r="J605" s="8">
        <f t="shared" si="62"/>
        <v>1224.4400640000013</v>
      </c>
      <c r="K605" s="76"/>
    </row>
    <row r="606" spans="1:11" x14ac:dyDescent="0.25">
      <c r="A606" s="77"/>
      <c r="B606" s="77"/>
      <c r="C606" s="7" t="s">
        <v>2</v>
      </c>
      <c r="D606" s="7">
        <v>2014</v>
      </c>
      <c r="E606" s="7">
        <v>202.89699999999999</v>
      </c>
      <c r="F606" s="7">
        <v>4.7240000000000002</v>
      </c>
      <c r="G606" s="7">
        <v>201</v>
      </c>
      <c r="H606" s="7">
        <v>203</v>
      </c>
      <c r="I606" s="7">
        <f t="shared" si="64"/>
        <v>25.161000000000001</v>
      </c>
      <c r="J606" s="7">
        <f t="shared" si="62"/>
        <v>633.07592100000011</v>
      </c>
      <c r="K606" s="76"/>
    </row>
    <row r="607" spans="1:11" x14ac:dyDescent="0.25">
      <c r="A607" s="77" t="s">
        <v>8</v>
      </c>
      <c r="B607" s="77"/>
      <c r="C607" s="5" t="s">
        <v>0</v>
      </c>
      <c r="D607" s="5">
        <v>2014</v>
      </c>
      <c r="E607" s="5">
        <v>205.51900000000001</v>
      </c>
      <c r="F607" s="5">
        <v>4.9020000000000001</v>
      </c>
      <c r="G607" s="5">
        <v>207</v>
      </c>
      <c r="H607" s="5">
        <v>206</v>
      </c>
      <c r="I607" s="5">
        <f t="shared" si="64"/>
        <v>23.712999999999994</v>
      </c>
      <c r="J607" s="5">
        <f t="shared" si="62"/>
        <v>562.30636899999968</v>
      </c>
      <c r="K607" s="76">
        <f>SQRT(SUM(J607:J609))</f>
        <v>42.351076149255064</v>
      </c>
    </row>
    <row r="608" spans="1:11" x14ac:dyDescent="0.25">
      <c r="A608" s="77"/>
      <c r="B608" s="77"/>
      <c r="C608" s="8" t="s">
        <v>1</v>
      </c>
      <c r="D608" s="8">
        <v>2014</v>
      </c>
      <c r="E608" s="8">
        <v>195.6</v>
      </c>
      <c r="F608" s="8">
        <v>5.3049999999999997</v>
      </c>
      <c r="G608" s="8">
        <v>199</v>
      </c>
      <c r="H608" s="8">
        <v>196</v>
      </c>
      <c r="I608" s="8">
        <f t="shared" si="64"/>
        <v>30.079000000000008</v>
      </c>
      <c r="J608" s="8">
        <f t="shared" si="62"/>
        <v>904.74624100000051</v>
      </c>
      <c r="K608" s="76"/>
    </row>
    <row r="609" spans="1:11" x14ac:dyDescent="0.25">
      <c r="A609" s="77"/>
      <c r="B609" s="77"/>
      <c r="C609" s="7" t="s">
        <v>2</v>
      </c>
      <c r="D609" s="7">
        <v>2014</v>
      </c>
      <c r="E609" s="7">
        <v>209.65799999999999</v>
      </c>
      <c r="F609" s="7">
        <v>3.99</v>
      </c>
      <c r="G609" s="7">
        <v>210</v>
      </c>
      <c r="H609" s="7">
        <v>210</v>
      </c>
      <c r="I609" s="7">
        <f t="shared" si="64"/>
        <v>18.071000000000026</v>
      </c>
      <c r="J609" s="7">
        <f t="shared" si="62"/>
        <v>326.56104100000096</v>
      </c>
      <c r="K609" s="76"/>
    </row>
    <row r="611" spans="1:11" ht="23.25" x14ac:dyDescent="0.35">
      <c r="A611" s="25" t="s">
        <v>301</v>
      </c>
    </row>
    <row r="612" spans="1:11" ht="18.75" x14ac:dyDescent="0.3">
      <c r="A612" s="26">
        <v>1E-3</v>
      </c>
    </row>
    <row r="613" spans="1:11" x14ac:dyDescent="0.25">
      <c r="A613" s="78" t="s">
        <v>3</v>
      </c>
      <c r="B613" s="78"/>
      <c r="C613" s="5" t="s">
        <v>0</v>
      </c>
      <c r="D613" s="5">
        <v>7680</v>
      </c>
      <c r="E613" s="5">
        <v>226.80199999999999</v>
      </c>
      <c r="F613" s="5">
        <v>4.5229999999999997</v>
      </c>
      <c r="G613" s="5">
        <v>226</v>
      </c>
      <c r="H613" s="5">
        <v>227</v>
      </c>
    </row>
    <row r="614" spans="1:11" x14ac:dyDescent="0.25">
      <c r="A614" s="78"/>
      <c r="B614" s="78"/>
      <c r="C614" s="8" t="s">
        <v>1</v>
      </c>
      <c r="D614" s="8">
        <v>7680</v>
      </c>
      <c r="E614" s="8">
        <v>221.36600000000001</v>
      </c>
      <c r="F614" s="8">
        <v>5.1660000000000004</v>
      </c>
      <c r="G614" s="8">
        <v>221</v>
      </c>
      <c r="H614" s="8">
        <v>221</v>
      </c>
    </row>
    <row r="615" spans="1:11" x14ac:dyDescent="0.25">
      <c r="A615" s="78"/>
      <c r="B615" s="78"/>
      <c r="C615" s="7" t="s">
        <v>2</v>
      </c>
      <c r="D615" s="7">
        <v>7680</v>
      </c>
      <c r="E615" s="7">
        <v>223.904</v>
      </c>
      <c r="F615" s="7">
        <v>4.125</v>
      </c>
      <c r="G615" s="7">
        <v>225</v>
      </c>
      <c r="H615" s="7">
        <v>224</v>
      </c>
    </row>
    <row r="616" spans="1:11" x14ac:dyDescent="0.25">
      <c r="A616" s="78" t="s">
        <v>4</v>
      </c>
      <c r="B616" s="78"/>
      <c r="C616" s="5" t="s">
        <v>0</v>
      </c>
      <c r="D616" s="5">
        <v>7680</v>
      </c>
      <c r="E616" s="5">
        <v>216.70699999999999</v>
      </c>
      <c r="F616" s="5">
        <v>4.4800000000000004</v>
      </c>
      <c r="G616" s="5">
        <v>218</v>
      </c>
      <c r="H616" s="5">
        <v>217</v>
      </c>
    </row>
    <row r="617" spans="1:11" x14ac:dyDescent="0.25">
      <c r="A617" s="78"/>
      <c r="B617" s="78"/>
      <c r="C617" s="8" t="s">
        <v>1</v>
      </c>
      <c r="D617" s="8">
        <v>7680</v>
      </c>
      <c r="E617" s="8">
        <v>209.61600000000001</v>
      </c>
      <c r="F617" s="8">
        <v>4.8899999999999997</v>
      </c>
      <c r="G617" s="8">
        <v>212</v>
      </c>
      <c r="H617" s="8">
        <v>210</v>
      </c>
    </row>
    <row r="618" spans="1:11" x14ac:dyDescent="0.25">
      <c r="A618" s="78"/>
      <c r="B618" s="78"/>
      <c r="C618" s="7" t="s">
        <v>2</v>
      </c>
      <c r="D618" s="7">
        <v>7680</v>
      </c>
      <c r="E618" s="7">
        <v>217.828</v>
      </c>
      <c r="F618" s="7">
        <v>4.5090000000000003</v>
      </c>
      <c r="G618" s="7">
        <v>219</v>
      </c>
      <c r="H618" s="7">
        <v>218</v>
      </c>
    </row>
    <row r="619" spans="1:11" x14ac:dyDescent="0.25">
      <c r="A619" s="78" t="s">
        <v>5</v>
      </c>
      <c r="B619" s="78"/>
      <c r="C619" s="5" t="s">
        <v>0</v>
      </c>
      <c r="D619" s="5">
        <v>7680</v>
      </c>
      <c r="E619" s="5">
        <v>231.07</v>
      </c>
      <c r="F619" s="5">
        <v>4.6900000000000004</v>
      </c>
      <c r="G619" s="5">
        <v>230</v>
      </c>
      <c r="H619" s="5">
        <v>231</v>
      </c>
    </row>
    <row r="620" spans="1:11" x14ac:dyDescent="0.25">
      <c r="A620" s="78"/>
      <c r="B620" s="78"/>
      <c r="C620" s="8" t="s">
        <v>1</v>
      </c>
      <c r="D620" s="8">
        <v>7680</v>
      </c>
      <c r="E620" s="8">
        <v>226.43</v>
      </c>
      <c r="F620" s="8">
        <v>5.0780000000000003</v>
      </c>
      <c r="G620" s="8">
        <v>224</v>
      </c>
      <c r="H620" s="8">
        <v>226</v>
      </c>
    </row>
    <row r="621" spans="1:11" x14ac:dyDescent="0.25">
      <c r="A621" s="78"/>
      <c r="B621" s="78"/>
      <c r="C621" s="7" t="s">
        <v>2</v>
      </c>
      <c r="D621" s="7">
        <v>7680</v>
      </c>
      <c r="E621" s="7">
        <v>229.14699999999999</v>
      </c>
      <c r="F621" s="7">
        <v>3.7490000000000001</v>
      </c>
      <c r="G621" s="7">
        <v>230</v>
      </c>
      <c r="H621" s="7">
        <v>229</v>
      </c>
    </row>
    <row r="622" spans="1:11" x14ac:dyDescent="0.25">
      <c r="A622" s="77" t="s">
        <v>6</v>
      </c>
      <c r="B622" s="77"/>
      <c r="C622" s="5" t="s">
        <v>0</v>
      </c>
      <c r="D622" s="5">
        <v>2217</v>
      </c>
      <c r="E622" s="5">
        <v>176.006</v>
      </c>
      <c r="F622" s="5">
        <v>4.282</v>
      </c>
      <c r="G622" s="5">
        <v>175</v>
      </c>
      <c r="H622" s="5">
        <v>176</v>
      </c>
      <c r="I622" s="5">
        <f>E613-E622</f>
        <v>50.795999999999992</v>
      </c>
      <c r="J622" s="5">
        <f>IF(I622&gt;0,I622^2,I622^2*-1)</f>
        <v>2580.2336159999991</v>
      </c>
      <c r="K622" s="76">
        <f>SQRT(SUM(J622:J624))</f>
        <v>83.67514890336318</v>
      </c>
    </row>
    <row r="623" spans="1:11" x14ac:dyDescent="0.25">
      <c r="A623" s="77"/>
      <c r="B623" s="77"/>
      <c r="C623" s="8" t="s">
        <v>1</v>
      </c>
      <c r="D623" s="8">
        <v>2217</v>
      </c>
      <c r="E623" s="8">
        <v>163.47399999999999</v>
      </c>
      <c r="F623" s="8">
        <v>4.1159999999999997</v>
      </c>
      <c r="G623" s="8">
        <v>164</v>
      </c>
      <c r="H623" s="8">
        <v>163</v>
      </c>
      <c r="I623" s="8">
        <f t="shared" ref="I623:I630" si="65">E614-E623</f>
        <v>57.892000000000024</v>
      </c>
      <c r="J623" s="8">
        <f t="shared" ref="J623:J648" si="66">IF(I623&gt;0,I623^2,I623^2*-1)</f>
        <v>3351.4836640000026</v>
      </c>
      <c r="K623" s="76"/>
    </row>
    <row r="624" spans="1:11" x14ac:dyDescent="0.25">
      <c r="A624" s="77"/>
      <c r="B624" s="77"/>
      <c r="C624" s="7" t="s">
        <v>2</v>
      </c>
      <c r="D624" s="7">
        <v>2217</v>
      </c>
      <c r="E624" s="7">
        <v>191.196</v>
      </c>
      <c r="F624" s="7">
        <v>4.3140000000000001</v>
      </c>
      <c r="G624" s="7">
        <v>191</v>
      </c>
      <c r="H624" s="7">
        <v>191</v>
      </c>
      <c r="I624" s="7">
        <f t="shared" si="65"/>
        <v>32.707999999999998</v>
      </c>
      <c r="J624" s="7">
        <f t="shared" si="66"/>
        <v>1069.8132639999999</v>
      </c>
      <c r="K624" s="76"/>
    </row>
    <row r="625" spans="1:11" x14ac:dyDescent="0.25">
      <c r="A625" s="77" t="s">
        <v>7</v>
      </c>
      <c r="B625" s="77"/>
      <c r="C625" s="5" t="s">
        <v>0</v>
      </c>
      <c r="D625" s="5">
        <v>2217</v>
      </c>
      <c r="E625" s="5">
        <v>175.58</v>
      </c>
      <c r="F625" s="5">
        <v>4.8120000000000003</v>
      </c>
      <c r="G625" s="5">
        <v>176</v>
      </c>
      <c r="H625" s="5">
        <v>176</v>
      </c>
      <c r="I625" s="5">
        <f t="shared" si="65"/>
        <v>41.126999999999981</v>
      </c>
      <c r="J625" s="5">
        <f t="shared" si="66"/>
        <v>1691.4301289999985</v>
      </c>
      <c r="K625" s="76">
        <f>SQRT(SUM(J625:J627))</f>
        <v>67.331066002254857</v>
      </c>
    </row>
    <row r="626" spans="1:11" x14ac:dyDescent="0.25">
      <c r="A626" s="77"/>
      <c r="B626" s="77"/>
      <c r="C626" s="8" t="s">
        <v>1</v>
      </c>
      <c r="D626" s="8">
        <v>2217</v>
      </c>
      <c r="E626" s="8">
        <v>163.26</v>
      </c>
      <c r="F626" s="8">
        <v>4.4749999999999996</v>
      </c>
      <c r="G626" s="8">
        <v>163</v>
      </c>
      <c r="H626" s="8">
        <v>163</v>
      </c>
      <c r="I626" s="8">
        <f t="shared" si="65"/>
        <v>46.356000000000023</v>
      </c>
      <c r="J626" s="8">
        <f t="shared" si="66"/>
        <v>2148.8787360000019</v>
      </c>
      <c r="K626" s="76"/>
    </row>
    <row r="627" spans="1:11" x14ac:dyDescent="0.25">
      <c r="A627" s="77"/>
      <c r="B627" s="77"/>
      <c r="C627" s="7" t="s">
        <v>2</v>
      </c>
      <c r="D627" s="7">
        <v>2217</v>
      </c>
      <c r="E627" s="7">
        <v>191.5</v>
      </c>
      <c r="F627" s="7">
        <v>4.867</v>
      </c>
      <c r="G627" s="7">
        <v>193</v>
      </c>
      <c r="H627" s="7">
        <v>192</v>
      </c>
      <c r="I627" s="7">
        <f t="shared" si="65"/>
        <v>26.328000000000003</v>
      </c>
      <c r="J627" s="7">
        <f t="shared" si="66"/>
        <v>693.16358400000013</v>
      </c>
      <c r="K627" s="76"/>
    </row>
    <row r="628" spans="1:11" x14ac:dyDescent="0.25">
      <c r="A628" s="77" t="s">
        <v>8</v>
      </c>
      <c r="B628" s="77"/>
      <c r="C628" s="5" t="s">
        <v>0</v>
      </c>
      <c r="D628" s="5">
        <v>2217</v>
      </c>
      <c r="E628" s="5">
        <v>186.54599999999999</v>
      </c>
      <c r="F628" s="5">
        <v>7.3010000000000002</v>
      </c>
      <c r="G628" s="5">
        <v>192</v>
      </c>
      <c r="H628" s="5">
        <v>187</v>
      </c>
      <c r="I628" s="5">
        <f t="shared" si="65"/>
        <v>44.524000000000001</v>
      </c>
      <c r="J628" s="5">
        <f t="shared" si="66"/>
        <v>1982.3865760000001</v>
      </c>
      <c r="K628" s="76">
        <f>SQRT(SUM(J628:J630))</f>
        <v>78.315404468086598</v>
      </c>
    </row>
    <row r="629" spans="1:11" x14ac:dyDescent="0.25">
      <c r="A629" s="77"/>
      <c r="B629" s="77"/>
      <c r="C629" s="8" t="s">
        <v>1</v>
      </c>
      <c r="D629" s="8">
        <v>2217</v>
      </c>
      <c r="E629" s="8">
        <v>172.37</v>
      </c>
      <c r="F629" s="8">
        <v>6.3970000000000002</v>
      </c>
      <c r="G629" s="8">
        <v>178</v>
      </c>
      <c r="H629" s="8">
        <v>173</v>
      </c>
      <c r="I629" s="8">
        <f t="shared" si="65"/>
        <v>54.06</v>
      </c>
      <c r="J629" s="8">
        <f t="shared" si="66"/>
        <v>2922.4836</v>
      </c>
      <c r="K629" s="76"/>
    </row>
    <row r="630" spans="1:11" x14ac:dyDescent="0.25">
      <c r="A630" s="77"/>
      <c r="B630" s="77"/>
      <c r="C630" s="7" t="s">
        <v>2</v>
      </c>
      <c r="D630" s="7">
        <v>2217</v>
      </c>
      <c r="E630" s="7">
        <v>194.09800000000001</v>
      </c>
      <c r="F630" s="7">
        <v>6.6950000000000003</v>
      </c>
      <c r="G630" s="7">
        <v>197</v>
      </c>
      <c r="H630" s="7">
        <v>196</v>
      </c>
      <c r="I630" s="7">
        <f t="shared" si="65"/>
        <v>35.048999999999978</v>
      </c>
      <c r="J630" s="7">
        <f t="shared" si="66"/>
        <v>1228.4324009999984</v>
      </c>
      <c r="K630" s="76"/>
    </row>
    <row r="631" spans="1:11" x14ac:dyDescent="0.25">
      <c r="A631" s="75" t="s">
        <v>9</v>
      </c>
      <c r="B631" s="75"/>
      <c r="C631" s="5" t="s">
        <v>0</v>
      </c>
      <c r="D631" s="5">
        <v>2217</v>
      </c>
      <c r="E631" s="5">
        <v>215.863</v>
      </c>
      <c r="F631" s="5">
        <v>7.7220000000000004</v>
      </c>
      <c r="G631" s="5">
        <v>221</v>
      </c>
      <c r="H631" s="5">
        <v>218</v>
      </c>
      <c r="I631" s="5">
        <f>E613-E631</f>
        <v>10.938999999999993</v>
      </c>
      <c r="J631" s="5">
        <f t="shared" si="66"/>
        <v>119.66172099999984</v>
      </c>
      <c r="K631" s="76">
        <f>SQRT(SUM(J631:J633))</f>
        <v>19.09911068610263</v>
      </c>
    </row>
    <row r="632" spans="1:11" x14ac:dyDescent="0.25">
      <c r="A632" s="75"/>
      <c r="B632" s="75"/>
      <c r="C632" s="8" t="s">
        <v>1</v>
      </c>
      <c r="D632" s="8">
        <v>2217</v>
      </c>
      <c r="E632" s="8">
        <v>209.31800000000001</v>
      </c>
      <c r="F632" s="8">
        <v>7.7569999999999997</v>
      </c>
      <c r="G632" s="8">
        <v>213</v>
      </c>
      <c r="H632" s="8">
        <v>211</v>
      </c>
      <c r="I632" s="8">
        <f t="shared" ref="I632:I639" si="67">E614-E632</f>
        <v>12.048000000000002</v>
      </c>
      <c r="J632" s="8">
        <f t="shared" si="66"/>
        <v>145.15430400000005</v>
      </c>
      <c r="K632" s="76"/>
    </row>
    <row r="633" spans="1:11" x14ac:dyDescent="0.25">
      <c r="A633" s="75"/>
      <c r="B633" s="75"/>
      <c r="C633" s="7" t="s">
        <v>2</v>
      </c>
      <c r="D633" s="7">
        <v>2217</v>
      </c>
      <c r="E633" s="7">
        <v>213.90600000000001</v>
      </c>
      <c r="F633" s="7">
        <v>6.56</v>
      </c>
      <c r="G633" s="7">
        <v>217</v>
      </c>
      <c r="H633" s="7">
        <v>216</v>
      </c>
      <c r="I633" s="7">
        <f t="shared" si="67"/>
        <v>9.9979999999999905</v>
      </c>
      <c r="J633" s="7">
        <f t="shared" si="66"/>
        <v>99.960003999999813</v>
      </c>
      <c r="K633" s="76"/>
    </row>
    <row r="634" spans="1:11" x14ac:dyDescent="0.25">
      <c r="A634" s="75" t="s">
        <v>10</v>
      </c>
      <c r="B634" s="75"/>
      <c r="C634" s="5" t="s">
        <v>0</v>
      </c>
      <c r="D634" s="5">
        <v>2217</v>
      </c>
      <c r="E634" s="5">
        <v>215.78800000000001</v>
      </c>
      <c r="F634" s="5">
        <v>7.7640000000000002</v>
      </c>
      <c r="G634" s="5">
        <v>220</v>
      </c>
      <c r="H634" s="5">
        <v>218</v>
      </c>
      <c r="I634" s="5">
        <f t="shared" si="67"/>
        <v>0.91899999999998272</v>
      </c>
      <c r="J634" s="5">
        <f t="shared" si="66"/>
        <v>0.84456099999996825</v>
      </c>
      <c r="K634" s="76">
        <f>SQRT(SUM(J634:J636))</f>
        <v>5.3285317865243078</v>
      </c>
    </row>
    <row r="635" spans="1:11" x14ac:dyDescent="0.25">
      <c r="A635" s="75"/>
      <c r="B635" s="75"/>
      <c r="C635" s="8" t="s">
        <v>1</v>
      </c>
      <c r="D635" s="8">
        <v>2217</v>
      </c>
      <c r="E635" s="8">
        <v>209.005</v>
      </c>
      <c r="F635" s="8">
        <v>7.9930000000000003</v>
      </c>
      <c r="G635" s="8">
        <v>212</v>
      </c>
      <c r="H635" s="8">
        <v>211</v>
      </c>
      <c r="I635" s="8">
        <f t="shared" si="67"/>
        <v>0.61100000000001842</v>
      </c>
      <c r="J635" s="8">
        <f t="shared" si="66"/>
        <v>0.3733210000000225</v>
      </c>
      <c r="K635" s="76"/>
    </row>
    <row r="636" spans="1:11" x14ac:dyDescent="0.25">
      <c r="A636" s="75"/>
      <c r="B636" s="75"/>
      <c r="C636" s="7" t="s">
        <v>2</v>
      </c>
      <c r="D636" s="7">
        <v>2217</v>
      </c>
      <c r="E636" s="7">
        <v>212.61500000000001</v>
      </c>
      <c r="F636" s="7">
        <v>6.6909999999999998</v>
      </c>
      <c r="G636" s="7">
        <v>217</v>
      </c>
      <c r="H636" s="7">
        <v>214</v>
      </c>
      <c r="I636" s="7">
        <f t="shared" si="67"/>
        <v>5.2129999999999939</v>
      </c>
      <c r="J636" s="7">
        <f t="shared" si="66"/>
        <v>27.175368999999936</v>
      </c>
      <c r="K636" s="76"/>
    </row>
    <row r="637" spans="1:11" x14ac:dyDescent="0.25">
      <c r="A637" s="75" t="s">
        <v>11</v>
      </c>
      <c r="B637" s="75"/>
      <c r="C637" s="5" t="s">
        <v>0</v>
      </c>
      <c r="D637" s="5">
        <v>2217</v>
      </c>
      <c r="E637" s="5">
        <v>215.02199999999999</v>
      </c>
      <c r="F637" s="5">
        <v>8.2230000000000008</v>
      </c>
      <c r="G637" s="5">
        <v>219</v>
      </c>
      <c r="H637" s="5">
        <v>218</v>
      </c>
      <c r="I637" s="5">
        <f t="shared" si="67"/>
        <v>16.048000000000002</v>
      </c>
      <c r="J637" s="5">
        <f t="shared" si="66"/>
        <v>257.53830400000004</v>
      </c>
      <c r="K637" s="76">
        <f>SQRT(SUM(J637:J639))</f>
        <v>28.811259066552431</v>
      </c>
    </row>
    <row r="638" spans="1:11" x14ac:dyDescent="0.25">
      <c r="A638" s="75"/>
      <c r="B638" s="75"/>
      <c r="C638" s="8" t="s">
        <v>1</v>
      </c>
      <c r="D638" s="8">
        <v>2217</v>
      </c>
      <c r="E638" s="8">
        <v>210.107</v>
      </c>
      <c r="F638" s="8">
        <v>8.2829999999999995</v>
      </c>
      <c r="G638" s="8">
        <v>214</v>
      </c>
      <c r="H638" s="8">
        <v>213</v>
      </c>
      <c r="I638" s="8">
        <f t="shared" si="67"/>
        <v>16.323000000000008</v>
      </c>
      <c r="J638" s="8">
        <f t="shared" si="66"/>
        <v>266.44032900000025</v>
      </c>
      <c r="K638" s="76"/>
    </row>
    <row r="639" spans="1:11" x14ac:dyDescent="0.25">
      <c r="A639" s="75"/>
      <c r="B639" s="75"/>
      <c r="C639" s="7" t="s">
        <v>2</v>
      </c>
      <c r="D639" s="7">
        <v>2217</v>
      </c>
      <c r="E639" s="7">
        <v>211.65100000000001</v>
      </c>
      <c r="F639" s="7">
        <v>7.1120000000000001</v>
      </c>
      <c r="G639" s="7">
        <v>215</v>
      </c>
      <c r="H639" s="7">
        <v>214</v>
      </c>
      <c r="I639" s="7">
        <f t="shared" si="67"/>
        <v>17.495999999999981</v>
      </c>
      <c r="J639" s="7">
        <f t="shared" si="66"/>
        <v>306.11001599999935</v>
      </c>
      <c r="K639" s="76"/>
    </row>
    <row r="640" spans="1:11" x14ac:dyDescent="0.25">
      <c r="A640" s="77" t="s">
        <v>12</v>
      </c>
      <c r="B640" s="77"/>
      <c r="C640" s="5" t="s">
        <v>0</v>
      </c>
      <c r="D640" s="5">
        <v>2217</v>
      </c>
      <c r="E640" s="5">
        <v>204.41499999999999</v>
      </c>
      <c r="F640" s="5">
        <v>6.5069999999999997</v>
      </c>
      <c r="G640" s="5">
        <v>207</v>
      </c>
      <c r="H640" s="5">
        <v>206</v>
      </c>
      <c r="I640" s="5">
        <f>E613-E640</f>
        <v>22.387</v>
      </c>
      <c r="J640" s="5">
        <f t="shared" si="66"/>
        <v>501.17776900000001</v>
      </c>
      <c r="K640" s="76">
        <f>SQRT(SUM(J640:J642))</f>
        <v>40.282850619091001</v>
      </c>
    </row>
    <row r="641" spans="1:11" x14ac:dyDescent="0.25">
      <c r="A641" s="77"/>
      <c r="B641" s="77"/>
      <c r="C641" s="8" t="s">
        <v>1</v>
      </c>
      <c r="D641" s="8">
        <v>2217</v>
      </c>
      <c r="E641" s="8">
        <v>192.97200000000001</v>
      </c>
      <c r="F641" s="8">
        <v>5.4269999999999996</v>
      </c>
      <c r="G641" s="8">
        <v>195</v>
      </c>
      <c r="H641" s="8">
        <v>194</v>
      </c>
      <c r="I641" s="8">
        <f t="shared" ref="I641:I648" si="68">E614-E641</f>
        <v>28.394000000000005</v>
      </c>
      <c r="J641" s="8">
        <f t="shared" si="66"/>
        <v>806.21923600000036</v>
      </c>
      <c r="K641" s="76"/>
    </row>
    <row r="642" spans="1:11" x14ac:dyDescent="0.25">
      <c r="A642" s="77"/>
      <c r="B642" s="77"/>
      <c r="C642" s="7" t="s">
        <v>2</v>
      </c>
      <c r="D642" s="7">
        <v>2217</v>
      </c>
      <c r="E642" s="7">
        <v>206.14699999999999</v>
      </c>
      <c r="F642" s="7">
        <v>6.2610000000000001</v>
      </c>
      <c r="G642" s="7">
        <v>209</v>
      </c>
      <c r="H642" s="7">
        <v>208</v>
      </c>
      <c r="I642" s="7">
        <f t="shared" si="68"/>
        <v>17.757000000000005</v>
      </c>
      <c r="J642" s="7">
        <f t="shared" si="66"/>
        <v>315.3110490000002</v>
      </c>
      <c r="K642" s="76"/>
    </row>
    <row r="643" spans="1:11" x14ac:dyDescent="0.25">
      <c r="A643" s="77" t="s">
        <v>13</v>
      </c>
      <c r="B643" s="77"/>
      <c r="C643" s="5" t="s">
        <v>0</v>
      </c>
      <c r="D643" s="5">
        <v>2217</v>
      </c>
      <c r="E643" s="5">
        <v>194.60599999999999</v>
      </c>
      <c r="F643" s="5">
        <v>9.1270000000000007</v>
      </c>
      <c r="G643" s="5">
        <v>202</v>
      </c>
      <c r="H643" s="5">
        <v>196</v>
      </c>
      <c r="I643" s="5">
        <f t="shared" si="68"/>
        <v>22.100999999999999</v>
      </c>
      <c r="J643" s="5">
        <f t="shared" si="66"/>
        <v>488.45420099999996</v>
      </c>
      <c r="K643" s="76">
        <f>SQRT(SUM(J643:J645))</f>
        <v>39.695509002908629</v>
      </c>
    </row>
    <row r="644" spans="1:11" x14ac:dyDescent="0.25">
      <c r="A644" s="77"/>
      <c r="B644" s="77"/>
      <c r="C644" s="8" t="s">
        <v>1</v>
      </c>
      <c r="D644" s="8">
        <v>2217</v>
      </c>
      <c r="E644" s="8">
        <v>182.91300000000001</v>
      </c>
      <c r="F644" s="8">
        <v>7.8220000000000001</v>
      </c>
      <c r="G644" s="8">
        <v>189</v>
      </c>
      <c r="H644" s="8">
        <v>184</v>
      </c>
      <c r="I644" s="8">
        <f t="shared" si="68"/>
        <v>26.703000000000003</v>
      </c>
      <c r="J644" s="8">
        <f t="shared" si="66"/>
        <v>713.05020900000011</v>
      </c>
      <c r="K644" s="76"/>
    </row>
    <row r="645" spans="1:11" x14ac:dyDescent="0.25">
      <c r="A645" s="77"/>
      <c r="B645" s="77"/>
      <c r="C645" s="7" t="s">
        <v>2</v>
      </c>
      <c r="D645" s="7">
        <v>2217</v>
      </c>
      <c r="E645" s="7">
        <v>198.483</v>
      </c>
      <c r="F645" s="7">
        <v>8.3930000000000007</v>
      </c>
      <c r="G645" s="7">
        <v>206</v>
      </c>
      <c r="H645" s="7">
        <v>200</v>
      </c>
      <c r="I645" s="7">
        <f t="shared" si="68"/>
        <v>19.344999999999999</v>
      </c>
      <c r="J645" s="7">
        <f t="shared" si="66"/>
        <v>374.22902499999998</v>
      </c>
      <c r="K645" s="76"/>
    </row>
    <row r="646" spans="1:11" x14ac:dyDescent="0.25">
      <c r="A646" s="77" t="s">
        <v>8</v>
      </c>
      <c r="B646" s="77"/>
      <c r="C646" s="5" t="s">
        <v>0</v>
      </c>
      <c r="D646" s="5">
        <v>2217</v>
      </c>
      <c r="E646" s="5">
        <v>199.99</v>
      </c>
      <c r="F646" s="5">
        <v>6.9390000000000001</v>
      </c>
      <c r="G646" s="5">
        <v>205</v>
      </c>
      <c r="H646" s="5">
        <v>201</v>
      </c>
      <c r="I646" s="5">
        <f t="shared" si="68"/>
        <v>31.079999999999984</v>
      </c>
      <c r="J646" s="5">
        <f t="shared" si="66"/>
        <v>965.966399999999</v>
      </c>
      <c r="K646" s="76">
        <f>SQRT(SUM(J646:J648))</f>
        <v>55.509391241482732</v>
      </c>
    </row>
    <row r="647" spans="1:11" x14ac:dyDescent="0.25">
      <c r="A647" s="77"/>
      <c r="B647" s="77"/>
      <c r="C647" s="8" t="s">
        <v>1</v>
      </c>
      <c r="D647" s="8">
        <v>2217</v>
      </c>
      <c r="E647" s="8">
        <v>189.23</v>
      </c>
      <c r="F647" s="8">
        <v>5.6929999999999996</v>
      </c>
      <c r="G647" s="8">
        <v>191</v>
      </c>
      <c r="H647" s="8">
        <v>190</v>
      </c>
      <c r="I647" s="8">
        <f t="shared" si="68"/>
        <v>37.200000000000017</v>
      </c>
      <c r="J647" s="8">
        <f t="shared" si="66"/>
        <v>1383.8400000000013</v>
      </c>
      <c r="K647" s="76"/>
    </row>
    <row r="648" spans="1:11" x14ac:dyDescent="0.25">
      <c r="A648" s="77"/>
      <c r="B648" s="77"/>
      <c r="C648" s="7" t="s">
        <v>2</v>
      </c>
      <c r="D648" s="7">
        <v>2217</v>
      </c>
      <c r="E648" s="7">
        <v>202.101</v>
      </c>
      <c r="F648" s="7">
        <v>6.649</v>
      </c>
      <c r="G648" s="7">
        <v>207</v>
      </c>
      <c r="H648" s="7">
        <v>203</v>
      </c>
      <c r="I648" s="7">
        <f t="shared" si="68"/>
        <v>27.045999999999992</v>
      </c>
      <c r="J648" s="7">
        <f t="shared" si="66"/>
        <v>731.48611599999958</v>
      </c>
      <c r="K648" s="76"/>
    </row>
    <row r="650" spans="1:11" ht="18.75" x14ac:dyDescent="0.3">
      <c r="A650" s="26">
        <v>0.01</v>
      </c>
    </row>
    <row r="651" spans="1:11" x14ac:dyDescent="0.25">
      <c r="A651" s="78" t="s">
        <v>3</v>
      </c>
      <c r="B651" s="78"/>
      <c r="C651" s="5" t="s">
        <v>0</v>
      </c>
      <c r="D651" s="5">
        <v>6669</v>
      </c>
      <c r="E651" s="5">
        <v>226.47900000000001</v>
      </c>
      <c r="F651" s="5">
        <v>3.75</v>
      </c>
      <c r="G651" s="5">
        <v>226</v>
      </c>
      <c r="H651" s="5">
        <v>226</v>
      </c>
    </row>
    <row r="652" spans="1:11" x14ac:dyDescent="0.25">
      <c r="A652" s="78"/>
      <c r="B652" s="78"/>
      <c r="C652" s="8" t="s">
        <v>1</v>
      </c>
      <c r="D652" s="8">
        <v>6669</v>
      </c>
      <c r="E652" s="8">
        <v>221.53800000000001</v>
      </c>
      <c r="F652" s="8">
        <v>3.895</v>
      </c>
      <c r="G652" s="8">
        <v>221</v>
      </c>
      <c r="H652" s="8">
        <v>221</v>
      </c>
    </row>
    <row r="653" spans="1:11" x14ac:dyDescent="0.25">
      <c r="A653" s="78"/>
      <c r="B653" s="78"/>
      <c r="C653" s="7" t="s">
        <v>2</v>
      </c>
      <c r="D653" s="7">
        <v>6669</v>
      </c>
      <c r="E653" s="7">
        <v>223.35</v>
      </c>
      <c r="F653" s="7">
        <v>3.5169999999999999</v>
      </c>
      <c r="G653" s="7">
        <v>223</v>
      </c>
      <c r="H653" s="7">
        <v>223</v>
      </c>
    </row>
    <row r="654" spans="1:11" x14ac:dyDescent="0.25">
      <c r="A654" s="78" t="s">
        <v>4</v>
      </c>
      <c r="B654" s="78"/>
      <c r="C654" s="5" t="s">
        <v>0</v>
      </c>
      <c r="D654" s="5">
        <v>6669</v>
      </c>
      <c r="E654" s="5">
        <v>221.84399999999999</v>
      </c>
      <c r="F654" s="5">
        <v>6.6239999999999997</v>
      </c>
      <c r="G654" s="5">
        <v>226</v>
      </c>
      <c r="H654" s="5">
        <v>223</v>
      </c>
    </row>
    <row r="655" spans="1:11" x14ac:dyDescent="0.25">
      <c r="A655" s="78"/>
      <c r="B655" s="78"/>
      <c r="C655" s="8" t="s">
        <v>1</v>
      </c>
      <c r="D655" s="8">
        <v>6669</v>
      </c>
      <c r="E655" s="8">
        <v>214.97300000000001</v>
      </c>
      <c r="F655" s="8">
        <v>7.0449999999999999</v>
      </c>
      <c r="G655" s="8">
        <v>218</v>
      </c>
      <c r="H655" s="8">
        <v>217</v>
      </c>
    </row>
    <row r="656" spans="1:11" x14ac:dyDescent="0.25">
      <c r="A656" s="78"/>
      <c r="B656" s="78"/>
      <c r="C656" s="7" t="s">
        <v>2</v>
      </c>
      <c r="D656" s="7">
        <v>6669</v>
      </c>
      <c r="E656" s="7">
        <v>220.255</v>
      </c>
      <c r="F656" s="7">
        <v>6.3710000000000004</v>
      </c>
      <c r="G656" s="7">
        <v>224</v>
      </c>
      <c r="H656" s="7">
        <v>222</v>
      </c>
    </row>
    <row r="657" spans="1:11" x14ac:dyDescent="0.25">
      <c r="A657" s="78" t="s">
        <v>5</v>
      </c>
      <c r="B657" s="78"/>
      <c r="C657" s="5" t="s">
        <v>0</v>
      </c>
      <c r="D657" s="5">
        <v>6669</v>
      </c>
      <c r="E657" s="5">
        <v>232.86099999999999</v>
      </c>
      <c r="F657" s="5">
        <v>4.9669999999999996</v>
      </c>
      <c r="G657" s="5">
        <v>234</v>
      </c>
      <c r="H657" s="5">
        <v>233</v>
      </c>
    </row>
    <row r="658" spans="1:11" x14ac:dyDescent="0.25">
      <c r="A658" s="78"/>
      <c r="B658" s="78"/>
      <c r="C658" s="8" t="s">
        <v>1</v>
      </c>
      <c r="D658" s="8">
        <v>6669</v>
      </c>
      <c r="E658" s="8">
        <v>229.852</v>
      </c>
      <c r="F658" s="8">
        <v>4.9189999999999996</v>
      </c>
      <c r="G658" s="8">
        <v>232</v>
      </c>
      <c r="H658" s="8">
        <v>231</v>
      </c>
    </row>
    <row r="659" spans="1:11" x14ac:dyDescent="0.25">
      <c r="A659" s="78"/>
      <c r="B659" s="78"/>
      <c r="C659" s="7" t="s">
        <v>2</v>
      </c>
      <c r="D659" s="7">
        <v>6669</v>
      </c>
      <c r="E659" s="7">
        <v>229.07300000000001</v>
      </c>
      <c r="F659" s="7">
        <v>3.8460000000000001</v>
      </c>
      <c r="G659" s="7">
        <v>230</v>
      </c>
      <c r="H659" s="7">
        <v>229</v>
      </c>
    </row>
    <row r="660" spans="1:11" x14ac:dyDescent="0.25">
      <c r="A660" s="77" t="s">
        <v>6</v>
      </c>
      <c r="B660" s="77"/>
      <c r="C660" s="5" t="s">
        <v>0</v>
      </c>
      <c r="D660" s="5">
        <v>2217</v>
      </c>
      <c r="E660" s="5">
        <v>189.74700000000001</v>
      </c>
      <c r="F660" s="5">
        <v>6.9669999999999996</v>
      </c>
      <c r="G660" s="5">
        <v>193</v>
      </c>
      <c r="H660" s="5">
        <v>190</v>
      </c>
      <c r="I660" s="5">
        <f>E651-E660</f>
        <v>36.731999999999999</v>
      </c>
      <c r="J660" s="5">
        <f>IF(I660&gt;0,I660^2,I660^2*-1)</f>
        <v>1349.239824</v>
      </c>
      <c r="K660" s="76">
        <f>SQRT(SUM(J660:J662))</f>
        <v>62.333886402180958</v>
      </c>
    </row>
    <row r="661" spans="1:11" x14ac:dyDescent="0.25">
      <c r="A661" s="77"/>
      <c r="B661" s="77"/>
      <c r="C661" s="8" t="s">
        <v>1</v>
      </c>
      <c r="D661" s="8">
        <v>2217</v>
      </c>
      <c r="E661" s="8">
        <v>177.411</v>
      </c>
      <c r="F661" s="8">
        <v>6.1929999999999996</v>
      </c>
      <c r="G661" s="8">
        <v>178</v>
      </c>
      <c r="H661" s="8">
        <v>178</v>
      </c>
      <c r="I661" s="8">
        <f t="shared" ref="I661:I668" si="69">E652-E661</f>
        <v>44.12700000000001</v>
      </c>
      <c r="J661" s="8">
        <f t="shared" ref="J661:J686" si="70">IF(I661&gt;0,I661^2,I661^2*-1)</f>
        <v>1947.1921290000009</v>
      </c>
      <c r="K661" s="76"/>
    </row>
    <row r="662" spans="1:11" x14ac:dyDescent="0.25">
      <c r="A662" s="77"/>
      <c r="B662" s="77"/>
      <c r="C662" s="7" t="s">
        <v>2</v>
      </c>
      <c r="D662" s="7">
        <v>2217</v>
      </c>
      <c r="E662" s="7">
        <v>199.07900000000001</v>
      </c>
      <c r="F662" s="7">
        <v>6.0640000000000001</v>
      </c>
      <c r="G662" s="7">
        <v>202</v>
      </c>
      <c r="H662" s="7">
        <v>200</v>
      </c>
      <c r="I662" s="7">
        <f t="shared" si="69"/>
        <v>24.270999999999987</v>
      </c>
      <c r="J662" s="7">
        <f t="shared" si="70"/>
        <v>589.08144099999936</v>
      </c>
      <c r="K662" s="76"/>
    </row>
    <row r="663" spans="1:11" x14ac:dyDescent="0.25">
      <c r="A663" s="77" t="s">
        <v>7</v>
      </c>
      <c r="B663" s="77"/>
      <c r="C663" s="5" t="s">
        <v>0</v>
      </c>
      <c r="D663" s="5">
        <v>2217</v>
      </c>
      <c r="E663" s="5">
        <v>198.96299999999999</v>
      </c>
      <c r="F663" s="5">
        <v>6.5919999999999996</v>
      </c>
      <c r="G663" s="5">
        <v>201</v>
      </c>
      <c r="H663" s="5">
        <v>200</v>
      </c>
      <c r="I663" s="5">
        <f t="shared" si="69"/>
        <v>22.881</v>
      </c>
      <c r="J663" s="5">
        <f t="shared" si="70"/>
        <v>523.54016100000001</v>
      </c>
      <c r="K663" s="76">
        <f>SQRT(SUM(J663:J665))</f>
        <v>41.562877258438206</v>
      </c>
    </row>
    <row r="664" spans="1:11" x14ac:dyDescent="0.25">
      <c r="A664" s="77"/>
      <c r="B664" s="77"/>
      <c r="C664" s="8" t="s">
        <v>1</v>
      </c>
      <c r="D664" s="8">
        <v>2217</v>
      </c>
      <c r="E664" s="8">
        <v>185.33</v>
      </c>
      <c r="F664" s="8">
        <v>6.2720000000000002</v>
      </c>
      <c r="G664" s="8">
        <v>187</v>
      </c>
      <c r="H664" s="8">
        <v>186</v>
      </c>
      <c r="I664" s="8">
        <f t="shared" si="69"/>
        <v>29.643000000000001</v>
      </c>
      <c r="J664" s="8">
        <f t="shared" si="70"/>
        <v>878.707449</v>
      </c>
      <c r="K664" s="76"/>
    </row>
    <row r="665" spans="1:11" x14ac:dyDescent="0.25">
      <c r="A665" s="77"/>
      <c r="B665" s="77"/>
      <c r="C665" s="7" t="s">
        <v>2</v>
      </c>
      <c r="D665" s="7">
        <v>2217</v>
      </c>
      <c r="E665" s="7">
        <v>202.221</v>
      </c>
      <c r="F665" s="7">
        <v>5.8150000000000004</v>
      </c>
      <c r="G665" s="7">
        <v>204</v>
      </c>
      <c r="H665" s="7">
        <v>203</v>
      </c>
      <c r="I665" s="7">
        <f t="shared" si="69"/>
        <v>18.033999999999992</v>
      </c>
      <c r="J665" s="7">
        <f t="shared" si="70"/>
        <v>325.22515599999969</v>
      </c>
      <c r="K665" s="76"/>
    </row>
    <row r="666" spans="1:11" x14ac:dyDescent="0.25">
      <c r="A666" s="77" t="s">
        <v>8</v>
      </c>
      <c r="B666" s="77"/>
      <c r="C666" s="5" t="s">
        <v>0</v>
      </c>
      <c r="D666" s="5">
        <v>2217</v>
      </c>
      <c r="E666" s="5">
        <v>190.12299999999999</v>
      </c>
      <c r="F666" s="5">
        <v>6.94</v>
      </c>
      <c r="G666" s="5">
        <v>194</v>
      </c>
      <c r="H666" s="5">
        <v>191</v>
      </c>
      <c r="I666" s="5">
        <f t="shared" si="69"/>
        <v>42.738</v>
      </c>
      <c r="J666" s="5">
        <f t="shared" si="70"/>
        <v>1826.536644</v>
      </c>
      <c r="K666" s="76">
        <f>SQRT(SUM(J666:J668))</f>
        <v>74.590963319962555</v>
      </c>
    </row>
    <row r="667" spans="1:11" x14ac:dyDescent="0.25">
      <c r="A667" s="77"/>
      <c r="B667" s="77"/>
      <c r="C667" s="8" t="s">
        <v>1</v>
      </c>
      <c r="D667" s="8">
        <v>2217</v>
      </c>
      <c r="E667" s="8">
        <v>176.33</v>
      </c>
      <c r="F667" s="8">
        <v>6.6390000000000002</v>
      </c>
      <c r="G667" s="8">
        <v>176</v>
      </c>
      <c r="H667" s="8">
        <v>177</v>
      </c>
      <c r="I667" s="8">
        <f t="shared" si="69"/>
        <v>53.521999999999991</v>
      </c>
      <c r="J667" s="8">
        <f t="shared" si="70"/>
        <v>2864.604483999999</v>
      </c>
      <c r="K667" s="76"/>
    </row>
    <row r="668" spans="1:11" x14ac:dyDescent="0.25">
      <c r="A668" s="77"/>
      <c r="B668" s="77"/>
      <c r="C668" s="7" t="s">
        <v>2</v>
      </c>
      <c r="D668" s="7">
        <v>2217</v>
      </c>
      <c r="E668" s="7">
        <v>199.53200000000001</v>
      </c>
      <c r="F668" s="7">
        <v>5.9370000000000003</v>
      </c>
      <c r="G668" s="7">
        <v>202</v>
      </c>
      <c r="H668" s="7">
        <v>200</v>
      </c>
      <c r="I668" s="7">
        <f t="shared" si="69"/>
        <v>29.540999999999997</v>
      </c>
      <c r="J668" s="7">
        <f t="shared" si="70"/>
        <v>872.67068099999983</v>
      </c>
      <c r="K668" s="76"/>
    </row>
    <row r="669" spans="1:11" x14ac:dyDescent="0.25">
      <c r="A669" s="75" t="s">
        <v>9</v>
      </c>
      <c r="B669" s="75"/>
      <c r="C669" s="5" t="s">
        <v>0</v>
      </c>
      <c r="D669" s="5">
        <v>2217</v>
      </c>
      <c r="E669" s="5">
        <v>217.22300000000001</v>
      </c>
      <c r="F669" s="5">
        <v>8.1809999999999992</v>
      </c>
      <c r="G669" s="5">
        <v>220</v>
      </c>
      <c r="H669" s="5">
        <v>220</v>
      </c>
      <c r="I669" s="5">
        <f>E651-E669</f>
        <v>9.2560000000000002</v>
      </c>
      <c r="J669" s="5">
        <f t="shared" si="70"/>
        <v>85.673535999999999</v>
      </c>
      <c r="K669" s="76">
        <f>SQRT(SUM(J669:J671))</f>
        <v>16.679686867564396</v>
      </c>
    </row>
    <row r="670" spans="1:11" x14ac:dyDescent="0.25">
      <c r="A670" s="75"/>
      <c r="B670" s="75"/>
      <c r="C670" s="8" t="s">
        <v>1</v>
      </c>
      <c r="D670" s="8">
        <v>2217</v>
      </c>
      <c r="E670" s="8">
        <v>211.17099999999999</v>
      </c>
      <c r="F670" s="8">
        <v>8.0030000000000001</v>
      </c>
      <c r="G670" s="8">
        <v>215</v>
      </c>
      <c r="H670" s="8">
        <v>213</v>
      </c>
      <c r="I670" s="8">
        <f t="shared" ref="I670:I677" si="71">E652-E670</f>
        <v>10.367000000000019</v>
      </c>
      <c r="J670" s="8">
        <f t="shared" si="70"/>
        <v>107.47468900000038</v>
      </c>
      <c r="K670" s="76"/>
    </row>
    <row r="671" spans="1:11" x14ac:dyDescent="0.25">
      <c r="A671" s="75"/>
      <c r="B671" s="75"/>
      <c r="C671" s="7" t="s">
        <v>2</v>
      </c>
      <c r="D671" s="7">
        <v>2217</v>
      </c>
      <c r="E671" s="7">
        <v>214.12700000000001</v>
      </c>
      <c r="F671" s="7">
        <v>7.5140000000000002</v>
      </c>
      <c r="G671" s="7">
        <v>217</v>
      </c>
      <c r="H671" s="7">
        <v>216</v>
      </c>
      <c r="I671" s="7">
        <f t="shared" si="71"/>
        <v>9.2229999999999848</v>
      </c>
      <c r="J671" s="7">
        <f t="shared" si="70"/>
        <v>85.063728999999725</v>
      </c>
      <c r="K671" s="76"/>
    </row>
    <row r="672" spans="1:11" x14ac:dyDescent="0.25">
      <c r="A672" s="75" t="s">
        <v>10</v>
      </c>
      <c r="B672" s="75"/>
      <c r="C672" s="5" t="s">
        <v>0</v>
      </c>
      <c r="D672" s="5">
        <v>2217</v>
      </c>
      <c r="E672" s="5">
        <v>214.18899999999999</v>
      </c>
      <c r="F672" s="5">
        <v>7.5190000000000001</v>
      </c>
      <c r="G672" s="5">
        <v>218</v>
      </c>
      <c r="H672" s="5">
        <v>217</v>
      </c>
      <c r="I672" s="5">
        <f t="shared" si="71"/>
        <v>7.6550000000000011</v>
      </c>
      <c r="J672" s="5">
        <f t="shared" si="70"/>
        <v>58.599025000000019</v>
      </c>
      <c r="K672" s="76">
        <f>SQRT(SUM(J672:J674))</f>
        <v>14.90295091584214</v>
      </c>
    </row>
    <row r="673" spans="1:11" x14ac:dyDescent="0.25">
      <c r="A673" s="75"/>
      <c r="B673" s="75"/>
      <c r="C673" s="8" t="s">
        <v>1</v>
      </c>
      <c r="D673" s="8">
        <v>2217</v>
      </c>
      <c r="E673" s="8">
        <v>206.833</v>
      </c>
      <c r="F673" s="8">
        <v>7.5830000000000002</v>
      </c>
      <c r="G673" s="8">
        <v>210</v>
      </c>
      <c r="H673" s="8">
        <v>209</v>
      </c>
      <c r="I673" s="8">
        <f t="shared" si="71"/>
        <v>8.1400000000000148</v>
      </c>
      <c r="J673" s="8">
        <f t="shared" si="70"/>
        <v>66.259600000000248</v>
      </c>
      <c r="K673" s="76"/>
    </row>
    <row r="674" spans="1:11" x14ac:dyDescent="0.25">
      <c r="A674" s="75"/>
      <c r="B674" s="75"/>
      <c r="C674" s="7" t="s">
        <v>2</v>
      </c>
      <c r="D674" s="7">
        <v>2217</v>
      </c>
      <c r="E674" s="7">
        <v>210.39400000000001</v>
      </c>
      <c r="F674" s="7">
        <v>6.8460000000000001</v>
      </c>
      <c r="G674" s="7">
        <v>214</v>
      </c>
      <c r="H674" s="7">
        <v>212</v>
      </c>
      <c r="I674" s="7">
        <f t="shared" si="71"/>
        <v>9.86099999999999</v>
      </c>
      <c r="J674" s="7">
        <f t="shared" si="70"/>
        <v>97.239320999999805</v>
      </c>
      <c r="K674" s="76"/>
    </row>
    <row r="675" spans="1:11" x14ac:dyDescent="0.25">
      <c r="A675" s="75" t="s">
        <v>11</v>
      </c>
      <c r="B675" s="75"/>
      <c r="C675" s="5" t="s">
        <v>0</v>
      </c>
      <c r="D675" s="5">
        <v>2217</v>
      </c>
      <c r="E675" s="5">
        <v>215.59800000000001</v>
      </c>
      <c r="F675" s="5">
        <v>6.0049999999999999</v>
      </c>
      <c r="G675" s="5">
        <v>218</v>
      </c>
      <c r="H675" s="5">
        <v>217</v>
      </c>
      <c r="I675" s="5">
        <f t="shared" si="71"/>
        <v>17.262999999999977</v>
      </c>
      <c r="J675" s="5">
        <f t="shared" si="70"/>
        <v>298.0111689999992</v>
      </c>
      <c r="K675" s="76">
        <f>SQRT(SUM(J675:J677))</f>
        <v>33.540875868110525</v>
      </c>
    </row>
    <row r="676" spans="1:11" x14ac:dyDescent="0.25">
      <c r="A676" s="75"/>
      <c r="B676" s="75"/>
      <c r="C676" s="8" t="s">
        <v>1</v>
      </c>
      <c r="D676" s="8">
        <v>2217</v>
      </c>
      <c r="E676" s="8">
        <v>207.42400000000001</v>
      </c>
      <c r="F676" s="8">
        <v>6.1059999999999999</v>
      </c>
      <c r="G676" s="8">
        <v>209</v>
      </c>
      <c r="H676" s="8">
        <v>208</v>
      </c>
      <c r="I676" s="8">
        <f t="shared" si="71"/>
        <v>22.427999999999997</v>
      </c>
      <c r="J676" s="8">
        <f t="shared" si="70"/>
        <v>503.01518399999986</v>
      </c>
      <c r="K676" s="76"/>
    </row>
    <row r="677" spans="1:11" x14ac:dyDescent="0.25">
      <c r="A677" s="75"/>
      <c r="B677" s="75"/>
      <c r="C677" s="7" t="s">
        <v>2</v>
      </c>
      <c r="D677" s="7">
        <v>2217</v>
      </c>
      <c r="E677" s="7">
        <v>211.07400000000001</v>
      </c>
      <c r="F677" s="7">
        <v>5.5339999999999998</v>
      </c>
      <c r="G677" s="7">
        <v>214</v>
      </c>
      <c r="H677" s="7">
        <v>212</v>
      </c>
      <c r="I677" s="7">
        <f t="shared" si="71"/>
        <v>17.998999999999995</v>
      </c>
      <c r="J677" s="7">
        <f t="shared" si="70"/>
        <v>323.96400099999983</v>
      </c>
      <c r="K677" s="76"/>
    </row>
    <row r="678" spans="1:11" x14ac:dyDescent="0.25">
      <c r="A678" s="77" t="s">
        <v>12</v>
      </c>
      <c r="B678" s="77"/>
      <c r="C678" s="5" t="s">
        <v>0</v>
      </c>
      <c r="D678" s="5">
        <v>2217</v>
      </c>
      <c r="E678" s="5">
        <v>201.876</v>
      </c>
      <c r="F678" s="5">
        <v>7.2859999999999996</v>
      </c>
      <c r="G678" s="5">
        <v>207</v>
      </c>
      <c r="H678" s="5">
        <v>204</v>
      </c>
      <c r="I678" s="5">
        <f>E651-E678</f>
        <v>24.603000000000009</v>
      </c>
      <c r="J678" s="5">
        <f t="shared" si="70"/>
        <v>605.30760900000041</v>
      </c>
      <c r="K678" s="76">
        <f>SQRT(SUM(J678:J680))</f>
        <v>45.070154137743984</v>
      </c>
    </row>
    <row r="679" spans="1:11" x14ac:dyDescent="0.25">
      <c r="A679" s="77"/>
      <c r="B679" s="77"/>
      <c r="C679" s="8" t="s">
        <v>1</v>
      </c>
      <c r="D679" s="8">
        <v>2217</v>
      </c>
      <c r="E679" s="8">
        <v>190.441</v>
      </c>
      <c r="F679" s="8">
        <v>6.4569999999999999</v>
      </c>
      <c r="G679" s="8">
        <v>194</v>
      </c>
      <c r="H679" s="8">
        <v>192</v>
      </c>
      <c r="I679" s="8">
        <f t="shared" ref="I679:I686" si="72">E652-E679</f>
        <v>31.097000000000008</v>
      </c>
      <c r="J679" s="8">
        <f t="shared" si="70"/>
        <v>967.02340900000047</v>
      </c>
      <c r="K679" s="76"/>
    </row>
    <row r="680" spans="1:11" x14ac:dyDescent="0.25">
      <c r="A680" s="77"/>
      <c r="B680" s="77"/>
      <c r="C680" s="7" t="s">
        <v>2</v>
      </c>
      <c r="D680" s="7">
        <v>2217</v>
      </c>
      <c r="E680" s="7">
        <v>201.92599999999999</v>
      </c>
      <c r="F680" s="7">
        <v>6.2530000000000001</v>
      </c>
      <c r="G680" s="7">
        <v>206</v>
      </c>
      <c r="H680" s="7">
        <v>204</v>
      </c>
      <c r="I680" s="7">
        <f t="shared" si="72"/>
        <v>21.424000000000007</v>
      </c>
      <c r="J680" s="7">
        <f t="shared" si="70"/>
        <v>458.98777600000028</v>
      </c>
      <c r="K680" s="76"/>
    </row>
    <row r="681" spans="1:11" x14ac:dyDescent="0.25">
      <c r="A681" s="77" t="s">
        <v>13</v>
      </c>
      <c r="B681" s="77"/>
      <c r="C681" s="5" t="s">
        <v>0</v>
      </c>
      <c r="D681" s="5">
        <v>2217</v>
      </c>
      <c r="E681" s="5">
        <v>210.79599999999999</v>
      </c>
      <c r="F681" s="5">
        <v>9.2739999999999991</v>
      </c>
      <c r="G681" s="5">
        <v>216</v>
      </c>
      <c r="H681" s="5">
        <v>213</v>
      </c>
      <c r="I681" s="5">
        <f t="shared" si="72"/>
        <v>11.048000000000002</v>
      </c>
      <c r="J681" s="5">
        <f t="shared" si="70"/>
        <v>122.05830400000004</v>
      </c>
      <c r="K681" s="76">
        <f>SQRT(SUM(J681:J683))</f>
        <v>20.72638726358263</v>
      </c>
    </row>
    <row r="682" spans="1:11" x14ac:dyDescent="0.25">
      <c r="A682" s="77"/>
      <c r="B682" s="77"/>
      <c r="C682" s="8" t="s">
        <v>1</v>
      </c>
      <c r="D682" s="8">
        <v>2217</v>
      </c>
      <c r="E682" s="8">
        <v>203.18899999999999</v>
      </c>
      <c r="F682" s="8">
        <v>8.9860000000000007</v>
      </c>
      <c r="G682" s="8">
        <v>209</v>
      </c>
      <c r="H682" s="8">
        <v>205</v>
      </c>
      <c r="I682" s="8">
        <f t="shared" si="72"/>
        <v>11.78400000000002</v>
      </c>
      <c r="J682" s="8">
        <f t="shared" si="70"/>
        <v>138.86265600000047</v>
      </c>
      <c r="K682" s="76"/>
    </row>
    <row r="683" spans="1:11" x14ac:dyDescent="0.25">
      <c r="A683" s="77"/>
      <c r="B683" s="77"/>
      <c r="C683" s="7" t="s">
        <v>2</v>
      </c>
      <c r="D683" s="7">
        <v>2217</v>
      </c>
      <c r="E683" s="7">
        <v>207.268</v>
      </c>
      <c r="F683" s="7">
        <v>8.2710000000000008</v>
      </c>
      <c r="G683" s="7">
        <v>211</v>
      </c>
      <c r="H683" s="7">
        <v>209</v>
      </c>
      <c r="I683" s="7">
        <f t="shared" si="72"/>
        <v>12.986999999999995</v>
      </c>
      <c r="J683" s="7">
        <f t="shared" si="70"/>
        <v>168.66216899999986</v>
      </c>
      <c r="K683" s="76"/>
    </row>
    <row r="684" spans="1:11" x14ac:dyDescent="0.25">
      <c r="A684" s="77" t="s">
        <v>8</v>
      </c>
      <c r="B684" s="77"/>
      <c r="C684" s="5" t="s">
        <v>0</v>
      </c>
      <c r="D684" s="5">
        <v>2217</v>
      </c>
      <c r="E684" s="5">
        <v>186.70099999999999</v>
      </c>
      <c r="F684" s="5">
        <v>5.7430000000000003</v>
      </c>
      <c r="G684" s="5">
        <v>189</v>
      </c>
      <c r="H684" s="5">
        <v>187</v>
      </c>
      <c r="I684" s="5">
        <f t="shared" si="72"/>
        <v>46.16</v>
      </c>
      <c r="J684" s="5">
        <f t="shared" si="70"/>
        <v>2130.7455999999997</v>
      </c>
      <c r="K684" s="76">
        <f>SQRT(SUM(J684:J686))</f>
        <v>84.928560620088234</v>
      </c>
    </row>
    <row r="685" spans="1:11" x14ac:dyDescent="0.25">
      <c r="A685" s="77"/>
      <c r="B685" s="77"/>
      <c r="C685" s="8" t="s">
        <v>1</v>
      </c>
      <c r="D685" s="8">
        <v>2217</v>
      </c>
      <c r="E685" s="8">
        <v>170.024</v>
      </c>
      <c r="F685" s="8">
        <v>5.1749999999999998</v>
      </c>
      <c r="G685" s="8">
        <v>172</v>
      </c>
      <c r="H685" s="8">
        <v>170</v>
      </c>
      <c r="I685" s="8">
        <f t="shared" si="72"/>
        <v>59.828000000000003</v>
      </c>
      <c r="J685" s="8">
        <f t="shared" si="70"/>
        <v>3579.3895840000005</v>
      </c>
      <c r="K685" s="76"/>
    </row>
    <row r="686" spans="1:11" x14ac:dyDescent="0.25">
      <c r="A686" s="77"/>
      <c r="B686" s="77"/>
      <c r="C686" s="7" t="s">
        <v>2</v>
      </c>
      <c r="D686" s="7">
        <v>2217</v>
      </c>
      <c r="E686" s="7">
        <v>190.30799999999999</v>
      </c>
      <c r="F686" s="7">
        <v>4.9669999999999996</v>
      </c>
      <c r="G686" s="7">
        <v>191</v>
      </c>
      <c r="H686" s="7">
        <v>191</v>
      </c>
      <c r="I686" s="7">
        <f t="shared" si="72"/>
        <v>38.765000000000015</v>
      </c>
      <c r="J686" s="7">
        <f t="shared" si="70"/>
        <v>1502.725225000001</v>
      </c>
      <c r="K686" s="76"/>
    </row>
    <row r="688" spans="1:11" ht="18.75" x14ac:dyDescent="0.3">
      <c r="A688" s="26">
        <v>0.1</v>
      </c>
    </row>
    <row r="689" spans="1:11" x14ac:dyDescent="0.25">
      <c r="A689" s="78" t="s">
        <v>3</v>
      </c>
      <c r="B689" s="78"/>
      <c r="C689" s="5" t="s">
        <v>0</v>
      </c>
      <c r="D689" s="5">
        <v>4672</v>
      </c>
      <c r="E689" s="5">
        <v>227.42699999999999</v>
      </c>
      <c r="F689" s="5">
        <v>3.9620000000000002</v>
      </c>
      <c r="G689" s="5">
        <v>226</v>
      </c>
      <c r="H689" s="5">
        <v>227</v>
      </c>
    </row>
    <row r="690" spans="1:11" x14ac:dyDescent="0.25">
      <c r="A690" s="78"/>
      <c r="B690" s="78"/>
      <c r="C690" s="8" t="s">
        <v>1</v>
      </c>
      <c r="D690" s="8">
        <v>4672</v>
      </c>
      <c r="E690" s="8">
        <v>223.41499999999999</v>
      </c>
      <c r="F690" s="8">
        <v>3.9849999999999999</v>
      </c>
      <c r="G690" s="8">
        <v>223</v>
      </c>
      <c r="H690" s="8">
        <v>223</v>
      </c>
    </row>
    <row r="691" spans="1:11" x14ac:dyDescent="0.25">
      <c r="A691" s="78"/>
      <c r="B691" s="78"/>
      <c r="C691" s="7" t="s">
        <v>2</v>
      </c>
      <c r="D691" s="7">
        <v>4672</v>
      </c>
      <c r="E691" s="7">
        <v>223.95599999999999</v>
      </c>
      <c r="F691" s="7">
        <v>3.516</v>
      </c>
      <c r="G691" s="7">
        <v>225</v>
      </c>
      <c r="H691" s="7">
        <v>224</v>
      </c>
    </row>
    <row r="692" spans="1:11" x14ac:dyDescent="0.25">
      <c r="A692" s="78" t="s">
        <v>4</v>
      </c>
      <c r="B692" s="78"/>
      <c r="C692" s="5" t="s">
        <v>0</v>
      </c>
      <c r="D692" s="5">
        <v>4672</v>
      </c>
      <c r="E692" s="5">
        <v>223.64099999999999</v>
      </c>
      <c r="F692" s="5">
        <v>6.3680000000000003</v>
      </c>
      <c r="G692" s="5">
        <v>221</v>
      </c>
      <c r="H692" s="5">
        <v>224</v>
      </c>
    </row>
    <row r="693" spans="1:11" x14ac:dyDescent="0.25">
      <c r="A693" s="78"/>
      <c r="B693" s="78"/>
      <c r="C693" s="8" t="s">
        <v>1</v>
      </c>
      <c r="D693" s="8">
        <v>4672</v>
      </c>
      <c r="E693" s="8">
        <v>219.40600000000001</v>
      </c>
      <c r="F693" s="8">
        <v>6.6280000000000001</v>
      </c>
      <c r="G693" s="8">
        <v>224</v>
      </c>
      <c r="H693" s="8">
        <v>220</v>
      </c>
    </row>
    <row r="694" spans="1:11" x14ac:dyDescent="0.25">
      <c r="A694" s="78"/>
      <c r="B694" s="78"/>
      <c r="C694" s="7" t="s">
        <v>2</v>
      </c>
      <c r="D694" s="7">
        <v>4672</v>
      </c>
      <c r="E694" s="7">
        <v>219.27799999999999</v>
      </c>
      <c r="F694" s="7">
        <v>6.5419999999999998</v>
      </c>
      <c r="G694" s="7">
        <v>225</v>
      </c>
      <c r="H694" s="7">
        <v>220</v>
      </c>
    </row>
    <row r="695" spans="1:11" x14ac:dyDescent="0.25">
      <c r="A695" s="78" t="s">
        <v>5</v>
      </c>
      <c r="B695" s="78"/>
      <c r="C695" s="5" t="s">
        <v>0</v>
      </c>
      <c r="D695" s="5">
        <v>4672</v>
      </c>
      <c r="E695" s="5">
        <v>229.09899999999999</v>
      </c>
      <c r="F695" s="5">
        <v>6.28</v>
      </c>
      <c r="G695" s="5">
        <v>233</v>
      </c>
      <c r="H695" s="5">
        <v>231</v>
      </c>
    </row>
    <row r="696" spans="1:11" x14ac:dyDescent="0.25">
      <c r="A696" s="78"/>
      <c r="B696" s="78"/>
      <c r="C696" s="8" t="s">
        <v>1</v>
      </c>
      <c r="D696" s="8">
        <v>4672</v>
      </c>
      <c r="E696" s="8">
        <v>225.28700000000001</v>
      </c>
      <c r="F696" s="8">
        <v>6.3689999999999998</v>
      </c>
      <c r="G696" s="8">
        <v>229</v>
      </c>
      <c r="H696" s="8">
        <v>227</v>
      </c>
    </row>
    <row r="697" spans="1:11" x14ac:dyDescent="0.25">
      <c r="A697" s="78"/>
      <c r="B697" s="78"/>
      <c r="C697" s="7" t="s">
        <v>2</v>
      </c>
      <c r="D697" s="7">
        <v>4672</v>
      </c>
      <c r="E697" s="7">
        <v>226.02099999999999</v>
      </c>
      <c r="F697" s="7">
        <v>5.665</v>
      </c>
      <c r="G697" s="7">
        <v>229</v>
      </c>
      <c r="H697" s="7">
        <v>228</v>
      </c>
    </row>
    <row r="698" spans="1:11" x14ac:dyDescent="0.25">
      <c r="A698" s="77" t="s">
        <v>6</v>
      </c>
      <c r="B698" s="77"/>
      <c r="C698" s="5" t="s">
        <v>0</v>
      </c>
      <c r="D698" s="5">
        <v>1959</v>
      </c>
      <c r="E698" s="5">
        <v>202.42699999999999</v>
      </c>
      <c r="F698" s="5">
        <v>4.5190000000000001</v>
      </c>
      <c r="G698" s="5">
        <v>203</v>
      </c>
      <c r="H698" s="5">
        <v>203</v>
      </c>
      <c r="I698" s="5">
        <f>E689-E698</f>
        <v>25</v>
      </c>
      <c r="J698" s="5">
        <f>IF(I698&gt;0,I698^2,I698^2*-1)</f>
        <v>625</v>
      </c>
      <c r="K698" s="76">
        <f>SQRT(SUM(J698:J700))</f>
        <v>46.222560909149102</v>
      </c>
    </row>
    <row r="699" spans="1:11" x14ac:dyDescent="0.25">
      <c r="A699" s="77"/>
      <c r="B699" s="77"/>
      <c r="C699" s="8" t="s">
        <v>1</v>
      </c>
      <c r="D699" s="8">
        <v>1959</v>
      </c>
      <c r="E699" s="8">
        <v>188.339</v>
      </c>
      <c r="F699" s="8">
        <v>4.069</v>
      </c>
      <c r="G699" s="8">
        <v>188</v>
      </c>
      <c r="H699" s="8">
        <v>188</v>
      </c>
      <c r="I699" s="8">
        <f t="shared" ref="I699:I706" si="73">E690-E699</f>
        <v>35.075999999999993</v>
      </c>
      <c r="J699" s="8">
        <f t="shared" ref="J699:J724" si="74">IF(I699&gt;0,I699^2,I699^2*-1)</f>
        <v>1230.3257759999995</v>
      </c>
      <c r="K699" s="76"/>
    </row>
    <row r="700" spans="1:11" x14ac:dyDescent="0.25">
      <c r="A700" s="77"/>
      <c r="B700" s="77"/>
      <c r="C700" s="7" t="s">
        <v>2</v>
      </c>
      <c r="D700" s="7">
        <v>1959</v>
      </c>
      <c r="E700" s="7">
        <v>207.18700000000001</v>
      </c>
      <c r="F700" s="7">
        <v>4.3620000000000001</v>
      </c>
      <c r="G700" s="7">
        <v>208</v>
      </c>
      <c r="H700" s="7">
        <v>208</v>
      </c>
      <c r="I700" s="7">
        <f t="shared" si="73"/>
        <v>16.768999999999977</v>
      </c>
      <c r="J700" s="7">
        <f t="shared" si="74"/>
        <v>281.19936099999921</v>
      </c>
      <c r="K700" s="76"/>
    </row>
    <row r="701" spans="1:11" x14ac:dyDescent="0.25">
      <c r="A701" s="77" t="s">
        <v>7</v>
      </c>
      <c r="B701" s="77"/>
      <c r="C701" s="5" t="s">
        <v>0</v>
      </c>
      <c r="D701" s="5">
        <v>1959</v>
      </c>
      <c r="E701" s="5">
        <v>192.74199999999999</v>
      </c>
      <c r="F701" s="5">
        <v>9.1120000000000001</v>
      </c>
      <c r="G701" s="5">
        <v>186</v>
      </c>
      <c r="H701" s="5">
        <v>193</v>
      </c>
      <c r="I701" s="5">
        <f t="shared" si="73"/>
        <v>30.899000000000001</v>
      </c>
      <c r="J701" s="5">
        <f t="shared" si="74"/>
        <v>954.74820100000011</v>
      </c>
      <c r="K701" s="76">
        <f>SQRT(SUM(J701:J703))</f>
        <v>54.413152922799839</v>
      </c>
    </row>
    <row r="702" spans="1:11" x14ac:dyDescent="0.25">
      <c r="A702" s="77"/>
      <c r="B702" s="77"/>
      <c r="C702" s="8" t="s">
        <v>1</v>
      </c>
      <c r="D702" s="8">
        <v>1959</v>
      </c>
      <c r="E702" s="8">
        <v>178.459</v>
      </c>
      <c r="F702" s="8">
        <v>9.1069999999999993</v>
      </c>
      <c r="G702" s="8">
        <v>183</v>
      </c>
      <c r="H702" s="8">
        <v>179</v>
      </c>
      <c r="I702" s="8">
        <f t="shared" si="73"/>
        <v>40.947000000000003</v>
      </c>
      <c r="J702" s="8">
        <f t="shared" si="74"/>
        <v>1676.6568090000003</v>
      </c>
      <c r="K702" s="76"/>
    </row>
    <row r="703" spans="1:11" x14ac:dyDescent="0.25">
      <c r="A703" s="77"/>
      <c r="B703" s="77"/>
      <c r="C703" s="7" t="s">
        <v>2</v>
      </c>
      <c r="D703" s="7">
        <v>1959</v>
      </c>
      <c r="E703" s="7">
        <v>201.12899999999999</v>
      </c>
      <c r="F703" s="7">
        <v>5.407</v>
      </c>
      <c r="G703" s="7">
        <v>201</v>
      </c>
      <c r="H703" s="7">
        <v>201</v>
      </c>
      <c r="I703" s="7">
        <f t="shared" si="73"/>
        <v>18.149000000000001</v>
      </c>
      <c r="J703" s="7">
        <f t="shared" si="74"/>
        <v>329.38620100000003</v>
      </c>
      <c r="K703" s="76"/>
    </row>
    <row r="704" spans="1:11" x14ac:dyDescent="0.25">
      <c r="A704" s="77" t="s">
        <v>8</v>
      </c>
      <c r="B704" s="77"/>
      <c r="C704" s="5" t="s">
        <v>0</v>
      </c>
      <c r="D704" s="5">
        <v>1959</v>
      </c>
      <c r="E704" s="5">
        <v>196.40700000000001</v>
      </c>
      <c r="F704" s="5">
        <v>9.4049999999999994</v>
      </c>
      <c r="G704" s="5">
        <v>206</v>
      </c>
      <c r="H704" s="5">
        <v>197</v>
      </c>
      <c r="I704" s="5">
        <f t="shared" si="73"/>
        <v>32.691999999999979</v>
      </c>
      <c r="J704" s="5">
        <f t="shared" si="74"/>
        <v>1068.7668639999986</v>
      </c>
      <c r="K704" s="76">
        <f>SQRT(SUM(J704:J706))</f>
        <v>58.458443265280323</v>
      </c>
    </row>
    <row r="705" spans="1:11" x14ac:dyDescent="0.25">
      <c r="A705" s="77"/>
      <c r="B705" s="77"/>
      <c r="C705" s="8" t="s">
        <v>1</v>
      </c>
      <c r="D705" s="8">
        <v>1959</v>
      </c>
      <c r="E705" s="8">
        <v>182.809</v>
      </c>
      <c r="F705" s="8">
        <v>9.2799999999999994</v>
      </c>
      <c r="G705" s="8">
        <v>191</v>
      </c>
      <c r="H705" s="8">
        <v>183</v>
      </c>
      <c r="I705" s="8">
        <f t="shared" si="73"/>
        <v>42.478000000000009</v>
      </c>
      <c r="J705" s="8">
        <f t="shared" si="74"/>
        <v>1804.3804840000007</v>
      </c>
      <c r="K705" s="76"/>
    </row>
    <row r="706" spans="1:11" x14ac:dyDescent="0.25">
      <c r="A706" s="77"/>
      <c r="B706" s="77"/>
      <c r="C706" s="7" t="s">
        <v>2</v>
      </c>
      <c r="D706" s="7">
        <v>1959</v>
      </c>
      <c r="E706" s="7">
        <v>202.69200000000001</v>
      </c>
      <c r="F706" s="7">
        <v>6.2270000000000003</v>
      </c>
      <c r="G706" s="7">
        <v>200</v>
      </c>
      <c r="H706" s="7">
        <v>203</v>
      </c>
      <c r="I706" s="7">
        <f t="shared" si="73"/>
        <v>23.328999999999979</v>
      </c>
      <c r="J706" s="7">
        <f t="shared" si="74"/>
        <v>544.24224099999901</v>
      </c>
      <c r="K706" s="76"/>
    </row>
    <row r="707" spans="1:11" x14ac:dyDescent="0.25">
      <c r="A707" s="75" t="s">
        <v>9</v>
      </c>
      <c r="B707" s="75"/>
      <c r="C707" s="5" t="s">
        <v>0</v>
      </c>
      <c r="D707" s="5">
        <v>1959</v>
      </c>
      <c r="E707" s="5">
        <v>212.76599999999999</v>
      </c>
      <c r="F707" s="5">
        <v>6.7480000000000002</v>
      </c>
      <c r="G707" s="5">
        <v>216</v>
      </c>
      <c r="H707" s="5">
        <v>215</v>
      </c>
      <c r="I707" s="5">
        <f>E689-E707</f>
        <v>14.661000000000001</v>
      </c>
      <c r="J707" s="5">
        <f t="shared" si="74"/>
        <v>214.94492100000005</v>
      </c>
      <c r="K707" s="76">
        <f>SQRT(SUM(J707:J709))</f>
        <v>30.450402476814645</v>
      </c>
    </row>
    <row r="708" spans="1:11" x14ac:dyDescent="0.25">
      <c r="A708" s="75"/>
      <c r="B708" s="75"/>
      <c r="C708" s="8" t="s">
        <v>1</v>
      </c>
      <c r="D708" s="8">
        <v>1959</v>
      </c>
      <c r="E708" s="8">
        <v>200.958</v>
      </c>
      <c r="F708" s="8">
        <v>6.5990000000000002</v>
      </c>
      <c r="G708" s="8">
        <v>204</v>
      </c>
      <c r="H708" s="8">
        <v>203</v>
      </c>
      <c r="I708" s="8">
        <f t="shared" ref="I708:I715" si="75">E690-E708</f>
        <v>22.456999999999994</v>
      </c>
      <c r="J708" s="8">
        <f t="shared" si="74"/>
        <v>504.31684899999971</v>
      </c>
      <c r="K708" s="76"/>
    </row>
    <row r="709" spans="1:11" x14ac:dyDescent="0.25">
      <c r="A709" s="75"/>
      <c r="B709" s="75"/>
      <c r="C709" s="7" t="s">
        <v>2</v>
      </c>
      <c r="D709" s="7">
        <v>1959</v>
      </c>
      <c r="E709" s="7">
        <v>209.535</v>
      </c>
      <c r="F709" s="7">
        <v>5.524</v>
      </c>
      <c r="G709" s="7">
        <v>212</v>
      </c>
      <c r="H709" s="7">
        <v>211</v>
      </c>
      <c r="I709" s="7">
        <f t="shared" si="75"/>
        <v>14.420999999999992</v>
      </c>
      <c r="J709" s="7">
        <f t="shared" si="74"/>
        <v>207.96524099999976</v>
      </c>
      <c r="K709" s="76"/>
    </row>
    <row r="710" spans="1:11" x14ac:dyDescent="0.25">
      <c r="A710" s="75" t="s">
        <v>10</v>
      </c>
      <c r="B710" s="75"/>
      <c r="C710" s="5" t="s">
        <v>0</v>
      </c>
      <c r="D710" s="5">
        <v>1959</v>
      </c>
      <c r="E710" s="5">
        <v>220.48099999999999</v>
      </c>
      <c r="F710" s="5">
        <v>5.694</v>
      </c>
      <c r="G710" s="5">
        <v>223</v>
      </c>
      <c r="H710" s="5">
        <v>222</v>
      </c>
      <c r="I710" s="5">
        <f t="shared" si="75"/>
        <v>3.1599999999999966</v>
      </c>
      <c r="J710" s="5">
        <f t="shared" si="74"/>
        <v>9.9855999999999785</v>
      </c>
      <c r="K710" s="76">
        <f>SQRT(SUM(J710:J712))</f>
        <v>5.8195746408135349</v>
      </c>
    </row>
    <row r="711" spans="1:11" x14ac:dyDescent="0.25">
      <c r="A711" s="75"/>
      <c r="B711" s="75"/>
      <c r="C711" s="8" t="s">
        <v>1</v>
      </c>
      <c r="D711" s="8">
        <v>1959</v>
      </c>
      <c r="E711" s="8">
        <v>215.67400000000001</v>
      </c>
      <c r="F711" s="8">
        <v>5.5129999999999999</v>
      </c>
      <c r="G711" s="8">
        <v>219</v>
      </c>
      <c r="H711" s="8">
        <v>217</v>
      </c>
      <c r="I711" s="8">
        <f t="shared" si="75"/>
        <v>3.7319999999999993</v>
      </c>
      <c r="J711" s="8">
        <f t="shared" si="74"/>
        <v>13.927823999999996</v>
      </c>
      <c r="K711" s="76"/>
    </row>
    <row r="712" spans="1:11" x14ac:dyDescent="0.25">
      <c r="A712" s="75"/>
      <c r="B712" s="75"/>
      <c r="C712" s="7" t="s">
        <v>2</v>
      </c>
      <c r="D712" s="7">
        <v>1959</v>
      </c>
      <c r="E712" s="7">
        <v>216.12299999999999</v>
      </c>
      <c r="F712" s="7">
        <v>4.7960000000000003</v>
      </c>
      <c r="G712" s="7">
        <v>218</v>
      </c>
      <c r="H712" s="7">
        <v>217</v>
      </c>
      <c r="I712" s="7">
        <f t="shared" si="75"/>
        <v>3.1550000000000011</v>
      </c>
      <c r="J712" s="7">
        <f t="shared" si="74"/>
        <v>9.9540250000000068</v>
      </c>
      <c r="K712" s="76"/>
    </row>
    <row r="713" spans="1:11" x14ac:dyDescent="0.25">
      <c r="A713" s="75" t="s">
        <v>11</v>
      </c>
      <c r="B713" s="75"/>
      <c r="C713" s="5" t="s">
        <v>0</v>
      </c>
      <c r="D713" s="5">
        <v>1959</v>
      </c>
      <c r="E713" s="5">
        <v>221.541</v>
      </c>
      <c r="F713" s="5">
        <v>6.931</v>
      </c>
      <c r="G713" s="5">
        <v>226</v>
      </c>
      <c r="H713" s="5">
        <v>224</v>
      </c>
      <c r="I713" s="5">
        <f t="shared" si="75"/>
        <v>7.5579999999999927</v>
      </c>
      <c r="J713" s="5">
        <f t="shared" si="74"/>
        <v>57.123363999999889</v>
      </c>
      <c r="K713" s="76">
        <f>SQRT(SUM(J713:J715))</f>
        <v>15.090824497024659</v>
      </c>
    </row>
    <row r="714" spans="1:11" x14ac:dyDescent="0.25">
      <c r="A714" s="75"/>
      <c r="B714" s="75"/>
      <c r="C714" s="8" t="s">
        <v>1</v>
      </c>
      <c r="D714" s="8">
        <v>1959</v>
      </c>
      <c r="E714" s="8">
        <v>215.65100000000001</v>
      </c>
      <c r="F714" s="8">
        <v>7.0090000000000003</v>
      </c>
      <c r="G714" s="8">
        <v>220</v>
      </c>
      <c r="H714" s="8">
        <v>218</v>
      </c>
      <c r="I714" s="8">
        <f t="shared" si="75"/>
        <v>9.6359999999999957</v>
      </c>
      <c r="J714" s="8">
        <f t="shared" si="74"/>
        <v>92.852495999999917</v>
      </c>
      <c r="K714" s="76"/>
    </row>
    <row r="715" spans="1:11" x14ac:dyDescent="0.25">
      <c r="A715" s="75"/>
      <c r="B715" s="75"/>
      <c r="C715" s="7" t="s">
        <v>2</v>
      </c>
      <c r="D715" s="7">
        <v>1959</v>
      </c>
      <c r="E715" s="7">
        <v>217.203</v>
      </c>
      <c r="F715" s="7">
        <v>5.7569999999999997</v>
      </c>
      <c r="G715" s="7">
        <v>221</v>
      </c>
      <c r="H715" s="7">
        <v>219</v>
      </c>
      <c r="I715" s="7">
        <f t="shared" si="75"/>
        <v>8.8179999999999836</v>
      </c>
      <c r="J715" s="7">
        <f t="shared" si="74"/>
        <v>77.757123999999706</v>
      </c>
      <c r="K715" s="76"/>
    </row>
    <row r="716" spans="1:11" x14ac:dyDescent="0.25">
      <c r="A716" s="77" t="s">
        <v>12</v>
      </c>
      <c r="B716" s="77"/>
      <c r="C716" s="5" t="s">
        <v>0</v>
      </c>
      <c r="D716" s="5">
        <v>1959</v>
      </c>
      <c r="E716" s="5">
        <v>205.60400000000001</v>
      </c>
      <c r="F716" s="5">
        <v>6.9790000000000001</v>
      </c>
      <c r="G716" s="5">
        <v>208</v>
      </c>
      <c r="H716" s="5">
        <v>207</v>
      </c>
      <c r="I716" s="5">
        <f>E689-E716</f>
        <v>21.822999999999979</v>
      </c>
      <c r="J716" s="5">
        <f t="shared" si="74"/>
        <v>476.24332899999911</v>
      </c>
      <c r="K716" s="76">
        <f>SQRT(SUM(J716:J718))</f>
        <v>42.82930994074033</v>
      </c>
    </row>
    <row r="717" spans="1:11" x14ac:dyDescent="0.25">
      <c r="A717" s="77"/>
      <c r="B717" s="77"/>
      <c r="C717" s="8" t="s">
        <v>1</v>
      </c>
      <c r="D717" s="8">
        <v>1959</v>
      </c>
      <c r="E717" s="8">
        <v>191.44499999999999</v>
      </c>
      <c r="F717" s="8">
        <v>6.2469999999999999</v>
      </c>
      <c r="G717" s="8">
        <v>194</v>
      </c>
      <c r="H717" s="8">
        <v>192</v>
      </c>
      <c r="I717" s="8">
        <f t="shared" ref="I717:I724" si="76">E690-E717</f>
        <v>31.97</v>
      </c>
      <c r="J717" s="8">
        <f t="shared" si="74"/>
        <v>1022.0808999999999</v>
      </c>
      <c r="K717" s="76"/>
    </row>
    <row r="718" spans="1:11" x14ac:dyDescent="0.25">
      <c r="A718" s="77"/>
      <c r="B718" s="77"/>
      <c r="C718" s="7" t="s">
        <v>2</v>
      </c>
      <c r="D718" s="7">
        <v>1959</v>
      </c>
      <c r="E718" s="7">
        <v>205.625</v>
      </c>
      <c r="F718" s="7">
        <v>6.3440000000000003</v>
      </c>
      <c r="G718" s="7">
        <v>207</v>
      </c>
      <c r="H718" s="7">
        <v>207</v>
      </c>
      <c r="I718" s="7">
        <f t="shared" si="76"/>
        <v>18.330999999999989</v>
      </c>
      <c r="J718" s="7">
        <f t="shared" si="74"/>
        <v>336.02556099999958</v>
      </c>
      <c r="K718" s="76"/>
    </row>
    <row r="719" spans="1:11" x14ac:dyDescent="0.25">
      <c r="A719" s="77" t="s">
        <v>13</v>
      </c>
      <c r="B719" s="77"/>
      <c r="C719" s="5" t="s">
        <v>0</v>
      </c>
      <c r="D719" s="5">
        <v>1959</v>
      </c>
      <c r="E719" s="5">
        <v>199.56399999999999</v>
      </c>
      <c r="F719" s="5">
        <v>5.87</v>
      </c>
      <c r="G719" s="5">
        <v>203</v>
      </c>
      <c r="H719" s="5">
        <v>201</v>
      </c>
      <c r="I719" s="5">
        <f t="shared" si="76"/>
        <v>24.076999999999998</v>
      </c>
      <c r="J719" s="5">
        <f t="shared" si="74"/>
        <v>579.70192899999995</v>
      </c>
      <c r="K719" s="76">
        <f>SQRT(SUM(J719:J721))</f>
        <v>43.453261431105481</v>
      </c>
    </row>
    <row r="720" spans="1:11" x14ac:dyDescent="0.25">
      <c r="A720" s="77"/>
      <c r="B720" s="77"/>
      <c r="C720" s="8" t="s">
        <v>1</v>
      </c>
      <c r="D720" s="8">
        <v>1959</v>
      </c>
      <c r="E720" s="8">
        <v>187.46600000000001</v>
      </c>
      <c r="F720" s="8">
        <v>4.8600000000000003</v>
      </c>
      <c r="G720" s="8">
        <v>189</v>
      </c>
      <c r="H720" s="8">
        <v>188</v>
      </c>
      <c r="I720" s="8">
        <f t="shared" si="76"/>
        <v>31.939999999999998</v>
      </c>
      <c r="J720" s="8">
        <f t="shared" si="74"/>
        <v>1020.1635999999999</v>
      </c>
      <c r="K720" s="76"/>
    </row>
    <row r="721" spans="1:11" x14ac:dyDescent="0.25">
      <c r="A721" s="77"/>
      <c r="B721" s="77"/>
      <c r="C721" s="7" t="s">
        <v>2</v>
      </c>
      <c r="D721" s="7">
        <v>1959</v>
      </c>
      <c r="E721" s="7">
        <v>202.298</v>
      </c>
      <c r="F721" s="7">
        <v>5.1920000000000002</v>
      </c>
      <c r="G721" s="7">
        <v>206</v>
      </c>
      <c r="H721" s="7">
        <v>203</v>
      </c>
      <c r="I721" s="7">
        <f t="shared" si="76"/>
        <v>16.97999999999999</v>
      </c>
      <c r="J721" s="7">
        <f t="shared" si="74"/>
        <v>288.32039999999967</v>
      </c>
      <c r="K721" s="76"/>
    </row>
    <row r="722" spans="1:11" x14ac:dyDescent="0.25">
      <c r="A722" s="77" t="s">
        <v>8</v>
      </c>
      <c r="B722" s="77"/>
      <c r="C722" s="5" t="s">
        <v>0</v>
      </c>
      <c r="D722" s="5">
        <v>1959</v>
      </c>
      <c r="E722" s="5">
        <v>198.798</v>
      </c>
      <c r="F722" s="5">
        <v>7.92</v>
      </c>
      <c r="G722" s="5">
        <v>201</v>
      </c>
      <c r="H722" s="5">
        <v>200</v>
      </c>
      <c r="I722" s="5">
        <f t="shared" si="76"/>
        <v>30.300999999999988</v>
      </c>
      <c r="J722" s="5">
        <f t="shared" si="74"/>
        <v>918.15060099999926</v>
      </c>
      <c r="K722" s="76">
        <f>SQRT(SUM(J722:J724))</f>
        <v>56.619283473035921</v>
      </c>
    </row>
    <row r="723" spans="1:11" x14ac:dyDescent="0.25">
      <c r="A723" s="77"/>
      <c r="B723" s="77"/>
      <c r="C723" s="8" t="s">
        <v>1</v>
      </c>
      <c r="D723" s="8">
        <v>1959</v>
      </c>
      <c r="E723" s="8">
        <v>185.39500000000001</v>
      </c>
      <c r="F723" s="8">
        <v>6.9290000000000003</v>
      </c>
      <c r="G723" s="8">
        <v>188</v>
      </c>
      <c r="H723" s="8">
        <v>186</v>
      </c>
      <c r="I723" s="8">
        <f t="shared" si="76"/>
        <v>39.891999999999996</v>
      </c>
      <c r="J723" s="8">
        <f t="shared" si="74"/>
        <v>1591.3716639999998</v>
      </c>
      <c r="K723" s="76"/>
    </row>
    <row r="724" spans="1:11" x14ac:dyDescent="0.25">
      <c r="A724" s="77"/>
      <c r="B724" s="77"/>
      <c r="C724" s="7" t="s">
        <v>2</v>
      </c>
      <c r="D724" s="7">
        <v>1959</v>
      </c>
      <c r="E724" s="7">
        <v>199.63499999999999</v>
      </c>
      <c r="F724" s="7">
        <v>6.931</v>
      </c>
      <c r="G724" s="7">
        <v>203</v>
      </c>
      <c r="H724" s="7">
        <v>201</v>
      </c>
      <c r="I724" s="7">
        <f t="shared" si="76"/>
        <v>26.385999999999996</v>
      </c>
      <c r="J724" s="7">
        <f t="shared" si="74"/>
        <v>696.22099599999979</v>
      </c>
      <c r="K724" s="76"/>
    </row>
    <row r="726" spans="1:11" ht="18.75" x14ac:dyDescent="0.3">
      <c r="A726" s="26">
        <v>1</v>
      </c>
    </row>
    <row r="727" spans="1:11" x14ac:dyDescent="0.25">
      <c r="A727" s="78" t="s">
        <v>3</v>
      </c>
      <c r="B727" s="78"/>
      <c r="C727" s="5" t="s">
        <v>0</v>
      </c>
      <c r="D727" s="5">
        <v>1280</v>
      </c>
      <c r="E727" s="5">
        <v>236.77099999999999</v>
      </c>
      <c r="F727" s="5">
        <v>4.008</v>
      </c>
      <c r="G727" s="5">
        <v>237</v>
      </c>
      <c r="H727" s="5">
        <v>237</v>
      </c>
    </row>
    <row r="728" spans="1:11" x14ac:dyDescent="0.25">
      <c r="A728" s="78"/>
      <c r="B728" s="78"/>
      <c r="C728" s="8" t="s">
        <v>1</v>
      </c>
      <c r="D728" s="8">
        <v>1280</v>
      </c>
      <c r="E728" s="8">
        <v>230.45099999999999</v>
      </c>
      <c r="F728" s="8">
        <v>3.855</v>
      </c>
      <c r="G728" s="8">
        <v>232</v>
      </c>
      <c r="H728" s="8">
        <v>231</v>
      </c>
    </row>
    <row r="729" spans="1:11" x14ac:dyDescent="0.25">
      <c r="A729" s="78"/>
      <c r="B729" s="78"/>
      <c r="C729" s="7" t="s">
        <v>2</v>
      </c>
      <c r="D729" s="7">
        <v>1280</v>
      </c>
      <c r="E729" s="7">
        <v>227.363</v>
      </c>
      <c r="F729" s="7">
        <v>3.282</v>
      </c>
      <c r="G729" s="7">
        <v>228</v>
      </c>
      <c r="H729" s="7">
        <v>228</v>
      </c>
    </row>
    <row r="730" spans="1:11" x14ac:dyDescent="0.25">
      <c r="A730" s="78" t="s">
        <v>4</v>
      </c>
      <c r="B730" s="78"/>
      <c r="C730" s="5" t="s">
        <v>0</v>
      </c>
      <c r="D730" s="5">
        <v>1280</v>
      </c>
      <c r="E730" s="5">
        <v>234.48699999999999</v>
      </c>
      <c r="F730" s="5">
        <v>2.2770000000000001</v>
      </c>
      <c r="G730" s="5">
        <v>235</v>
      </c>
      <c r="H730" s="5">
        <v>235</v>
      </c>
    </row>
    <row r="731" spans="1:11" x14ac:dyDescent="0.25">
      <c r="A731" s="78"/>
      <c r="B731" s="78"/>
      <c r="C731" s="8" t="s">
        <v>1</v>
      </c>
      <c r="D731" s="8">
        <v>1280</v>
      </c>
      <c r="E731" s="8">
        <v>216.58199999999999</v>
      </c>
      <c r="F731" s="8">
        <v>2.673</v>
      </c>
      <c r="G731" s="8">
        <v>218</v>
      </c>
      <c r="H731" s="8">
        <v>217</v>
      </c>
    </row>
    <row r="732" spans="1:11" x14ac:dyDescent="0.25">
      <c r="A732" s="78"/>
      <c r="B732" s="78"/>
      <c r="C732" s="7" t="s">
        <v>2</v>
      </c>
      <c r="D732" s="7">
        <v>1280</v>
      </c>
      <c r="E732" s="7">
        <v>209.685</v>
      </c>
      <c r="F732" s="7">
        <v>3.08</v>
      </c>
      <c r="G732" s="7">
        <v>209</v>
      </c>
      <c r="H732" s="7">
        <v>210</v>
      </c>
    </row>
    <row r="733" spans="1:11" x14ac:dyDescent="0.25">
      <c r="A733" s="78" t="s">
        <v>5</v>
      </c>
      <c r="B733" s="78"/>
      <c r="C733" s="5" t="s">
        <v>0</v>
      </c>
      <c r="D733" s="5">
        <v>1280</v>
      </c>
      <c r="E733" s="5">
        <v>230.655</v>
      </c>
      <c r="F733" s="5">
        <v>2.9390000000000001</v>
      </c>
      <c r="G733" s="5">
        <v>231</v>
      </c>
      <c r="H733" s="5">
        <v>231</v>
      </c>
    </row>
    <row r="734" spans="1:11" x14ac:dyDescent="0.25">
      <c r="A734" s="78"/>
      <c r="B734" s="78"/>
      <c r="C734" s="8" t="s">
        <v>1</v>
      </c>
      <c r="D734" s="8">
        <v>1280</v>
      </c>
      <c r="E734" s="8">
        <v>215.511</v>
      </c>
      <c r="F734" s="8">
        <v>3.637</v>
      </c>
      <c r="G734" s="8">
        <v>215</v>
      </c>
      <c r="H734" s="8">
        <v>215</v>
      </c>
    </row>
    <row r="735" spans="1:11" x14ac:dyDescent="0.25">
      <c r="A735" s="78"/>
      <c r="B735" s="78"/>
      <c r="C735" s="7" t="s">
        <v>2</v>
      </c>
      <c r="D735" s="7">
        <v>1280</v>
      </c>
      <c r="E735" s="7">
        <v>211.49100000000001</v>
      </c>
      <c r="F735" s="7">
        <v>3.7050000000000001</v>
      </c>
      <c r="G735" s="7">
        <v>212</v>
      </c>
      <c r="H735" s="7">
        <v>212</v>
      </c>
    </row>
    <row r="736" spans="1:11" x14ac:dyDescent="0.25">
      <c r="A736" s="77" t="s">
        <v>6</v>
      </c>
      <c r="B736" s="77"/>
      <c r="C736" s="5" t="s">
        <v>0</v>
      </c>
      <c r="D736" s="5">
        <v>448</v>
      </c>
      <c r="E736" s="5">
        <v>192.98699999999999</v>
      </c>
      <c r="F736" s="5">
        <v>4.9340000000000002</v>
      </c>
      <c r="G736" s="5">
        <v>190</v>
      </c>
      <c r="H736" s="5">
        <v>193</v>
      </c>
      <c r="I736" s="5">
        <f>E727-E736</f>
        <v>43.783999999999992</v>
      </c>
      <c r="J736" s="5">
        <f>IF(I736&gt;0,I736^2,I736^2*-1)</f>
        <v>1917.0386559999993</v>
      </c>
      <c r="K736" s="76">
        <f>SQRT(SUM(J736:J738))</f>
        <v>78.403407642780408</v>
      </c>
    </row>
    <row r="737" spans="1:11" x14ac:dyDescent="0.25">
      <c r="A737" s="77"/>
      <c r="B737" s="77"/>
      <c r="C737" s="8" t="s">
        <v>1</v>
      </c>
      <c r="D737" s="8">
        <v>448</v>
      </c>
      <c r="E737" s="8">
        <v>175.458</v>
      </c>
      <c r="F737" s="8">
        <v>4.7489999999999997</v>
      </c>
      <c r="G737" s="8">
        <v>173</v>
      </c>
      <c r="H737" s="8">
        <v>175</v>
      </c>
      <c r="I737" s="8">
        <f t="shared" ref="I737:I744" si="77">E728-E737</f>
        <v>54.992999999999995</v>
      </c>
      <c r="J737" s="8">
        <f t="shared" ref="J737:J762" si="78">IF(I737&gt;0,I737^2,I737^2*-1)</f>
        <v>3024.2300489999993</v>
      </c>
      <c r="K737" s="76"/>
    </row>
    <row r="738" spans="1:11" x14ac:dyDescent="0.25">
      <c r="A738" s="77"/>
      <c r="B738" s="77"/>
      <c r="C738" s="7" t="s">
        <v>2</v>
      </c>
      <c r="D738" s="7">
        <v>448</v>
      </c>
      <c r="E738" s="7">
        <v>192.63800000000001</v>
      </c>
      <c r="F738" s="7">
        <v>4.2370000000000001</v>
      </c>
      <c r="G738" s="7">
        <v>193</v>
      </c>
      <c r="H738" s="7">
        <v>193</v>
      </c>
      <c r="I738" s="7">
        <f t="shared" si="77"/>
        <v>34.724999999999994</v>
      </c>
      <c r="J738" s="7">
        <f t="shared" si="78"/>
        <v>1205.8256249999997</v>
      </c>
      <c r="K738" s="76"/>
    </row>
    <row r="739" spans="1:11" x14ac:dyDescent="0.25">
      <c r="A739" s="77" t="s">
        <v>7</v>
      </c>
      <c r="B739" s="77"/>
      <c r="C739" s="5" t="s">
        <v>0</v>
      </c>
      <c r="D739" s="5">
        <v>448</v>
      </c>
      <c r="E739" s="5">
        <v>191.69</v>
      </c>
      <c r="F739" s="5">
        <v>7.2939999999999996</v>
      </c>
      <c r="G739" s="5">
        <v>184</v>
      </c>
      <c r="H739" s="5">
        <v>192</v>
      </c>
      <c r="I739" s="5">
        <f t="shared" si="77"/>
        <v>42.796999999999997</v>
      </c>
      <c r="J739" s="5">
        <f t="shared" si="78"/>
        <v>1831.5832089999997</v>
      </c>
      <c r="K739" s="76">
        <f>SQRT(SUM(J739:J741))</f>
        <v>60.101195079632156</v>
      </c>
    </row>
    <row r="740" spans="1:11" x14ac:dyDescent="0.25">
      <c r="A740" s="77"/>
      <c r="B740" s="77"/>
      <c r="C740" s="8" t="s">
        <v>1</v>
      </c>
      <c r="D740" s="8">
        <v>448</v>
      </c>
      <c r="E740" s="8">
        <v>177.02699999999999</v>
      </c>
      <c r="F740" s="8">
        <v>7.2290000000000001</v>
      </c>
      <c r="G740" s="8">
        <v>179</v>
      </c>
      <c r="H740" s="8">
        <v>178</v>
      </c>
      <c r="I740" s="8">
        <f t="shared" si="77"/>
        <v>39.555000000000007</v>
      </c>
      <c r="J740" s="8">
        <f t="shared" si="78"/>
        <v>1564.5980250000005</v>
      </c>
      <c r="K740" s="76"/>
    </row>
    <row r="741" spans="1:11" x14ac:dyDescent="0.25">
      <c r="A741" s="77"/>
      <c r="B741" s="77"/>
      <c r="C741" s="7" t="s">
        <v>2</v>
      </c>
      <c r="D741" s="7">
        <v>448</v>
      </c>
      <c r="E741" s="7">
        <v>194.989</v>
      </c>
      <c r="F741" s="7">
        <v>5.1820000000000004</v>
      </c>
      <c r="G741" s="7">
        <v>197</v>
      </c>
      <c r="H741" s="7">
        <v>195</v>
      </c>
      <c r="I741" s="7">
        <f t="shared" si="77"/>
        <v>14.695999999999998</v>
      </c>
      <c r="J741" s="7">
        <f t="shared" si="78"/>
        <v>215.97241599999995</v>
      </c>
      <c r="K741" s="76"/>
    </row>
    <row r="742" spans="1:11" x14ac:dyDescent="0.25">
      <c r="A742" s="77" t="s">
        <v>8</v>
      </c>
      <c r="B742" s="77"/>
      <c r="C742" s="5" t="s">
        <v>0</v>
      </c>
      <c r="D742" s="5">
        <v>448</v>
      </c>
      <c r="E742" s="5">
        <v>185.31700000000001</v>
      </c>
      <c r="F742" s="5">
        <v>5.4409999999999998</v>
      </c>
      <c r="G742" s="5">
        <v>189</v>
      </c>
      <c r="H742" s="5">
        <v>186</v>
      </c>
      <c r="I742" s="5">
        <f t="shared" si="77"/>
        <v>45.337999999999994</v>
      </c>
      <c r="J742" s="5">
        <f t="shared" si="78"/>
        <v>2055.5342439999995</v>
      </c>
      <c r="K742" s="76">
        <f>SQRT(SUM(J742:J744))</f>
        <v>69.883518035370827</v>
      </c>
    </row>
    <row r="743" spans="1:11" x14ac:dyDescent="0.25">
      <c r="A743" s="77"/>
      <c r="B743" s="77"/>
      <c r="C743" s="8" t="s">
        <v>1</v>
      </c>
      <c r="D743" s="8">
        <v>448</v>
      </c>
      <c r="E743" s="8">
        <v>166.61799999999999</v>
      </c>
      <c r="F743" s="8">
        <v>5.3769999999999998</v>
      </c>
      <c r="G743" s="8">
        <v>168</v>
      </c>
      <c r="H743" s="8">
        <v>167</v>
      </c>
      <c r="I743" s="8">
        <f t="shared" si="77"/>
        <v>48.893000000000001</v>
      </c>
      <c r="J743" s="8">
        <f t="shared" si="78"/>
        <v>2390.5254490000002</v>
      </c>
      <c r="K743" s="76"/>
    </row>
    <row r="744" spans="1:11" x14ac:dyDescent="0.25">
      <c r="A744" s="77"/>
      <c r="B744" s="77"/>
      <c r="C744" s="7" t="s">
        <v>2</v>
      </c>
      <c r="D744" s="7">
        <v>448</v>
      </c>
      <c r="E744" s="7">
        <v>190.571</v>
      </c>
      <c r="F744" s="7">
        <v>4.5540000000000003</v>
      </c>
      <c r="G744" s="7">
        <v>192</v>
      </c>
      <c r="H744" s="7">
        <v>191</v>
      </c>
      <c r="I744" s="7">
        <f t="shared" si="77"/>
        <v>20.920000000000016</v>
      </c>
      <c r="J744" s="7">
        <f t="shared" si="78"/>
        <v>437.64640000000065</v>
      </c>
      <c r="K744" s="76"/>
    </row>
    <row r="745" spans="1:11" x14ac:dyDescent="0.25">
      <c r="A745" s="75" t="s">
        <v>9</v>
      </c>
      <c r="B745" s="75"/>
      <c r="C745" s="5" t="s">
        <v>0</v>
      </c>
      <c r="D745" s="5">
        <v>448</v>
      </c>
      <c r="E745" s="5">
        <v>215.60900000000001</v>
      </c>
      <c r="F745" s="5">
        <v>6.5650000000000004</v>
      </c>
      <c r="G745" s="5">
        <v>219</v>
      </c>
      <c r="H745" s="5">
        <v>217</v>
      </c>
      <c r="I745" s="5">
        <f>E727-E745</f>
        <v>21.161999999999978</v>
      </c>
      <c r="J745" s="5">
        <f t="shared" si="78"/>
        <v>447.83024399999908</v>
      </c>
      <c r="K745" s="76">
        <f>SQRT(SUM(J745:J747))</f>
        <v>37.229594209445793</v>
      </c>
    </row>
    <row r="746" spans="1:11" x14ac:dyDescent="0.25">
      <c r="A746" s="75"/>
      <c r="B746" s="75"/>
      <c r="C746" s="8" t="s">
        <v>1</v>
      </c>
      <c r="D746" s="8">
        <v>448</v>
      </c>
      <c r="E746" s="8">
        <v>207.45099999999999</v>
      </c>
      <c r="F746" s="8">
        <v>6.7839999999999998</v>
      </c>
      <c r="G746" s="8">
        <v>211</v>
      </c>
      <c r="H746" s="8">
        <v>209</v>
      </c>
      <c r="I746" s="8">
        <f t="shared" ref="I746:I753" si="79">E728-E746</f>
        <v>23</v>
      </c>
      <c r="J746" s="8">
        <f t="shared" si="78"/>
        <v>529</v>
      </c>
      <c r="K746" s="76"/>
    </row>
    <row r="747" spans="1:11" x14ac:dyDescent="0.25">
      <c r="A747" s="75"/>
      <c r="B747" s="75"/>
      <c r="C747" s="7" t="s">
        <v>2</v>
      </c>
      <c r="D747" s="7">
        <v>448</v>
      </c>
      <c r="E747" s="7">
        <v>207.13399999999999</v>
      </c>
      <c r="F747" s="7">
        <v>6.0960000000000001</v>
      </c>
      <c r="G747" s="7">
        <v>211</v>
      </c>
      <c r="H747" s="7">
        <v>209</v>
      </c>
      <c r="I747" s="7">
        <f t="shared" si="79"/>
        <v>20.229000000000013</v>
      </c>
      <c r="J747" s="7">
        <f t="shared" si="78"/>
        <v>409.21244100000052</v>
      </c>
      <c r="K747" s="76"/>
    </row>
    <row r="748" spans="1:11" x14ac:dyDescent="0.25">
      <c r="A748" s="75" t="s">
        <v>10</v>
      </c>
      <c r="B748" s="75"/>
      <c r="C748" s="5" t="s">
        <v>0</v>
      </c>
      <c r="D748" s="5">
        <v>448</v>
      </c>
      <c r="E748" s="5">
        <v>211.56899999999999</v>
      </c>
      <c r="F748" s="5">
        <v>6.149</v>
      </c>
      <c r="G748" s="5">
        <v>215</v>
      </c>
      <c r="H748" s="5">
        <v>214</v>
      </c>
      <c r="I748" s="5">
        <f t="shared" si="79"/>
        <v>22.918000000000006</v>
      </c>
      <c r="J748" s="5">
        <f t="shared" si="78"/>
        <v>525.23472400000026</v>
      </c>
      <c r="K748" s="76">
        <f>SQRT(SUM(J748:J750))</f>
        <v>27.035589211260035</v>
      </c>
    </row>
    <row r="749" spans="1:11" x14ac:dyDescent="0.25">
      <c r="A749" s="75"/>
      <c r="B749" s="75"/>
      <c r="C749" s="8" t="s">
        <v>1</v>
      </c>
      <c r="D749" s="8">
        <v>448</v>
      </c>
      <c r="E749" s="8">
        <v>203.84800000000001</v>
      </c>
      <c r="F749" s="8">
        <v>6.2770000000000001</v>
      </c>
      <c r="G749" s="8">
        <v>209</v>
      </c>
      <c r="H749" s="8">
        <v>206</v>
      </c>
      <c r="I749" s="8">
        <f t="shared" si="79"/>
        <v>12.73399999999998</v>
      </c>
      <c r="J749" s="8">
        <f t="shared" si="78"/>
        <v>162.15475599999951</v>
      </c>
      <c r="K749" s="76"/>
    </row>
    <row r="750" spans="1:11" x14ac:dyDescent="0.25">
      <c r="A750" s="75"/>
      <c r="B750" s="75"/>
      <c r="C750" s="7" t="s">
        <v>2</v>
      </c>
      <c r="D750" s="7">
        <v>448</v>
      </c>
      <c r="E750" s="7">
        <v>203.08699999999999</v>
      </c>
      <c r="F750" s="7">
        <v>5.798</v>
      </c>
      <c r="G750" s="7">
        <v>205</v>
      </c>
      <c r="H750" s="7">
        <v>205</v>
      </c>
      <c r="I750" s="7">
        <f t="shared" si="79"/>
        <v>6.5980000000000132</v>
      </c>
      <c r="J750" s="7">
        <f t="shared" si="78"/>
        <v>43.533604000000174</v>
      </c>
      <c r="K750" s="76"/>
    </row>
    <row r="751" spans="1:11" x14ac:dyDescent="0.25">
      <c r="A751" s="75" t="s">
        <v>11</v>
      </c>
      <c r="B751" s="75"/>
      <c r="C751" s="5" t="s">
        <v>0</v>
      </c>
      <c r="D751" s="5">
        <v>448</v>
      </c>
      <c r="E751" s="5">
        <v>211.32599999999999</v>
      </c>
      <c r="F751" s="5">
        <v>6.2930000000000001</v>
      </c>
      <c r="G751" s="5">
        <v>215</v>
      </c>
      <c r="H751" s="5">
        <v>213</v>
      </c>
      <c r="I751" s="5">
        <f t="shared" si="79"/>
        <v>19.329000000000008</v>
      </c>
      <c r="J751" s="5">
        <f t="shared" si="78"/>
        <v>373.61024100000031</v>
      </c>
      <c r="K751" s="76">
        <f>SQRT(SUM(J751:J753))</f>
        <v>24.524599915187203</v>
      </c>
    </row>
    <row r="752" spans="1:11" x14ac:dyDescent="0.25">
      <c r="A752" s="75"/>
      <c r="B752" s="75"/>
      <c r="C752" s="8" t="s">
        <v>1</v>
      </c>
      <c r="D752" s="8">
        <v>448</v>
      </c>
      <c r="E752" s="8">
        <v>201.26300000000001</v>
      </c>
      <c r="F752" s="8">
        <v>6.4320000000000004</v>
      </c>
      <c r="G752" s="8">
        <v>207</v>
      </c>
      <c r="H752" s="8">
        <v>203</v>
      </c>
      <c r="I752" s="8">
        <f t="shared" si="79"/>
        <v>14.24799999999999</v>
      </c>
      <c r="J752" s="8">
        <f t="shared" si="78"/>
        <v>203.00550399999972</v>
      </c>
      <c r="K752" s="76"/>
    </row>
    <row r="753" spans="1:11" x14ac:dyDescent="0.25">
      <c r="A753" s="75"/>
      <c r="B753" s="75"/>
      <c r="C753" s="7" t="s">
        <v>2</v>
      </c>
      <c r="D753" s="7">
        <v>448</v>
      </c>
      <c r="E753" s="7">
        <v>206.50700000000001</v>
      </c>
      <c r="F753" s="7">
        <v>5.2469999999999999</v>
      </c>
      <c r="G753" s="7">
        <v>209</v>
      </c>
      <c r="H753" s="7">
        <v>208</v>
      </c>
      <c r="I753" s="7">
        <f t="shared" si="79"/>
        <v>4.9840000000000089</v>
      </c>
      <c r="J753" s="7">
        <f t="shared" si="78"/>
        <v>24.840256000000089</v>
      </c>
      <c r="K753" s="76"/>
    </row>
    <row r="754" spans="1:11" x14ac:dyDescent="0.25">
      <c r="A754" s="77" t="s">
        <v>12</v>
      </c>
      <c r="B754" s="77"/>
      <c r="C754" s="5" t="s">
        <v>0</v>
      </c>
      <c r="D754" s="5">
        <v>448</v>
      </c>
      <c r="E754" s="5">
        <v>194</v>
      </c>
      <c r="F754" s="5">
        <v>7.2629999999999999</v>
      </c>
      <c r="G754" s="5">
        <v>199</v>
      </c>
      <c r="H754" s="5">
        <v>195</v>
      </c>
      <c r="I754" s="5">
        <f>E727-E754</f>
        <v>42.770999999999987</v>
      </c>
      <c r="J754" s="5">
        <f t="shared" si="78"/>
        <v>1829.3584409999989</v>
      </c>
      <c r="K754" s="76">
        <f>SQRT(SUM(J754:J756))</f>
        <v>71.683076175621821</v>
      </c>
    </row>
    <row r="755" spans="1:11" x14ac:dyDescent="0.25">
      <c r="A755" s="77"/>
      <c r="B755" s="77"/>
      <c r="C755" s="8" t="s">
        <v>1</v>
      </c>
      <c r="D755" s="8">
        <v>448</v>
      </c>
      <c r="E755" s="8">
        <v>181.39099999999999</v>
      </c>
      <c r="F755" s="8">
        <v>6.5380000000000003</v>
      </c>
      <c r="G755" s="8">
        <v>181</v>
      </c>
      <c r="H755" s="8">
        <v>182</v>
      </c>
      <c r="I755" s="8">
        <f t="shared" ref="I755:I762" si="80">E728-E755</f>
        <v>49.06</v>
      </c>
      <c r="J755" s="8">
        <f t="shared" si="78"/>
        <v>2406.8836000000001</v>
      </c>
      <c r="K755" s="76"/>
    </row>
    <row r="756" spans="1:11" x14ac:dyDescent="0.25">
      <c r="A756" s="77"/>
      <c r="B756" s="77"/>
      <c r="C756" s="7" t="s">
        <v>2</v>
      </c>
      <c r="D756" s="7">
        <v>448</v>
      </c>
      <c r="E756" s="7">
        <v>197.32599999999999</v>
      </c>
      <c r="F756" s="7">
        <v>6.1950000000000003</v>
      </c>
      <c r="G756" s="7">
        <v>202</v>
      </c>
      <c r="H756" s="7">
        <v>198</v>
      </c>
      <c r="I756" s="7">
        <f t="shared" si="80"/>
        <v>30.037000000000006</v>
      </c>
      <c r="J756" s="7">
        <f t="shared" si="78"/>
        <v>902.22136900000032</v>
      </c>
      <c r="K756" s="76"/>
    </row>
    <row r="757" spans="1:11" x14ac:dyDescent="0.25">
      <c r="A757" s="77" t="s">
        <v>13</v>
      </c>
      <c r="B757" s="77"/>
      <c r="C757" s="5" t="s">
        <v>0</v>
      </c>
      <c r="D757" s="5">
        <v>448</v>
      </c>
      <c r="E757" s="5">
        <v>201.15</v>
      </c>
      <c r="F757" s="5">
        <v>6.8710000000000004</v>
      </c>
      <c r="G757" s="5">
        <v>200</v>
      </c>
      <c r="H757" s="5">
        <v>202</v>
      </c>
      <c r="I757" s="5">
        <f t="shared" si="80"/>
        <v>33.336999999999989</v>
      </c>
      <c r="J757" s="5">
        <f t="shared" si="78"/>
        <v>1111.3555689999994</v>
      </c>
      <c r="K757" s="76">
        <f>SQRT(SUM(J757:J759))</f>
        <v>46.259454666046373</v>
      </c>
    </row>
    <row r="758" spans="1:11" x14ac:dyDescent="0.25">
      <c r="A758" s="77"/>
      <c r="B758" s="77"/>
      <c r="C758" s="8" t="s">
        <v>1</v>
      </c>
      <c r="D758" s="8">
        <v>448</v>
      </c>
      <c r="E758" s="8">
        <v>186.161</v>
      </c>
      <c r="F758" s="8">
        <v>6.516</v>
      </c>
      <c r="G758" s="8">
        <v>186</v>
      </c>
      <c r="H758" s="8">
        <v>186</v>
      </c>
      <c r="I758" s="8">
        <f t="shared" si="80"/>
        <v>30.420999999999992</v>
      </c>
      <c r="J758" s="8">
        <f t="shared" si="78"/>
        <v>925.43724099999952</v>
      </c>
      <c r="K758" s="76"/>
    </row>
    <row r="759" spans="1:11" x14ac:dyDescent="0.25">
      <c r="A759" s="77"/>
      <c r="B759" s="77"/>
      <c r="C759" s="7" t="s">
        <v>2</v>
      </c>
      <c r="D759" s="7">
        <v>448</v>
      </c>
      <c r="E759" s="7">
        <v>199.529</v>
      </c>
      <c r="F759" s="7">
        <v>5.8390000000000004</v>
      </c>
      <c r="G759" s="7">
        <v>205</v>
      </c>
      <c r="H759" s="7">
        <v>200</v>
      </c>
      <c r="I759" s="7">
        <f t="shared" si="80"/>
        <v>10.156000000000006</v>
      </c>
      <c r="J759" s="7">
        <f t="shared" si="78"/>
        <v>103.14433600000012</v>
      </c>
      <c r="K759" s="76"/>
    </row>
    <row r="760" spans="1:11" x14ac:dyDescent="0.25">
      <c r="A760" s="77" t="s">
        <v>8</v>
      </c>
      <c r="B760" s="77"/>
      <c r="C760" s="5" t="s">
        <v>0</v>
      </c>
      <c r="D760" s="5">
        <v>448</v>
      </c>
      <c r="E760" s="5">
        <v>190.13800000000001</v>
      </c>
      <c r="F760" s="5">
        <v>7.49</v>
      </c>
      <c r="G760" s="5">
        <v>195</v>
      </c>
      <c r="H760" s="5">
        <v>191</v>
      </c>
      <c r="I760" s="5">
        <f t="shared" si="80"/>
        <v>40.516999999999996</v>
      </c>
      <c r="J760" s="5">
        <f t="shared" si="78"/>
        <v>1641.6272889999996</v>
      </c>
      <c r="K760" s="76">
        <f>SQRT(SUM(J760:J762))</f>
        <v>60.161467011701099</v>
      </c>
    </row>
    <row r="761" spans="1:11" x14ac:dyDescent="0.25">
      <c r="A761" s="77"/>
      <c r="B761" s="77"/>
      <c r="C761" s="8" t="s">
        <v>1</v>
      </c>
      <c r="D761" s="8">
        <v>448</v>
      </c>
      <c r="E761" s="8">
        <v>174.929</v>
      </c>
      <c r="F761" s="8">
        <v>6.7910000000000004</v>
      </c>
      <c r="G761" s="8">
        <v>176</v>
      </c>
      <c r="H761" s="8">
        <v>175</v>
      </c>
      <c r="I761" s="8">
        <f t="shared" si="80"/>
        <v>40.581999999999994</v>
      </c>
      <c r="J761" s="8">
        <f t="shared" si="78"/>
        <v>1646.8987239999994</v>
      </c>
      <c r="K761" s="76"/>
    </row>
    <row r="762" spans="1:11" x14ac:dyDescent="0.25">
      <c r="A762" s="77"/>
      <c r="B762" s="77"/>
      <c r="C762" s="7" t="s">
        <v>2</v>
      </c>
      <c r="D762" s="7">
        <v>448</v>
      </c>
      <c r="E762" s="7">
        <v>193.30099999999999</v>
      </c>
      <c r="F762" s="7">
        <v>6.3070000000000004</v>
      </c>
      <c r="G762" s="7">
        <v>194</v>
      </c>
      <c r="H762" s="7">
        <v>194</v>
      </c>
      <c r="I762" s="7">
        <f t="shared" si="80"/>
        <v>18.190000000000026</v>
      </c>
      <c r="J762" s="7">
        <f t="shared" si="78"/>
        <v>330.87610000000097</v>
      </c>
      <c r="K762" s="76"/>
    </row>
  </sheetData>
  <mergeCells count="420">
    <mergeCell ref="A566:B568"/>
    <mergeCell ref="K566:K568"/>
    <mergeCell ref="A569:B571"/>
    <mergeCell ref="K569:K571"/>
    <mergeCell ref="A551:B553"/>
    <mergeCell ref="K551:K553"/>
    <mergeCell ref="A554:B556"/>
    <mergeCell ref="K554:K556"/>
    <mergeCell ref="A557:B559"/>
    <mergeCell ref="K557:K559"/>
    <mergeCell ref="A560:B562"/>
    <mergeCell ref="K560:K562"/>
    <mergeCell ref="A563:B565"/>
    <mergeCell ref="K563:K565"/>
    <mergeCell ref="A531:B533"/>
    <mergeCell ref="K531:K533"/>
    <mergeCell ref="A536:B538"/>
    <mergeCell ref="A539:B541"/>
    <mergeCell ref="A542:B544"/>
    <mergeCell ref="A545:B547"/>
    <mergeCell ref="K545:K547"/>
    <mergeCell ref="A548:B550"/>
    <mergeCell ref="K548:K550"/>
    <mergeCell ref="A498:B500"/>
    <mergeCell ref="A501:B503"/>
    <mergeCell ref="A504:B506"/>
    <mergeCell ref="A507:B509"/>
    <mergeCell ref="K507:K509"/>
    <mergeCell ref="A510:B512"/>
    <mergeCell ref="K510:K512"/>
    <mergeCell ref="A513:B515"/>
    <mergeCell ref="K513:K515"/>
    <mergeCell ref="A516:B518"/>
    <mergeCell ref="K516:K518"/>
    <mergeCell ref="A519:B521"/>
    <mergeCell ref="K519:K521"/>
    <mergeCell ref="A522:B524"/>
    <mergeCell ref="K522:K524"/>
    <mergeCell ref="A525:B527"/>
    <mergeCell ref="K525:K527"/>
    <mergeCell ref="A528:B530"/>
    <mergeCell ref="K528:K530"/>
    <mergeCell ref="A472:B474"/>
    <mergeCell ref="K472:K474"/>
    <mergeCell ref="A490:B492"/>
    <mergeCell ref="K490:K492"/>
    <mergeCell ref="A493:B495"/>
    <mergeCell ref="K493:K495"/>
    <mergeCell ref="A475:B477"/>
    <mergeCell ref="K475:K477"/>
    <mergeCell ref="A478:B480"/>
    <mergeCell ref="K478:K480"/>
    <mergeCell ref="A481:B483"/>
    <mergeCell ref="K481:K483"/>
    <mergeCell ref="A484:B486"/>
    <mergeCell ref="K484:K486"/>
    <mergeCell ref="A487:B489"/>
    <mergeCell ref="K487:K489"/>
    <mergeCell ref="A197:B199"/>
    <mergeCell ref="A200:B202"/>
    <mergeCell ref="A203:B205"/>
    <mergeCell ref="A206:B208"/>
    <mergeCell ref="A460:B462"/>
    <mergeCell ref="A463:B465"/>
    <mergeCell ref="A466:B468"/>
    <mergeCell ref="A469:B471"/>
    <mergeCell ref="K469:K471"/>
    <mergeCell ref="K230:K232"/>
    <mergeCell ref="A234:B236"/>
    <mergeCell ref="A237:B239"/>
    <mergeCell ref="A240:B242"/>
    <mergeCell ref="A243:B245"/>
    <mergeCell ref="K243:K245"/>
    <mergeCell ref="A227:B229"/>
    <mergeCell ref="A230:B232"/>
    <mergeCell ref="K206:K208"/>
    <mergeCell ref="K209:K211"/>
    <mergeCell ref="K212:K214"/>
    <mergeCell ref="K215:K217"/>
    <mergeCell ref="K218:K220"/>
    <mergeCell ref="K221:K223"/>
    <mergeCell ref="K224:K226"/>
    <mergeCell ref="K227:K229"/>
    <mergeCell ref="A209:B211"/>
    <mergeCell ref="A212:B214"/>
    <mergeCell ref="A215:B217"/>
    <mergeCell ref="A218:B220"/>
    <mergeCell ref="A221:B223"/>
    <mergeCell ref="A224:B226"/>
    <mergeCell ref="A255:B257"/>
    <mergeCell ref="K255:K257"/>
    <mergeCell ref="A258:B260"/>
    <mergeCell ref="K258:K260"/>
    <mergeCell ref="A261:B263"/>
    <mergeCell ref="K261:K263"/>
    <mergeCell ref="A246:B248"/>
    <mergeCell ref="K246:K248"/>
    <mergeCell ref="A249:B251"/>
    <mergeCell ref="K249:K251"/>
    <mergeCell ref="A252:B254"/>
    <mergeCell ref="K252:K254"/>
    <mergeCell ref="A277:B279"/>
    <mergeCell ref="A280:B282"/>
    <mergeCell ref="K280:K282"/>
    <mergeCell ref="A283:B285"/>
    <mergeCell ref="K283:K285"/>
    <mergeCell ref="A286:B288"/>
    <mergeCell ref="K286:K288"/>
    <mergeCell ref="A264:B266"/>
    <mergeCell ref="K264:K266"/>
    <mergeCell ref="A267:B269"/>
    <mergeCell ref="K267:K269"/>
    <mergeCell ref="A271:B273"/>
    <mergeCell ref="A274:B276"/>
    <mergeCell ref="A298:B300"/>
    <mergeCell ref="K298:K300"/>
    <mergeCell ref="A301:B303"/>
    <mergeCell ref="K301:K303"/>
    <mergeCell ref="A304:B306"/>
    <mergeCell ref="K304:K306"/>
    <mergeCell ref="A289:B291"/>
    <mergeCell ref="K289:K291"/>
    <mergeCell ref="A292:B294"/>
    <mergeCell ref="K292:K294"/>
    <mergeCell ref="A295:B297"/>
    <mergeCell ref="K295:K297"/>
    <mergeCell ref="A324:B326"/>
    <mergeCell ref="K324:K326"/>
    <mergeCell ref="A327:B329"/>
    <mergeCell ref="K327:K329"/>
    <mergeCell ref="A330:B332"/>
    <mergeCell ref="K330:K332"/>
    <mergeCell ref="A309:B311"/>
    <mergeCell ref="A312:B314"/>
    <mergeCell ref="A315:B317"/>
    <mergeCell ref="A318:B320"/>
    <mergeCell ref="K318:K320"/>
    <mergeCell ref="A321:B323"/>
    <mergeCell ref="K321:K323"/>
    <mergeCell ref="A342:B344"/>
    <mergeCell ref="K342:K344"/>
    <mergeCell ref="A346:B348"/>
    <mergeCell ref="A349:B351"/>
    <mergeCell ref="A352:B354"/>
    <mergeCell ref="A355:B357"/>
    <mergeCell ref="K355:K357"/>
    <mergeCell ref="A333:B335"/>
    <mergeCell ref="K333:K335"/>
    <mergeCell ref="A336:B338"/>
    <mergeCell ref="K336:K338"/>
    <mergeCell ref="A339:B341"/>
    <mergeCell ref="K339:K341"/>
    <mergeCell ref="A367:B369"/>
    <mergeCell ref="K367:K369"/>
    <mergeCell ref="A370:B372"/>
    <mergeCell ref="K370:K372"/>
    <mergeCell ref="A373:B375"/>
    <mergeCell ref="K373:K375"/>
    <mergeCell ref="A358:B360"/>
    <mergeCell ref="K358:K360"/>
    <mergeCell ref="A361:B363"/>
    <mergeCell ref="K361:K363"/>
    <mergeCell ref="A364:B366"/>
    <mergeCell ref="K364:K366"/>
    <mergeCell ref="A389:B391"/>
    <mergeCell ref="A392:B394"/>
    <mergeCell ref="K392:K394"/>
    <mergeCell ref="A395:B397"/>
    <mergeCell ref="K395:K397"/>
    <mergeCell ref="A398:B400"/>
    <mergeCell ref="K398:K400"/>
    <mergeCell ref="A376:B378"/>
    <mergeCell ref="K376:K378"/>
    <mergeCell ref="A379:B381"/>
    <mergeCell ref="K379:K381"/>
    <mergeCell ref="A383:B385"/>
    <mergeCell ref="A386:B388"/>
    <mergeCell ref="A432:B434"/>
    <mergeCell ref="K432:K434"/>
    <mergeCell ref="A410:B412"/>
    <mergeCell ref="K410:K412"/>
    <mergeCell ref="A413:B415"/>
    <mergeCell ref="K413:K415"/>
    <mergeCell ref="A416:B418"/>
    <mergeCell ref="K416:K418"/>
    <mergeCell ref="A401:B403"/>
    <mergeCell ref="K401:K403"/>
    <mergeCell ref="A404:B406"/>
    <mergeCell ref="K404:K406"/>
    <mergeCell ref="A407:B409"/>
    <mergeCell ref="K407:K409"/>
    <mergeCell ref="A453:B455"/>
    <mergeCell ref="K453:K455"/>
    <mergeCell ref="A5:B7"/>
    <mergeCell ref="A8:B10"/>
    <mergeCell ref="A11:B13"/>
    <mergeCell ref="A14:B16"/>
    <mergeCell ref="K14:K16"/>
    <mergeCell ref="A444:B446"/>
    <mergeCell ref="K444:K446"/>
    <mergeCell ref="A447:B449"/>
    <mergeCell ref="K447:K449"/>
    <mergeCell ref="A450:B452"/>
    <mergeCell ref="K450:K452"/>
    <mergeCell ref="A435:B437"/>
    <mergeCell ref="K435:K437"/>
    <mergeCell ref="A438:B440"/>
    <mergeCell ref="K438:K440"/>
    <mergeCell ref="A441:B443"/>
    <mergeCell ref="K441:K443"/>
    <mergeCell ref="A420:B422"/>
    <mergeCell ref="A423:B425"/>
    <mergeCell ref="A426:B428"/>
    <mergeCell ref="A429:B431"/>
    <mergeCell ref="K429:K431"/>
    <mergeCell ref="A26:B28"/>
    <mergeCell ref="K26:K28"/>
    <mergeCell ref="A29:B31"/>
    <mergeCell ref="K29:K31"/>
    <mergeCell ref="A32:B34"/>
    <mergeCell ref="K32:K34"/>
    <mergeCell ref="A17:B19"/>
    <mergeCell ref="K17:K19"/>
    <mergeCell ref="A20:B22"/>
    <mergeCell ref="K20:K22"/>
    <mergeCell ref="A23:B25"/>
    <mergeCell ref="K23:K25"/>
    <mergeCell ref="A48:B50"/>
    <mergeCell ref="A51:B53"/>
    <mergeCell ref="K51:K53"/>
    <mergeCell ref="A54:B56"/>
    <mergeCell ref="K54:K56"/>
    <mergeCell ref="A57:B59"/>
    <mergeCell ref="K57:K59"/>
    <mergeCell ref="A35:B37"/>
    <mergeCell ref="K35:K37"/>
    <mergeCell ref="A38:B40"/>
    <mergeCell ref="K38:K40"/>
    <mergeCell ref="A42:B44"/>
    <mergeCell ref="A45:B47"/>
    <mergeCell ref="A69:B71"/>
    <mergeCell ref="K69:K71"/>
    <mergeCell ref="A72:B74"/>
    <mergeCell ref="K72:K74"/>
    <mergeCell ref="A75:B77"/>
    <mergeCell ref="K75:K77"/>
    <mergeCell ref="A60:B62"/>
    <mergeCell ref="K60:K62"/>
    <mergeCell ref="A63:B65"/>
    <mergeCell ref="K63:K65"/>
    <mergeCell ref="A66:B68"/>
    <mergeCell ref="K66:K68"/>
    <mergeCell ref="A95:B97"/>
    <mergeCell ref="K95:K97"/>
    <mergeCell ref="A98:B100"/>
    <mergeCell ref="K98:K100"/>
    <mergeCell ref="A101:B103"/>
    <mergeCell ref="K101:K103"/>
    <mergeCell ref="A80:B82"/>
    <mergeCell ref="A83:B85"/>
    <mergeCell ref="A86:B88"/>
    <mergeCell ref="A89:B91"/>
    <mergeCell ref="K89:K91"/>
    <mergeCell ref="A92:B94"/>
    <mergeCell ref="K92:K94"/>
    <mergeCell ref="A113:B115"/>
    <mergeCell ref="K113:K115"/>
    <mergeCell ref="A118:B120"/>
    <mergeCell ref="A121:B123"/>
    <mergeCell ref="A124:B126"/>
    <mergeCell ref="A127:B129"/>
    <mergeCell ref="K127:K129"/>
    <mergeCell ref="A104:B106"/>
    <mergeCell ref="K104:K106"/>
    <mergeCell ref="A107:B109"/>
    <mergeCell ref="K107:K109"/>
    <mergeCell ref="A110:B112"/>
    <mergeCell ref="K110:K112"/>
    <mergeCell ref="A139:B141"/>
    <mergeCell ref="K139:K141"/>
    <mergeCell ref="A142:B144"/>
    <mergeCell ref="K142:K144"/>
    <mergeCell ref="A145:B147"/>
    <mergeCell ref="K145:K147"/>
    <mergeCell ref="A130:B132"/>
    <mergeCell ref="K130:K132"/>
    <mergeCell ref="A133:B135"/>
    <mergeCell ref="K133:K135"/>
    <mergeCell ref="A136:B138"/>
    <mergeCell ref="K136:K138"/>
    <mergeCell ref="A162:B164"/>
    <mergeCell ref="A165:B167"/>
    <mergeCell ref="K165:K167"/>
    <mergeCell ref="A168:B170"/>
    <mergeCell ref="K168:K170"/>
    <mergeCell ref="A171:B173"/>
    <mergeCell ref="K171:K173"/>
    <mergeCell ref="A148:B150"/>
    <mergeCell ref="K148:K150"/>
    <mergeCell ref="A151:B153"/>
    <mergeCell ref="K151:K153"/>
    <mergeCell ref="A156:B158"/>
    <mergeCell ref="A159:B161"/>
    <mergeCell ref="A183:B185"/>
    <mergeCell ref="K183:K185"/>
    <mergeCell ref="A186:B188"/>
    <mergeCell ref="K186:K188"/>
    <mergeCell ref="A189:B191"/>
    <mergeCell ref="K189:K191"/>
    <mergeCell ref="A174:B176"/>
    <mergeCell ref="K174:K176"/>
    <mergeCell ref="A177:B179"/>
    <mergeCell ref="K177:K179"/>
    <mergeCell ref="A180:B182"/>
    <mergeCell ref="K180:K182"/>
    <mergeCell ref="A574:B576"/>
    <mergeCell ref="A577:B579"/>
    <mergeCell ref="A580:B582"/>
    <mergeCell ref="A583:B585"/>
    <mergeCell ref="K583:K585"/>
    <mergeCell ref="A586:B588"/>
    <mergeCell ref="K586:K588"/>
    <mergeCell ref="A589:B591"/>
    <mergeCell ref="K589:K591"/>
    <mergeCell ref="A607:B609"/>
    <mergeCell ref="K607:K609"/>
    <mergeCell ref="A592:B594"/>
    <mergeCell ref="K592:K594"/>
    <mergeCell ref="A595:B597"/>
    <mergeCell ref="K595:K597"/>
    <mergeCell ref="A598:B600"/>
    <mergeCell ref="K598:K600"/>
    <mergeCell ref="A601:B603"/>
    <mergeCell ref="K601:K603"/>
    <mergeCell ref="A604:B606"/>
    <mergeCell ref="K604:K606"/>
    <mergeCell ref="A613:B615"/>
    <mergeCell ref="A616:B618"/>
    <mergeCell ref="A619:B621"/>
    <mergeCell ref="A622:B624"/>
    <mergeCell ref="K622:K624"/>
    <mergeCell ref="A625:B627"/>
    <mergeCell ref="K625:K627"/>
    <mergeCell ref="A628:B630"/>
    <mergeCell ref="K628:K630"/>
    <mergeCell ref="A631:B633"/>
    <mergeCell ref="K631:K633"/>
    <mergeCell ref="A634:B636"/>
    <mergeCell ref="K634:K636"/>
    <mergeCell ref="A637:B639"/>
    <mergeCell ref="K637:K639"/>
    <mergeCell ref="A640:B642"/>
    <mergeCell ref="K640:K642"/>
    <mergeCell ref="A643:B645"/>
    <mergeCell ref="K643:K645"/>
    <mergeCell ref="A646:B648"/>
    <mergeCell ref="K646:K648"/>
    <mergeCell ref="A651:B653"/>
    <mergeCell ref="A654:B656"/>
    <mergeCell ref="A657:B659"/>
    <mergeCell ref="A660:B662"/>
    <mergeCell ref="K660:K662"/>
    <mergeCell ref="A663:B665"/>
    <mergeCell ref="K663:K665"/>
    <mergeCell ref="A666:B668"/>
    <mergeCell ref="K666:K668"/>
    <mergeCell ref="A669:B671"/>
    <mergeCell ref="K669:K671"/>
    <mergeCell ref="A672:B674"/>
    <mergeCell ref="K672:K674"/>
    <mergeCell ref="A675:B677"/>
    <mergeCell ref="K675:K677"/>
    <mergeCell ref="A678:B680"/>
    <mergeCell ref="K678:K680"/>
    <mergeCell ref="A681:B683"/>
    <mergeCell ref="K681:K683"/>
    <mergeCell ref="A684:B686"/>
    <mergeCell ref="K684:K686"/>
    <mergeCell ref="A689:B691"/>
    <mergeCell ref="A692:B694"/>
    <mergeCell ref="A695:B697"/>
    <mergeCell ref="A698:B700"/>
    <mergeCell ref="K698:K700"/>
    <mergeCell ref="A701:B703"/>
    <mergeCell ref="K701:K703"/>
    <mergeCell ref="A704:B706"/>
    <mergeCell ref="K704:K706"/>
    <mergeCell ref="A707:B709"/>
    <mergeCell ref="K707:K709"/>
    <mergeCell ref="A710:B712"/>
    <mergeCell ref="K710:K712"/>
    <mergeCell ref="A713:B715"/>
    <mergeCell ref="K713:K715"/>
    <mergeCell ref="A716:B718"/>
    <mergeCell ref="K716:K718"/>
    <mergeCell ref="A719:B721"/>
    <mergeCell ref="K719:K721"/>
    <mergeCell ref="A722:B724"/>
    <mergeCell ref="K722:K724"/>
    <mergeCell ref="A727:B729"/>
    <mergeCell ref="A730:B732"/>
    <mergeCell ref="A733:B735"/>
    <mergeCell ref="A751:B753"/>
    <mergeCell ref="K751:K753"/>
    <mergeCell ref="A754:B756"/>
    <mergeCell ref="K754:K756"/>
    <mergeCell ref="A757:B759"/>
    <mergeCell ref="K757:K759"/>
    <mergeCell ref="A760:B762"/>
    <mergeCell ref="K760:K762"/>
    <mergeCell ref="A736:B738"/>
    <mergeCell ref="K736:K738"/>
    <mergeCell ref="A739:B741"/>
    <mergeCell ref="K739:K741"/>
    <mergeCell ref="A742:B744"/>
    <mergeCell ref="K742:K744"/>
    <mergeCell ref="A745:B747"/>
    <mergeCell ref="K745:K747"/>
    <mergeCell ref="A748:B750"/>
    <mergeCell ref="K748:K7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zoomScaleNormal="100" workbookViewId="0">
      <selection activeCell="A2" sqref="A2"/>
    </sheetView>
  </sheetViews>
  <sheetFormatPr defaultRowHeight="15" x14ac:dyDescent="0.25"/>
  <cols>
    <col min="13" max="13" width="16.28515625" customWidth="1"/>
  </cols>
  <sheetData>
    <row r="1" spans="1:21" ht="21" x14ac:dyDescent="0.35">
      <c r="A1" s="2" t="s">
        <v>28</v>
      </c>
    </row>
    <row r="2" spans="1:21" ht="18.75" x14ac:dyDescent="0.3">
      <c r="A2" s="4" t="s">
        <v>217</v>
      </c>
    </row>
    <row r="3" spans="1:21" x14ac:dyDescent="0.25">
      <c r="C3" s="81" t="s">
        <v>213</v>
      </c>
      <c r="D3" s="82"/>
      <c r="E3" s="82"/>
      <c r="F3" s="89" t="s">
        <v>214</v>
      </c>
      <c r="G3" s="89"/>
      <c r="H3" s="90" t="s">
        <v>215</v>
      </c>
      <c r="I3" s="90"/>
      <c r="J3" s="91" t="s">
        <v>216</v>
      </c>
      <c r="K3" s="91"/>
      <c r="O3" s="82" t="s">
        <v>78</v>
      </c>
      <c r="P3" s="82"/>
      <c r="S3" s="9"/>
      <c r="T3" s="9"/>
      <c r="U3" s="9"/>
    </row>
    <row r="4" spans="1:21" x14ac:dyDescent="0.25">
      <c r="C4" s="1" t="s">
        <v>14</v>
      </c>
      <c r="D4" s="1" t="s">
        <v>15</v>
      </c>
      <c r="E4" s="1" t="s">
        <v>16</v>
      </c>
      <c r="F4" s="33" t="s">
        <v>210</v>
      </c>
      <c r="G4" s="33" t="s">
        <v>211</v>
      </c>
      <c r="H4" s="32" t="s">
        <v>210</v>
      </c>
      <c r="I4" s="32" t="s">
        <v>212</v>
      </c>
      <c r="J4" s="34" t="s">
        <v>210</v>
      </c>
      <c r="K4" s="34" t="s">
        <v>212</v>
      </c>
      <c r="L4" s="67" t="s">
        <v>304</v>
      </c>
      <c r="M4" s="67" t="s">
        <v>306</v>
      </c>
      <c r="N4" s="67" t="s">
        <v>305</v>
      </c>
      <c r="O4" s="29" t="s">
        <v>162</v>
      </c>
      <c r="P4" s="29" t="s">
        <v>163</v>
      </c>
      <c r="S4" s="9"/>
      <c r="T4" s="9"/>
      <c r="U4" s="9"/>
    </row>
    <row r="5" spans="1:21" x14ac:dyDescent="0.25">
      <c r="A5" t="s">
        <v>29</v>
      </c>
      <c r="B5">
        <v>1</v>
      </c>
      <c r="C5">
        <f>'Raw data'!K14</f>
        <v>9.7673016232734469</v>
      </c>
      <c r="D5">
        <f>'Raw data'!K23</f>
        <v>12.724564000389176</v>
      </c>
      <c r="E5">
        <f>'Raw data'!K32</f>
        <v>18.723370342969776</v>
      </c>
      <c r="F5" s="88">
        <f>AVERAGE(C5:C7)</f>
        <v>9.6896043090080912</v>
      </c>
      <c r="G5" s="88">
        <f>STDEV(C5:C7)/SQRT(3)</f>
        <v>0.23469448387035252</v>
      </c>
      <c r="H5" s="92">
        <f>AVERAGE(D5:D7)</f>
        <v>14.873961584347526</v>
      </c>
      <c r="I5" s="92">
        <f>STDEV(D5:D7)/SQRT(3)</f>
        <v>1.9572411860431218</v>
      </c>
      <c r="J5" s="85">
        <f>AVERAGE(E5:E7)</f>
        <v>18.151996489497325</v>
      </c>
      <c r="K5" s="85">
        <f>STDEV(E5:E7)/SQRT(3)</f>
        <v>0.60386206148830113</v>
      </c>
      <c r="L5">
        <f>B5</f>
        <v>1</v>
      </c>
      <c r="M5">
        <f>L5+0.2</f>
        <v>1.2</v>
      </c>
      <c r="N5">
        <f>M5+0.2</f>
        <v>1.4</v>
      </c>
      <c r="O5">
        <f t="shared" ref="O5:O19" si="0">C5-D5</f>
        <v>-2.9572623771157289</v>
      </c>
      <c r="P5">
        <f t="shared" ref="P5:P19" si="1">E5-D5</f>
        <v>5.9988063425806004</v>
      </c>
      <c r="S5" s="9"/>
      <c r="T5" s="9"/>
      <c r="U5" s="9"/>
    </row>
    <row r="6" spans="1:21" x14ac:dyDescent="0.25">
      <c r="A6" t="s">
        <v>29</v>
      </c>
      <c r="B6">
        <v>1</v>
      </c>
      <c r="C6">
        <f>'Raw data'!K17</f>
        <v>9.2498605935440885</v>
      </c>
      <c r="D6">
        <f>'Raw data'!K26</f>
        <v>13.115385468982577</v>
      </c>
      <c r="E6">
        <f>'Raw data'!K35</f>
        <v>18.78777421622901</v>
      </c>
      <c r="F6" s="86"/>
      <c r="G6" s="86"/>
      <c r="H6" s="83"/>
      <c r="I6" s="83"/>
      <c r="J6" s="79"/>
      <c r="K6" s="79"/>
      <c r="L6">
        <f t="shared" ref="L6:L19" si="2">B6</f>
        <v>1</v>
      </c>
      <c r="M6">
        <f t="shared" ref="M6:N6" si="3">L6+0.2</f>
        <v>1.2</v>
      </c>
      <c r="N6">
        <f t="shared" si="3"/>
        <v>1.4</v>
      </c>
      <c r="O6">
        <f t="shared" si="0"/>
        <v>-3.8655248754384886</v>
      </c>
      <c r="P6">
        <f t="shared" si="1"/>
        <v>5.6723887472464334</v>
      </c>
      <c r="S6" s="9"/>
      <c r="T6" s="9"/>
      <c r="U6" s="9"/>
    </row>
    <row r="7" spans="1:21" x14ac:dyDescent="0.25">
      <c r="A7" t="s">
        <v>29</v>
      </c>
      <c r="B7">
        <v>1</v>
      </c>
      <c r="C7">
        <f>'Raw data'!K20</f>
        <v>10.051650710206738</v>
      </c>
      <c r="D7">
        <f>'Raw data'!K29</f>
        <v>18.78193528367083</v>
      </c>
      <c r="E7">
        <f>'Raw data'!K38</f>
        <v>16.944844909293192</v>
      </c>
      <c r="F7" s="86"/>
      <c r="G7" s="86"/>
      <c r="H7" s="83"/>
      <c r="I7" s="83"/>
      <c r="J7" s="79"/>
      <c r="K7" s="79"/>
      <c r="L7">
        <f t="shared" si="2"/>
        <v>1</v>
      </c>
      <c r="M7">
        <f t="shared" ref="M7:N7" si="4">L7+0.2</f>
        <v>1.2</v>
      </c>
      <c r="N7">
        <f t="shared" si="4"/>
        <v>1.4</v>
      </c>
      <c r="O7">
        <f t="shared" si="0"/>
        <v>-8.7302845734640915</v>
      </c>
      <c r="P7">
        <f t="shared" si="1"/>
        <v>-1.8370903743776381</v>
      </c>
      <c r="S7" s="9"/>
      <c r="T7" s="9"/>
      <c r="U7" s="9"/>
    </row>
    <row r="8" spans="1:21" x14ac:dyDescent="0.25">
      <c r="A8" t="s">
        <v>30</v>
      </c>
      <c r="B8">
        <v>2</v>
      </c>
      <c r="C8">
        <f>'Raw data'!K51</f>
        <v>16.642096292234363</v>
      </c>
      <c r="D8">
        <f>'Raw data'!K60</f>
        <v>8.0692100604706027</v>
      </c>
      <c r="E8">
        <f>'Raw data'!K69</f>
        <v>20.396658084107823</v>
      </c>
      <c r="F8" s="86">
        <f>AVERAGE(C8:C10)</f>
        <v>22.336731312040556</v>
      </c>
      <c r="G8" s="86">
        <f>STDEV(C8:C10)/SQRT(3)</f>
        <v>5.1219587867846235</v>
      </c>
      <c r="H8" s="83">
        <f>AVERAGE(D8:D10)</f>
        <v>16.291715693162601</v>
      </c>
      <c r="I8" s="83">
        <f>STDEV(D8:D10)/SQRT(3)</f>
        <v>4.1112528163459965</v>
      </c>
      <c r="J8" s="79">
        <f>AVERAGE(E8:E10)</f>
        <v>22.287161579418534</v>
      </c>
      <c r="K8" s="79">
        <f>STDEV(E8:E10)/SQRT(3)</f>
        <v>0.94525174765535536</v>
      </c>
      <c r="L8">
        <f t="shared" si="2"/>
        <v>2</v>
      </c>
      <c r="M8">
        <f t="shared" ref="M8:N8" si="5">L8+0.2</f>
        <v>2.2000000000000002</v>
      </c>
      <c r="N8">
        <f t="shared" si="5"/>
        <v>2.4000000000000004</v>
      </c>
      <c r="O8">
        <f t="shared" si="0"/>
        <v>8.5728862317637606</v>
      </c>
      <c r="P8">
        <f t="shared" si="1"/>
        <v>12.327448023637221</v>
      </c>
      <c r="S8" s="9"/>
      <c r="T8" s="9"/>
      <c r="U8" s="9"/>
    </row>
    <row r="9" spans="1:21" x14ac:dyDescent="0.25">
      <c r="A9" t="s">
        <v>30</v>
      </c>
      <c r="B9">
        <v>2</v>
      </c>
      <c r="C9">
        <f>'Raw data'!K54</f>
        <v>32.55844604707049</v>
      </c>
      <c r="D9">
        <f>'Raw data'!K63</f>
        <v>20.4029685095086</v>
      </c>
      <c r="E9">
        <f>'Raw data'!K72</f>
        <v>23.232413327073889</v>
      </c>
      <c r="F9" s="86"/>
      <c r="G9" s="86"/>
      <c r="H9" s="83"/>
      <c r="I9" s="83"/>
      <c r="J9" s="79"/>
      <c r="K9" s="79"/>
      <c r="L9">
        <f t="shared" si="2"/>
        <v>2</v>
      </c>
      <c r="M9">
        <f t="shared" ref="M9:N9" si="6">L9+0.2</f>
        <v>2.2000000000000002</v>
      </c>
      <c r="N9">
        <f t="shared" si="6"/>
        <v>2.4000000000000004</v>
      </c>
      <c r="O9">
        <f t="shared" si="0"/>
        <v>12.15547753756189</v>
      </c>
      <c r="P9">
        <f t="shared" si="1"/>
        <v>2.8294448175652889</v>
      </c>
      <c r="S9" s="9"/>
      <c r="T9" s="9"/>
      <c r="U9" s="9"/>
    </row>
    <row r="10" spans="1:21" x14ac:dyDescent="0.25">
      <c r="A10" t="s">
        <v>30</v>
      </c>
      <c r="B10">
        <v>2</v>
      </c>
      <c r="C10">
        <f>'Raw data'!K57</f>
        <v>17.809651596816817</v>
      </c>
      <c r="D10">
        <f>'Raw data'!K66</f>
        <v>20.4029685095086</v>
      </c>
      <c r="E10">
        <f>'Raw data'!K75</f>
        <v>23.232413327073889</v>
      </c>
      <c r="F10" s="86"/>
      <c r="G10" s="86"/>
      <c r="H10" s="83"/>
      <c r="I10" s="83"/>
      <c r="J10" s="79"/>
      <c r="K10" s="79"/>
      <c r="L10">
        <f t="shared" si="2"/>
        <v>2</v>
      </c>
      <c r="M10">
        <f t="shared" ref="M10:N10" si="7">L10+0.2</f>
        <v>2.2000000000000002</v>
      </c>
      <c r="N10">
        <f t="shared" si="7"/>
        <v>2.4000000000000004</v>
      </c>
      <c r="O10">
        <f t="shared" si="0"/>
        <v>-2.5933169126917832</v>
      </c>
      <c r="P10">
        <f t="shared" si="1"/>
        <v>2.8294448175652889</v>
      </c>
      <c r="S10" s="9"/>
      <c r="T10" s="9"/>
      <c r="U10" s="9"/>
    </row>
    <row r="11" spans="1:21" x14ac:dyDescent="0.25">
      <c r="A11" t="s">
        <v>31</v>
      </c>
      <c r="B11">
        <v>3</v>
      </c>
      <c r="C11">
        <f>'Raw data'!K89</f>
        <v>20.841442056633223</v>
      </c>
      <c r="D11">
        <f>'Raw data'!K98</f>
        <v>18.757374922946966</v>
      </c>
      <c r="E11">
        <f>'Raw data'!K107</f>
        <v>23.526997279721005</v>
      </c>
      <c r="F11" s="86">
        <f>AVERAGE(C11:C13)</f>
        <v>18.321565694486235</v>
      </c>
      <c r="G11" s="86">
        <f>STDEV(C11:C13)/SQRT(3)</f>
        <v>3.5373603743440438</v>
      </c>
      <c r="H11" s="83">
        <f>AVERAGE(D11:D13)</f>
        <v>15.758233093590135</v>
      </c>
      <c r="I11" s="83">
        <f>STDEV(D11:D13)/SQRT(3)</f>
        <v>1.8749905023866902</v>
      </c>
      <c r="J11" s="79">
        <f>AVERAGE(E11:E13)</f>
        <v>20.984447484546777</v>
      </c>
      <c r="K11" s="79">
        <f>STDEV(E11:E13)/SQRT(3)</f>
        <v>3.3853897438083504</v>
      </c>
      <c r="L11">
        <f t="shared" si="2"/>
        <v>3</v>
      </c>
      <c r="M11">
        <f t="shared" ref="M11:N11" si="8">L11+0.2</f>
        <v>3.2</v>
      </c>
      <c r="N11">
        <f t="shared" si="8"/>
        <v>3.4000000000000004</v>
      </c>
      <c r="O11">
        <f t="shared" si="0"/>
        <v>2.0840671336862577</v>
      </c>
      <c r="P11">
        <f t="shared" si="1"/>
        <v>4.7696223567740397</v>
      </c>
      <c r="S11" s="9"/>
      <c r="T11" s="9"/>
      <c r="U11" s="9"/>
    </row>
    <row r="12" spans="1:21" x14ac:dyDescent="0.25">
      <c r="A12" t="s">
        <v>31</v>
      </c>
      <c r="B12">
        <v>3</v>
      </c>
      <c r="C12">
        <f>'Raw data'!K92</f>
        <v>22.786697171814986</v>
      </c>
      <c r="D12">
        <f>'Raw data'!K101</f>
        <v>16.208182470591836</v>
      </c>
      <c r="E12">
        <f>'Raw data'!K110</f>
        <v>25.147707668891037</v>
      </c>
      <c r="F12" s="86"/>
      <c r="G12" s="86"/>
      <c r="H12" s="83"/>
      <c r="I12" s="83"/>
      <c r="J12" s="79"/>
      <c r="K12" s="79"/>
      <c r="L12">
        <f t="shared" si="2"/>
        <v>3</v>
      </c>
      <c r="M12">
        <f t="shared" ref="M12:N12" si="9">L12+0.2</f>
        <v>3.2</v>
      </c>
      <c r="N12">
        <f t="shared" si="9"/>
        <v>3.4000000000000004</v>
      </c>
      <c r="O12">
        <f t="shared" si="0"/>
        <v>6.5785147012231491</v>
      </c>
      <c r="P12">
        <f t="shared" si="1"/>
        <v>8.9395251982992008</v>
      </c>
      <c r="S12" s="9"/>
      <c r="T12" s="9"/>
      <c r="U12" s="9"/>
    </row>
    <row r="13" spans="1:21" x14ac:dyDescent="0.25">
      <c r="A13" t="s">
        <v>31</v>
      </c>
      <c r="B13">
        <v>3</v>
      </c>
      <c r="C13">
        <f>'Raw data'!K95</f>
        <v>11.336557855010494</v>
      </c>
      <c r="D13">
        <f>'Raw data'!K104</f>
        <v>12.309141887231604</v>
      </c>
      <c r="E13">
        <f>'Raw data'!K113</f>
        <v>14.278637505028282</v>
      </c>
      <c r="F13" s="86"/>
      <c r="G13" s="86"/>
      <c r="H13" s="83"/>
      <c r="I13" s="83"/>
      <c r="J13" s="79"/>
      <c r="K13" s="79"/>
      <c r="L13">
        <f t="shared" si="2"/>
        <v>3</v>
      </c>
      <c r="M13">
        <f t="shared" ref="M13:N13" si="10">L13+0.2</f>
        <v>3.2</v>
      </c>
      <c r="N13">
        <f t="shared" si="10"/>
        <v>3.4000000000000004</v>
      </c>
      <c r="O13">
        <f t="shared" si="0"/>
        <v>-0.97258403222111056</v>
      </c>
      <c r="P13">
        <f t="shared" si="1"/>
        <v>1.969495617796678</v>
      </c>
      <c r="S13" s="9"/>
      <c r="T13" s="9"/>
      <c r="U13" s="9"/>
    </row>
    <row r="14" spans="1:21" x14ac:dyDescent="0.25">
      <c r="A14" t="s">
        <v>65</v>
      </c>
      <c r="B14">
        <v>4</v>
      </c>
      <c r="C14">
        <f>'Raw data'!K127</f>
        <v>70.202277042842425</v>
      </c>
      <c r="D14">
        <f>'Raw data'!K136</f>
        <v>8.9468758234369314</v>
      </c>
      <c r="E14">
        <f>'Raw data'!K145</f>
        <v>24.248815352507439</v>
      </c>
      <c r="F14" s="86">
        <f>AVERAGE(C14:C16)</f>
        <v>70.631999793323587</v>
      </c>
      <c r="G14" s="86">
        <f>STDEV(C14:C16)/SQRT(3)</f>
        <v>2.4569533840310926</v>
      </c>
      <c r="H14" s="83">
        <f>AVERAGE(D14:D16)</f>
        <v>21.368477067326648</v>
      </c>
      <c r="I14" s="83">
        <f>STDEV(D14:D16)/SQRT(3)</f>
        <v>6.2146777533701956</v>
      </c>
      <c r="J14" s="79">
        <f>AVERAGE(E14:E16)</f>
        <v>38.472333604148112</v>
      </c>
      <c r="K14" s="79">
        <f>STDEV(E14:E16)/SQRT(3)</f>
        <v>13.854090534046911</v>
      </c>
      <c r="L14">
        <f t="shared" si="2"/>
        <v>4</v>
      </c>
      <c r="M14">
        <f t="shared" ref="M14:N14" si="11">L14+0.2</f>
        <v>4.2</v>
      </c>
      <c r="N14">
        <f t="shared" si="11"/>
        <v>4.4000000000000004</v>
      </c>
      <c r="O14">
        <f t="shared" si="0"/>
        <v>61.255401219405492</v>
      </c>
      <c r="P14">
        <f t="shared" si="1"/>
        <v>15.301939529070507</v>
      </c>
      <c r="S14" s="9"/>
      <c r="T14" s="9"/>
      <c r="U14" s="9"/>
    </row>
    <row r="15" spans="1:21" x14ac:dyDescent="0.25">
      <c r="A15" t="s">
        <v>65</v>
      </c>
      <c r="B15">
        <v>4</v>
      </c>
      <c r="C15">
        <f>'Raw data'!K130</f>
        <v>75.086125675786462</v>
      </c>
      <c r="D15">
        <f>'Raw data'!K139</f>
        <v>27.959442966554249</v>
      </c>
      <c r="E15">
        <f>'Raw data'!K148</f>
        <v>24.990984174297747</v>
      </c>
      <c r="F15" s="86"/>
      <c r="G15" s="86"/>
      <c r="H15" s="83"/>
      <c r="I15" s="83"/>
      <c r="J15" s="79"/>
      <c r="K15" s="79"/>
      <c r="L15">
        <f t="shared" si="2"/>
        <v>4</v>
      </c>
      <c r="M15">
        <f t="shared" ref="M15:N15" si="12">L15+0.2</f>
        <v>4.2</v>
      </c>
      <c r="N15">
        <f t="shared" si="12"/>
        <v>4.4000000000000004</v>
      </c>
      <c r="O15">
        <f t="shared" si="0"/>
        <v>47.126682709232213</v>
      </c>
      <c r="P15">
        <f t="shared" si="1"/>
        <v>-2.9684587922565022</v>
      </c>
      <c r="S15" s="9"/>
      <c r="T15" s="9"/>
      <c r="U15" s="9"/>
    </row>
    <row r="16" spans="1:21" x14ac:dyDescent="0.25">
      <c r="A16" t="s">
        <v>65</v>
      </c>
      <c r="B16">
        <v>4</v>
      </c>
      <c r="C16">
        <f>'Raw data'!K133</f>
        <v>66.607596661341873</v>
      </c>
      <c r="D16">
        <f>'Raw data'!K142</f>
        <v>27.199112411988754</v>
      </c>
      <c r="E16">
        <f>'Raw data'!K151</f>
        <v>66.177201285639143</v>
      </c>
      <c r="F16" s="86"/>
      <c r="G16" s="86"/>
      <c r="H16" s="83"/>
      <c r="I16" s="83"/>
      <c r="J16" s="79"/>
      <c r="K16" s="79"/>
      <c r="L16">
        <f t="shared" si="2"/>
        <v>4</v>
      </c>
      <c r="M16">
        <f t="shared" ref="M16:N16" si="13">L16+0.2</f>
        <v>4.2</v>
      </c>
      <c r="N16">
        <f t="shared" si="13"/>
        <v>4.4000000000000004</v>
      </c>
      <c r="O16">
        <f t="shared" si="0"/>
        <v>39.408484249353123</v>
      </c>
      <c r="P16">
        <f t="shared" si="1"/>
        <v>38.978088873650393</v>
      </c>
      <c r="S16" s="9"/>
      <c r="T16" s="9"/>
      <c r="U16" s="9"/>
    </row>
    <row r="17" spans="1:21" x14ac:dyDescent="0.25">
      <c r="A17" t="s">
        <v>66</v>
      </c>
      <c r="B17">
        <v>5</v>
      </c>
      <c r="C17">
        <f>'Raw data'!K165</f>
        <v>117.02015114500577</v>
      </c>
      <c r="D17">
        <f>'Raw data'!K174</f>
        <v>87.777259122166726</v>
      </c>
      <c r="E17">
        <f>'Raw data'!K183</f>
        <v>128.34036747259219</v>
      </c>
      <c r="F17" s="86">
        <f>AVERAGE(C17:C19)</f>
        <v>85.390622685160906</v>
      </c>
      <c r="G17" s="86">
        <f>STDEV(C17:C19)/SQRT(3)</f>
        <v>19.958826394695009</v>
      </c>
      <c r="H17" s="83">
        <f>AVERAGE(D17:D19)</f>
        <v>43.290603554753254</v>
      </c>
      <c r="I17" s="83">
        <f>STDEV(D17:D19)/SQRT(3)</f>
        <v>22.865059153635691</v>
      </c>
      <c r="J17" s="79">
        <f>AVERAGE(E17:E19)</f>
        <v>69.72123155455877</v>
      </c>
      <c r="K17" s="79">
        <f>STDEV(E17:E19)/SQRT(3)</f>
        <v>35.174566933005245</v>
      </c>
      <c r="L17">
        <f t="shared" si="2"/>
        <v>5</v>
      </c>
      <c r="M17">
        <f t="shared" ref="M17:N17" si="14">L17+0.2</f>
        <v>5.2</v>
      </c>
      <c r="N17">
        <f t="shared" si="14"/>
        <v>5.4</v>
      </c>
      <c r="O17">
        <f t="shared" si="0"/>
        <v>29.242892022839044</v>
      </c>
      <c r="P17">
        <f t="shared" si="1"/>
        <v>40.563108350425466</v>
      </c>
      <c r="S17" s="9"/>
      <c r="T17" s="9"/>
      <c r="U17" s="9"/>
    </row>
    <row r="18" spans="1:21" x14ac:dyDescent="0.25">
      <c r="A18" t="s">
        <v>66</v>
      </c>
      <c r="B18">
        <v>5</v>
      </c>
      <c r="C18">
        <f>'Raw data'!K168</f>
        <v>90.664811729799553</v>
      </c>
      <c r="D18">
        <f>'Raw data'!K177</f>
        <v>30.219837987653069</v>
      </c>
      <c r="E18">
        <f>'Raw data'!K186</f>
        <v>74.0954602185586</v>
      </c>
      <c r="F18" s="86"/>
      <c r="G18" s="86"/>
      <c r="H18" s="83"/>
      <c r="I18" s="83"/>
      <c r="J18" s="79"/>
      <c r="K18" s="79"/>
      <c r="L18">
        <f t="shared" si="2"/>
        <v>5</v>
      </c>
      <c r="M18">
        <f t="shared" ref="M18:N18" si="15">L18+0.2</f>
        <v>5.2</v>
      </c>
      <c r="N18">
        <f t="shared" si="15"/>
        <v>5.4</v>
      </c>
      <c r="O18">
        <f t="shared" si="0"/>
        <v>60.444973742146487</v>
      </c>
      <c r="P18">
        <f t="shared" si="1"/>
        <v>43.875622230905535</v>
      </c>
      <c r="S18" s="9"/>
      <c r="T18" s="9"/>
      <c r="U18" s="9"/>
    </row>
    <row r="19" spans="1:21" x14ac:dyDescent="0.25">
      <c r="A19" t="s">
        <v>66</v>
      </c>
      <c r="B19">
        <v>5</v>
      </c>
      <c r="C19">
        <f>'Raw data'!K171</f>
        <v>48.486905180677397</v>
      </c>
      <c r="D19">
        <f>'Raw data'!K180</f>
        <v>11.874713554439959</v>
      </c>
      <c r="E19">
        <f>'Raw data'!K189</f>
        <v>6.72786697252553</v>
      </c>
      <c r="F19" s="87"/>
      <c r="G19" s="87"/>
      <c r="H19" s="84"/>
      <c r="I19" s="84"/>
      <c r="J19" s="80"/>
      <c r="K19" s="80"/>
      <c r="L19">
        <f t="shared" si="2"/>
        <v>5</v>
      </c>
      <c r="M19">
        <f t="shared" ref="M19:N19" si="16">L19+0.2</f>
        <v>5.2</v>
      </c>
      <c r="N19">
        <f t="shared" si="16"/>
        <v>5.4</v>
      </c>
      <c r="O19">
        <f t="shared" si="0"/>
        <v>36.61219162623744</v>
      </c>
      <c r="P19">
        <f t="shared" si="1"/>
        <v>-5.1468465819144287</v>
      </c>
      <c r="S19" s="9"/>
      <c r="T19" s="9"/>
      <c r="U19" s="9"/>
    </row>
    <row r="20" spans="1:21" x14ac:dyDescent="0.25">
      <c r="N20" s="9"/>
      <c r="O20" s="9"/>
      <c r="P20" s="9"/>
      <c r="Q20" s="9"/>
      <c r="R20" s="9"/>
      <c r="S20" s="9"/>
      <c r="T20" s="9"/>
      <c r="U20" s="9"/>
    </row>
    <row r="21" spans="1:21" ht="18.75" x14ac:dyDescent="0.3">
      <c r="A21" s="4" t="s">
        <v>218</v>
      </c>
      <c r="N21" s="9"/>
      <c r="O21" s="9"/>
      <c r="P21" s="9"/>
      <c r="Q21" s="9"/>
      <c r="R21" s="9"/>
      <c r="S21" s="9"/>
      <c r="T21" s="9"/>
      <c r="U21" s="9"/>
    </row>
    <row r="22" spans="1:21" x14ac:dyDescent="0.25">
      <c r="N22" s="9"/>
      <c r="O22" s="9"/>
      <c r="P22" s="9"/>
      <c r="Q22" s="9"/>
      <c r="R22" s="9"/>
      <c r="S22" s="9"/>
      <c r="T22" s="9"/>
      <c r="U22" s="9"/>
    </row>
    <row r="23" spans="1:21" x14ac:dyDescent="0.25">
      <c r="N23" s="9"/>
      <c r="O23" s="9"/>
      <c r="P23" s="9"/>
      <c r="Q23" s="9"/>
      <c r="R23" s="9"/>
      <c r="S23" s="9"/>
      <c r="T23" s="9"/>
      <c r="U23" s="9"/>
    </row>
    <row r="30" spans="1:21" x14ac:dyDescent="0.25">
      <c r="M30" t="s">
        <v>302</v>
      </c>
    </row>
    <row r="38" spans="1:13" ht="18.75" x14ac:dyDescent="0.3">
      <c r="A38" s="4" t="s">
        <v>219</v>
      </c>
    </row>
    <row r="39" spans="1:13" ht="15.75" x14ac:dyDescent="0.25">
      <c r="A39" s="35" t="s">
        <v>221</v>
      </c>
      <c r="B39" s="48" t="s">
        <v>247</v>
      </c>
    </row>
    <row r="40" spans="1:13" ht="15.75" x14ac:dyDescent="0.25">
      <c r="A40" s="49" t="s">
        <v>29</v>
      </c>
      <c r="B40" s="50"/>
      <c r="C40" s="50"/>
      <c r="D40" s="9"/>
      <c r="E40" s="9"/>
      <c r="F40" s="9"/>
      <c r="G40" s="9"/>
      <c r="H40" s="9"/>
    </row>
    <row r="41" spans="1:13" x14ac:dyDescent="0.25">
      <c r="A41" s="50" t="s">
        <v>242</v>
      </c>
      <c r="B41" s="9"/>
      <c r="C41" s="9"/>
      <c r="D41" s="9"/>
      <c r="E41" s="9"/>
      <c r="F41" s="9"/>
      <c r="G41" s="9"/>
      <c r="H41" s="9"/>
    </row>
    <row r="42" spans="1:13" x14ac:dyDescent="0.25">
      <c r="A42" s="50" t="s">
        <v>243</v>
      </c>
      <c r="B42" s="9"/>
      <c r="C42" s="9"/>
      <c r="D42" s="9"/>
      <c r="E42" s="9"/>
      <c r="F42" s="9"/>
      <c r="G42" s="9"/>
      <c r="H42" s="9"/>
    </row>
    <row r="43" spans="1:13" x14ac:dyDescent="0.25">
      <c r="A43" s="50" t="s">
        <v>159</v>
      </c>
      <c r="B43" s="9"/>
      <c r="C43" s="9"/>
      <c r="D43" s="9"/>
      <c r="E43" s="9"/>
      <c r="F43" s="9"/>
      <c r="G43" s="9"/>
      <c r="H43" s="9"/>
    </row>
    <row r="44" spans="1:13" x14ac:dyDescent="0.25">
      <c r="A44" s="50" t="s">
        <v>160</v>
      </c>
      <c r="B44" s="9"/>
      <c r="C44" s="9"/>
      <c r="D44" s="9"/>
      <c r="E44" s="9"/>
      <c r="F44" s="9"/>
      <c r="G44" s="9"/>
      <c r="H44" s="9"/>
    </row>
    <row r="45" spans="1:13" ht="15.75" x14ac:dyDescent="0.25">
      <c r="A45" s="49" t="s">
        <v>30</v>
      </c>
      <c r="B45" s="50"/>
      <c r="C45" s="9"/>
      <c r="D45" s="9"/>
      <c r="E45" s="9"/>
      <c r="F45" s="9"/>
      <c r="G45" s="9"/>
      <c r="H45" s="9"/>
    </row>
    <row r="46" spans="1:13" x14ac:dyDescent="0.25">
      <c r="A46" s="50" t="s">
        <v>242</v>
      </c>
      <c r="B46" s="9"/>
      <c r="C46" s="9"/>
      <c r="D46" s="9"/>
      <c r="E46" s="9"/>
      <c r="F46" s="9"/>
      <c r="G46" s="9"/>
      <c r="H46" s="9"/>
    </row>
    <row r="47" spans="1:13" x14ac:dyDescent="0.25">
      <c r="A47" s="50" t="s">
        <v>244</v>
      </c>
      <c r="B47" s="9"/>
      <c r="C47" s="9"/>
      <c r="D47" s="9"/>
      <c r="E47" s="9"/>
      <c r="F47" s="9"/>
      <c r="G47" s="9"/>
      <c r="H47" s="9"/>
    </row>
    <row r="48" spans="1:13" x14ac:dyDescent="0.25">
      <c r="A48" s="50" t="s">
        <v>159</v>
      </c>
      <c r="B48" s="9"/>
      <c r="C48" s="51"/>
      <c r="D48" s="51"/>
      <c r="E48" s="51"/>
      <c r="F48" s="51"/>
      <c r="G48" s="51"/>
      <c r="H48" s="51"/>
      <c r="I48" s="17"/>
      <c r="J48" s="17"/>
      <c r="K48" s="17"/>
      <c r="L48" s="17"/>
      <c r="M48" s="17"/>
    </row>
    <row r="49" spans="1:15" ht="15.75" x14ac:dyDescent="0.25">
      <c r="A49" s="49" t="s">
        <v>31</v>
      </c>
      <c r="B49" s="52"/>
      <c r="C49" s="51"/>
      <c r="D49" s="51"/>
      <c r="E49" s="51"/>
      <c r="F49" s="51"/>
      <c r="G49" s="51"/>
      <c r="H49" s="51"/>
      <c r="I49" s="17"/>
      <c r="J49" s="17"/>
      <c r="K49" s="17"/>
      <c r="L49" s="17"/>
      <c r="M49" s="17"/>
      <c r="O49" s="11"/>
    </row>
    <row r="50" spans="1:15" x14ac:dyDescent="0.25">
      <c r="A50" s="50" t="s">
        <v>242</v>
      </c>
      <c r="B50" s="50"/>
      <c r="C50" s="51"/>
      <c r="D50" s="51"/>
      <c r="E50" s="51"/>
      <c r="F50" s="51"/>
      <c r="G50" s="51"/>
      <c r="H50" s="51"/>
      <c r="I50" s="17"/>
      <c r="J50" s="17"/>
      <c r="K50" s="17"/>
      <c r="L50" s="17"/>
      <c r="M50" s="17"/>
      <c r="O50" s="10"/>
    </row>
    <row r="51" spans="1:15" x14ac:dyDescent="0.25">
      <c r="A51" s="50" t="s">
        <v>245</v>
      </c>
      <c r="B51" s="50"/>
      <c r="C51" s="9"/>
      <c r="D51" s="9"/>
      <c r="E51" s="9"/>
      <c r="F51" s="9"/>
      <c r="G51" s="9"/>
      <c r="H51" s="9"/>
      <c r="O51" s="11"/>
    </row>
    <row r="52" spans="1:15" x14ac:dyDescent="0.25">
      <c r="A52" s="50" t="s">
        <v>159</v>
      </c>
      <c r="B52" s="53"/>
      <c r="C52" s="51"/>
      <c r="D52" s="51"/>
      <c r="E52" s="51"/>
      <c r="F52" s="51"/>
      <c r="G52" s="51"/>
      <c r="H52" s="51"/>
      <c r="I52" s="17"/>
      <c r="J52" s="17"/>
      <c r="K52" s="17"/>
      <c r="L52" s="17"/>
      <c r="M52" s="17"/>
      <c r="O52" s="10"/>
    </row>
    <row r="53" spans="1:15" ht="15.75" x14ac:dyDescent="0.25">
      <c r="A53" s="49" t="s">
        <v>65</v>
      </c>
      <c r="B53" s="53"/>
      <c r="C53" s="51"/>
      <c r="D53" s="51"/>
      <c r="E53" s="51"/>
      <c r="F53" s="51"/>
      <c r="G53" s="51"/>
      <c r="H53" s="51"/>
      <c r="I53" s="17"/>
      <c r="J53" s="17"/>
      <c r="K53" s="17"/>
      <c r="L53" s="17"/>
      <c r="M53" s="17"/>
    </row>
    <row r="54" spans="1:15" x14ac:dyDescent="0.25">
      <c r="A54" s="50" t="s">
        <v>242</v>
      </c>
      <c r="B54" s="53"/>
      <c r="C54" s="51"/>
      <c r="D54" s="51"/>
      <c r="E54" s="51"/>
      <c r="F54" s="51"/>
      <c r="G54" s="51"/>
      <c r="H54" s="51"/>
      <c r="I54" s="17"/>
      <c r="J54" s="17"/>
      <c r="K54" s="17"/>
      <c r="L54" s="17"/>
      <c r="M54" s="17"/>
    </row>
    <row r="55" spans="1:15" x14ac:dyDescent="0.25">
      <c r="A55" s="50" t="s">
        <v>164</v>
      </c>
      <c r="B55" s="50"/>
      <c r="C55" s="9"/>
      <c r="D55" s="9"/>
      <c r="E55" s="9"/>
      <c r="F55" s="9"/>
      <c r="G55" s="9"/>
      <c r="H55" s="9"/>
    </row>
    <row r="56" spans="1:15" x14ac:dyDescent="0.25">
      <c r="A56" s="50" t="s">
        <v>159</v>
      </c>
      <c r="B56" s="50"/>
      <c r="C56" s="51"/>
      <c r="D56" s="51"/>
      <c r="E56" s="51"/>
      <c r="F56" s="51"/>
      <c r="G56" s="51"/>
      <c r="H56" s="51"/>
      <c r="I56" s="17"/>
      <c r="J56" s="17"/>
      <c r="K56" s="17"/>
      <c r="L56" s="17"/>
      <c r="M56" s="17"/>
    </row>
    <row r="57" spans="1:15" ht="15.75" x14ac:dyDescent="0.25">
      <c r="A57" s="49" t="s">
        <v>66</v>
      </c>
      <c r="B57" s="50"/>
      <c r="C57" s="51"/>
      <c r="D57" s="51"/>
      <c r="E57" s="51"/>
      <c r="F57" s="51"/>
      <c r="G57" s="51"/>
      <c r="H57" s="51"/>
      <c r="I57" s="17"/>
      <c r="J57" s="17"/>
      <c r="K57" s="17"/>
      <c r="L57" s="17"/>
      <c r="M57" s="17"/>
      <c r="O57" s="11"/>
    </row>
    <row r="58" spans="1:15" x14ac:dyDescent="0.25">
      <c r="A58" s="50" t="s">
        <v>242</v>
      </c>
      <c r="B58" s="53"/>
      <c r="C58" s="51"/>
      <c r="D58" s="51"/>
      <c r="E58" s="51"/>
      <c r="F58" s="51"/>
      <c r="G58" s="51"/>
      <c r="H58" s="51"/>
      <c r="I58" s="17"/>
      <c r="J58" s="17"/>
      <c r="K58" s="17"/>
      <c r="L58" s="17"/>
      <c r="M58" s="17"/>
      <c r="O58" s="11"/>
    </row>
    <row r="59" spans="1:15" x14ac:dyDescent="0.25">
      <c r="A59" s="50" t="s">
        <v>246</v>
      </c>
      <c r="B59" s="50"/>
      <c r="C59" s="9"/>
      <c r="D59" s="9"/>
      <c r="E59" s="9"/>
      <c r="F59" s="9"/>
      <c r="G59" s="9"/>
      <c r="H59" s="9"/>
      <c r="O59" s="11"/>
    </row>
    <row r="60" spans="1:15" x14ac:dyDescent="0.25">
      <c r="A60" s="50" t="s">
        <v>159</v>
      </c>
      <c r="B60" s="53"/>
      <c r="C60" s="51"/>
      <c r="D60" s="51"/>
      <c r="E60" s="51"/>
      <c r="F60" s="51"/>
      <c r="G60" s="51"/>
      <c r="H60" s="51"/>
      <c r="I60" s="17"/>
      <c r="J60" s="17"/>
      <c r="K60" s="17"/>
      <c r="L60" s="17"/>
      <c r="M60" s="17"/>
      <c r="O60" s="11"/>
    </row>
    <row r="61" spans="1:15" x14ac:dyDescent="0.25">
      <c r="A61" s="9"/>
      <c r="B61" s="53"/>
      <c r="C61" s="51"/>
      <c r="D61" s="51"/>
      <c r="E61" s="51"/>
      <c r="F61" s="51"/>
      <c r="G61" s="51"/>
      <c r="H61" s="51"/>
      <c r="I61" s="17"/>
      <c r="J61" s="17"/>
      <c r="K61" s="17"/>
      <c r="L61" s="17"/>
      <c r="M61" s="17"/>
      <c r="O61" s="10"/>
    </row>
    <row r="62" spans="1:15" x14ac:dyDescent="0.25">
      <c r="O62" s="11"/>
    </row>
    <row r="63" spans="1:15" ht="15.75" x14ac:dyDescent="0.25">
      <c r="A63" s="35" t="s">
        <v>220</v>
      </c>
      <c r="O63" s="10"/>
    </row>
    <row r="64" spans="1:15" ht="15.75" x14ac:dyDescent="0.25">
      <c r="A64" s="46" t="s">
        <v>240</v>
      </c>
      <c r="B64" s="37"/>
      <c r="C64" s="37"/>
      <c r="D64" s="37"/>
      <c r="E64" s="37"/>
      <c r="F64" s="37"/>
      <c r="G64" s="37"/>
      <c r="H64" s="37"/>
      <c r="O64" s="11"/>
    </row>
    <row r="65" spans="1:15" ht="15.75" x14ac:dyDescent="0.25">
      <c r="A65" s="45" t="s">
        <v>225</v>
      </c>
      <c r="B65" s="37"/>
      <c r="C65" s="37"/>
      <c r="D65" s="37"/>
      <c r="E65" s="37"/>
      <c r="F65" s="37"/>
      <c r="G65" s="37"/>
      <c r="H65" s="37"/>
      <c r="O65" s="10"/>
    </row>
    <row r="66" spans="1:15" x14ac:dyDescent="0.25">
      <c r="A66" s="23" t="s">
        <v>165</v>
      </c>
      <c r="B66" s="37"/>
      <c r="C66" s="37"/>
      <c r="D66" s="37"/>
      <c r="E66" s="37"/>
      <c r="F66" s="37"/>
      <c r="G66" s="37"/>
      <c r="H66" s="37"/>
    </row>
    <row r="67" spans="1:15" x14ac:dyDescent="0.25">
      <c r="A67" s="23" t="s">
        <v>223</v>
      </c>
      <c r="B67" s="37"/>
      <c r="C67" s="37"/>
      <c r="D67" s="37"/>
      <c r="E67" s="37"/>
      <c r="F67" s="37"/>
      <c r="G67" s="37"/>
      <c r="H67" s="37"/>
    </row>
    <row r="68" spans="1:15" x14ac:dyDescent="0.25">
      <c r="A68" s="23" t="s">
        <v>224</v>
      </c>
      <c r="B68" s="37"/>
      <c r="C68" s="37"/>
      <c r="D68" s="37"/>
      <c r="E68" s="37"/>
      <c r="F68" s="37"/>
      <c r="G68" s="37"/>
      <c r="H68" s="37"/>
    </row>
    <row r="69" spans="1:15" x14ac:dyDescent="0.25">
      <c r="A69" s="23" t="s">
        <v>34</v>
      </c>
      <c r="B69" s="37"/>
      <c r="C69" s="37"/>
      <c r="D69" s="37"/>
      <c r="E69" s="37"/>
      <c r="F69" s="37"/>
      <c r="G69" s="37"/>
      <c r="H69" s="37"/>
      <c r="O69" s="11"/>
    </row>
    <row r="70" spans="1:15" x14ac:dyDescent="0.25">
      <c r="A70" s="23" t="s">
        <v>35</v>
      </c>
      <c r="B70" s="37"/>
      <c r="C70" s="37"/>
      <c r="D70" s="37"/>
      <c r="E70" s="37"/>
      <c r="F70" s="37"/>
      <c r="G70" s="37"/>
      <c r="H70" s="37"/>
      <c r="O70" s="11"/>
    </row>
    <row r="71" spans="1:15" ht="15.75" x14ac:dyDescent="0.25">
      <c r="A71" s="36"/>
      <c r="B71" s="37"/>
      <c r="C71" s="37"/>
      <c r="D71" s="37"/>
      <c r="E71" s="37"/>
      <c r="F71" s="37"/>
      <c r="G71" s="37"/>
      <c r="H71" s="37"/>
      <c r="O71" s="11"/>
    </row>
    <row r="72" spans="1:15" ht="15.75" x14ac:dyDescent="0.25">
      <c r="A72" s="45" t="s">
        <v>226</v>
      </c>
      <c r="B72" s="37"/>
      <c r="C72" s="37"/>
      <c r="D72" s="37"/>
      <c r="E72" s="37"/>
      <c r="F72" s="37"/>
      <c r="G72" s="37"/>
      <c r="H72" s="37"/>
      <c r="O72" s="11"/>
    </row>
    <row r="73" spans="1:15" ht="15.75" x14ac:dyDescent="0.25">
      <c r="A73" s="36"/>
      <c r="B73" s="37"/>
      <c r="C73" s="37"/>
      <c r="D73" s="37"/>
      <c r="E73" s="37"/>
      <c r="F73" s="37"/>
      <c r="G73" s="37"/>
      <c r="H73" s="37"/>
      <c r="O73" s="11"/>
    </row>
    <row r="74" spans="1:15" x14ac:dyDescent="0.25">
      <c r="A74" s="23" t="s">
        <v>91</v>
      </c>
      <c r="B74" s="37"/>
      <c r="C74" s="37"/>
      <c r="D74" s="37"/>
      <c r="E74" s="37"/>
      <c r="F74" s="37"/>
      <c r="G74" s="37"/>
      <c r="H74" s="37"/>
      <c r="O74" s="10"/>
    </row>
    <row r="75" spans="1:15" x14ac:dyDescent="0.25">
      <c r="A75" s="23" t="s">
        <v>64</v>
      </c>
      <c r="B75" s="37"/>
      <c r="C75" s="37"/>
      <c r="D75" s="37"/>
      <c r="E75" s="37"/>
      <c r="F75" s="37"/>
      <c r="G75" s="37"/>
      <c r="H75" s="37"/>
      <c r="O75" s="11"/>
    </row>
    <row r="76" spans="1:15" x14ac:dyDescent="0.25">
      <c r="A76" s="38"/>
      <c r="B76" s="37"/>
      <c r="C76" s="37"/>
      <c r="D76" s="37"/>
      <c r="E76" s="37"/>
      <c r="F76" s="37"/>
      <c r="G76" s="37"/>
      <c r="H76" s="37"/>
      <c r="O76" s="10"/>
    </row>
    <row r="77" spans="1:15" x14ac:dyDescent="0.25">
      <c r="A77" s="23" t="s">
        <v>227</v>
      </c>
      <c r="B77" s="37"/>
      <c r="C77" s="37"/>
      <c r="D77" s="37"/>
      <c r="E77" s="37"/>
      <c r="F77" s="37"/>
      <c r="G77" s="37"/>
      <c r="H77" s="37"/>
      <c r="O77" s="11"/>
    </row>
    <row r="78" spans="1:15" x14ac:dyDescent="0.25">
      <c r="A78" s="38"/>
      <c r="B78" s="37"/>
      <c r="C78" s="37"/>
      <c r="D78" s="37"/>
      <c r="E78" s="37"/>
      <c r="F78" s="37"/>
      <c r="G78" s="37"/>
      <c r="H78" s="37"/>
      <c r="O78" s="10"/>
    </row>
    <row r="79" spans="1:15" x14ac:dyDescent="0.25">
      <c r="A79" s="23" t="s">
        <v>228</v>
      </c>
      <c r="B79" s="37"/>
      <c r="C79" s="37"/>
      <c r="D79" s="37"/>
      <c r="E79" s="37"/>
      <c r="F79" s="37"/>
      <c r="G79" s="37"/>
      <c r="H79" s="37"/>
    </row>
    <row r="80" spans="1:15" x14ac:dyDescent="0.25">
      <c r="A80" s="23" t="s">
        <v>229</v>
      </c>
      <c r="B80" s="37"/>
      <c r="C80" s="37"/>
      <c r="D80" s="37"/>
      <c r="E80" s="37"/>
      <c r="F80" s="37"/>
      <c r="G80" s="37"/>
      <c r="H80" s="37"/>
    </row>
    <row r="81" spans="1:15" x14ac:dyDescent="0.25">
      <c r="A81" s="39" t="s">
        <v>230</v>
      </c>
      <c r="B81" s="37"/>
      <c r="C81" s="37"/>
      <c r="D81" s="37"/>
      <c r="E81" s="37"/>
      <c r="F81" s="37"/>
      <c r="G81" s="37"/>
      <c r="H81" s="37"/>
    </row>
    <row r="82" spans="1:15" x14ac:dyDescent="0.25">
      <c r="A82" s="39" t="s">
        <v>231</v>
      </c>
      <c r="B82" s="37"/>
      <c r="C82" s="37"/>
      <c r="D82" s="37"/>
      <c r="E82" s="37"/>
      <c r="F82" s="37"/>
      <c r="G82" s="37"/>
      <c r="H82" s="37"/>
      <c r="O82" s="11"/>
    </row>
    <row r="83" spans="1:15" x14ac:dyDescent="0.25">
      <c r="A83" s="39" t="s">
        <v>232</v>
      </c>
      <c r="B83" s="37"/>
      <c r="C83" s="37"/>
      <c r="D83" s="37"/>
      <c r="E83" s="37"/>
      <c r="F83" s="37"/>
      <c r="G83" s="37"/>
      <c r="H83" s="37"/>
      <c r="O83" s="11"/>
    </row>
    <row r="84" spans="1:15" x14ac:dyDescent="0.25">
      <c r="A84" s="23" t="s">
        <v>233</v>
      </c>
      <c r="B84" s="37"/>
      <c r="C84" s="37"/>
      <c r="D84" s="37"/>
      <c r="E84" s="37"/>
      <c r="F84" s="37"/>
      <c r="G84" s="37"/>
      <c r="H84" s="37"/>
      <c r="O84" s="11"/>
    </row>
    <row r="85" spans="1:15" x14ac:dyDescent="0.25">
      <c r="A85" s="23" t="s">
        <v>234</v>
      </c>
      <c r="B85" s="37"/>
      <c r="C85" s="37"/>
      <c r="D85" s="37"/>
      <c r="E85" s="37"/>
      <c r="F85" s="37"/>
      <c r="G85" s="37"/>
      <c r="H85" s="37"/>
      <c r="O85" s="11"/>
    </row>
    <row r="86" spans="1:15" x14ac:dyDescent="0.25">
      <c r="A86" s="23" t="s">
        <v>235</v>
      </c>
      <c r="B86" s="37"/>
      <c r="C86" s="37"/>
      <c r="D86" s="37"/>
      <c r="E86" s="37"/>
      <c r="F86" s="37"/>
      <c r="G86" s="37"/>
      <c r="H86" s="37"/>
      <c r="O86" s="11"/>
    </row>
    <row r="87" spans="1:15" s="17" customFormat="1" x14ac:dyDescent="0.25">
      <c r="A87" s="39" t="s">
        <v>236</v>
      </c>
      <c r="B87" s="40"/>
      <c r="C87" s="40"/>
      <c r="D87" s="40"/>
      <c r="E87" s="40"/>
      <c r="F87" s="40"/>
      <c r="G87" s="40"/>
      <c r="H87" s="40"/>
      <c r="O87" s="10"/>
    </row>
    <row r="88" spans="1:15" x14ac:dyDescent="0.25">
      <c r="A88" s="23" t="s">
        <v>237</v>
      </c>
      <c r="B88" s="37"/>
      <c r="C88" s="37"/>
      <c r="D88" s="37"/>
      <c r="E88" s="37"/>
      <c r="F88" s="37"/>
      <c r="G88" s="37"/>
      <c r="H88" s="37"/>
      <c r="O88" s="11"/>
    </row>
    <row r="89" spans="1:15" s="17" customFormat="1" x14ac:dyDescent="0.25">
      <c r="A89" s="39" t="s">
        <v>238</v>
      </c>
      <c r="B89" s="40"/>
      <c r="C89" s="40"/>
      <c r="D89" s="40"/>
      <c r="E89" s="40"/>
      <c r="F89" s="40"/>
      <c r="G89" s="40"/>
      <c r="H89" s="40"/>
      <c r="O89" s="10"/>
    </row>
    <row r="90" spans="1:15" s="17" customFormat="1" x14ac:dyDescent="0.25">
      <c r="A90" s="39" t="s">
        <v>239</v>
      </c>
      <c r="B90" s="40"/>
      <c r="C90" s="40"/>
      <c r="D90" s="40"/>
      <c r="E90" s="40"/>
      <c r="F90" s="40"/>
      <c r="G90" s="40"/>
      <c r="H90" s="40"/>
      <c r="O90" s="11"/>
    </row>
    <row r="91" spans="1:15" ht="15.75" x14ac:dyDescent="0.25">
      <c r="A91" s="36"/>
      <c r="B91" s="37"/>
      <c r="C91" s="37"/>
      <c r="D91" s="37"/>
      <c r="E91" s="37"/>
      <c r="F91" s="37"/>
      <c r="G91" s="37"/>
      <c r="H91" s="37"/>
      <c r="O91" s="10"/>
    </row>
    <row r="92" spans="1:15" ht="15.75" x14ac:dyDescent="0.25">
      <c r="A92" s="36"/>
      <c r="B92" s="37"/>
      <c r="C92" s="37"/>
      <c r="D92" s="37"/>
      <c r="E92" s="37"/>
      <c r="F92" s="37"/>
      <c r="G92" s="37"/>
      <c r="H92" s="37"/>
    </row>
    <row r="93" spans="1:15" ht="15.75" x14ac:dyDescent="0.25">
      <c r="A93" s="44" t="s">
        <v>241</v>
      </c>
      <c r="B93" s="41"/>
      <c r="C93" s="41"/>
      <c r="D93" s="41"/>
      <c r="E93" s="41"/>
      <c r="F93" s="41"/>
      <c r="G93" s="41"/>
      <c r="H93" s="41"/>
    </row>
    <row r="94" spans="1:15" ht="15.75" x14ac:dyDescent="0.25">
      <c r="A94" s="47" t="s">
        <v>65</v>
      </c>
      <c r="B94" s="41"/>
      <c r="C94" s="41"/>
      <c r="D94" s="41"/>
      <c r="E94" s="41"/>
      <c r="F94" s="41"/>
      <c r="G94" s="41"/>
      <c r="H94" s="41"/>
    </row>
    <row r="95" spans="1:15" x14ac:dyDescent="0.25">
      <c r="A95" s="42" t="s">
        <v>167</v>
      </c>
      <c r="B95" s="41"/>
      <c r="C95" s="41"/>
      <c r="D95" s="41"/>
      <c r="E95" s="41"/>
      <c r="F95" s="41"/>
      <c r="G95" s="41"/>
      <c r="H95" s="41"/>
      <c r="O95" s="11"/>
    </row>
    <row r="96" spans="1:15" x14ac:dyDescent="0.25">
      <c r="A96" s="42" t="s">
        <v>168</v>
      </c>
      <c r="B96" s="41"/>
      <c r="C96" s="41"/>
      <c r="D96" s="41"/>
      <c r="E96" s="41"/>
      <c r="F96" s="41"/>
      <c r="G96" s="41"/>
      <c r="H96" s="41"/>
      <c r="O96" s="11"/>
    </row>
    <row r="97" spans="1:15" x14ac:dyDescent="0.25">
      <c r="A97" s="43"/>
      <c r="B97" s="41"/>
      <c r="C97" s="41"/>
      <c r="D97" s="41"/>
      <c r="E97" s="41"/>
      <c r="F97" s="41"/>
      <c r="G97" s="41"/>
      <c r="H97" s="41"/>
      <c r="O97" s="11"/>
    </row>
    <row r="98" spans="1:15" ht="15.75" x14ac:dyDescent="0.25">
      <c r="A98" s="47" t="s">
        <v>66</v>
      </c>
      <c r="B98" s="41"/>
      <c r="C98" s="41"/>
      <c r="D98" s="41"/>
      <c r="E98" s="41"/>
      <c r="F98" s="41"/>
      <c r="G98" s="41"/>
      <c r="H98" s="41"/>
      <c r="O98" s="11"/>
    </row>
    <row r="99" spans="1:15" x14ac:dyDescent="0.25">
      <c r="A99" s="42" t="s">
        <v>222</v>
      </c>
      <c r="B99" s="41"/>
      <c r="C99" s="41"/>
      <c r="D99" s="41"/>
      <c r="E99" s="41"/>
      <c r="F99" s="41"/>
      <c r="G99" s="41"/>
      <c r="H99" s="41"/>
      <c r="O99" s="11"/>
    </row>
    <row r="100" spans="1:15" x14ac:dyDescent="0.25">
      <c r="A100" s="42" t="s">
        <v>168</v>
      </c>
      <c r="B100" s="41"/>
      <c r="C100" s="41"/>
      <c r="D100" s="41"/>
      <c r="E100" s="41"/>
      <c r="F100" s="41"/>
      <c r="G100" s="41"/>
      <c r="H100" s="41"/>
      <c r="O100" s="10"/>
    </row>
    <row r="101" spans="1:15" x14ac:dyDescent="0.25">
      <c r="A101" s="41"/>
      <c r="B101" s="41"/>
      <c r="C101" s="41"/>
      <c r="D101" s="41"/>
      <c r="E101" s="41"/>
      <c r="F101" s="41"/>
      <c r="G101" s="41"/>
      <c r="H101" s="41"/>
      <c r="O101" s="11"/>
    </row>
    <row r="102" spans="1:15" x14ac:dyDescent="0.25">
      <c r="A102" s="41"/>
      <c r="B102" s="41"/>
      <c r="C102" s="41"/>
      <c r="D102" s="41"/>
      <c r="E102" s="41"/>
      <c r="F102" s="41"/>
      <c r="G102" s="41"/>
      <c r="H102" s="41"/>
      <c r="O102" s="10"/>
    </row>
    <row r="103" spans="1:15" x14ac:dyDescent="0.25">
      <c r="O103" s="11"/>
    </row>
    <row r="104" spans="1:15" x14ac:dyDescent="0.25">
      <c r="O104" s="10"/>
    </row>
    <row r="108" spans="1:15" x14ac:dyDescent="0.25">
      <c r="O108" s="11"/>
    </row>
    <row r="109" spans="1:15" x14ac:dyDescent="0.25">
      <c r="O109" s="11"/>
    </row>
    <row r="110" spans="1:15" x14ac:dyDescent="0.25">
      <c r="O110" s="11"/>
    </row>
    <row r="111" spans="1:15" x14ac:dyDescent="0.25">
      <c r="O111" s="11"/>
    </row>
    <row r="112" spans="1:15" x14ac:dyDescent="0.25">
      <c r="O112" s="14"/>
    </row>
  </sheetData>
  <mergeCells count="35">
    <mergeCell ref="F5:F7"/>
    <mergeCell ref="G5:G7"/>
    <mergeCell ref="F3:G3"/>
    <mergeCell ref="H3:I3"/>
    <mergeCell ref="J3:K3"/>
    <mergeCell ref="H5:H7"/>
    <mergeCell ref="I5:I7"/>
    <mergeCell ref="H14:H16"/>
    <mergeCell ref="I14:I16"/>
    <mergeCell ref="F8:F10"/>
    <mergeCell ref="G8:G10"/>
    <mergeCell ref="F11:F13"/>
    <mergeCell ref="G11:G13"/>
    <mergeCell ref="F14:F16"/>
    <mergeCell ref="G14:G16"/>
    <mergeCell ref="H8:H10"/>
    <mergeCell ref="I8:I10"/>
    <mergeCell ref="H11:H13"/>
    <mergeCell ref="I11:I13"/>
    <mergeCell ref="J17:J19"/>
    <mergeCell ref="K17:K19"/>
    <mergeCell ref="C3:E3"/>
    <mergeCell ref="O3:P3"/>
    <mergeCell ref="H17:H19"/>
    <mergeCell ref="I17:I19"/>
    <mergeCell ref="J5:J7"/>
    <mergeCell ref="K5:K7"/>
    <mergeCell ref="J8:J10"/>
    <mergeCell ref="K8:K10"/>
    <mergeCell ref="J11:J13"/>
    <mergeCell ref="K11:K13"/>
    <mergeCell ref="J14:J16"/>
    <mergeCell ref="K14:K16"/>
    <mergeCell ref="F17:F19"/>
    <mergeCell ref="G17:G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zoomScaleNormal="100" workbookViewId="0"/>
  </sheetViews>
  <sheetFormatPr defaultRowHeight="15" x14ac:dyDescent="0.25"/>
  <sheetData>
    <row r="1" spans="1:19" ht="21" x14ac:dyDescent="0.35">
      <c r="A1" s="2" t="s">
        <v>248</v>
      </c>
    </row>
    <row r="2" spans="1:19" ht="18.75" x14ac:dyDescent="0.3">
      <c r="A2" s="4" t="s">
        <v>217</v>
      </c>
      <c r="C2" s="81" t="s">
        <v>213</v>
      </c>
      <c r="D2" s="82"/>
      <c r="E2" s="82"/>
      <c r="F2" s="89" t="s">
        <v>214</v>
      </c>
      <c r="G2" s="89"/>
      <c r="H2" s="90" t="s">
        <v>215</v>
      </c>
      <c r="I2" s="90"/>
      <c r="J2" s="91" t="s">
        <v>216</v>
      </c>
      <c r="K2" s="91"/>
      <c r="L2" s="82" t="s">
        <v>78</v>
      </c>
      <c r="M2" s="82"/>
      <c r="N2" s="68"/>
      <c r="O2" s="68"/>
      <c r="P2" s="69"/>
      <c r="Q2" s="69"/>
      <c r="R2" s="69"/>
      <c r="S2" s="69"/>
    </row>
    <row r="3" spans="1:19" x14ac:dyDescent="0.25">
      <c r="B3" s="1" t="s">
        <v>249</v>
      </c>
      <c r="C3" s="1" t="s">
        <v>14</v>
      </c>
      <c r="D3" s="1" t="s">
        <v>15</v>
      </c>
      <c r="E3" s="1" t="s">
        <v>16</v>
      </c>
      <c r="F3" s="33" t="s">
        <v>210</v>
      </c>
      <c r="G3" s="33" t="s">
        <v>211</v>
      </c>
      <c r="H3" s="32" t="s">
        <v>210</v>
      </c>
      <c r="I3" s="32" t="s">
        <v>212</v>
      </c>
      <c r="J3" s="34" t="s">
        <v>210</v>
      </c>
      <c r="K3" s="34" t="s">
        <v>212</v>
      </c>
      <c r="L3" s="29" t="s">
        <v>162</v>
      </c>
      <c r="M3" s="29" t="s">
        <v>163</v>
      </c>
      <c r="N3" s="70"/>
      <c r="O3" s="70"/>
      <c r="P3" s="69"/>
      <c r="Q3" s="69"/>
      <c r="R3" s="71"/>
      <c r="S3" s="69"/>
    </row>
    <row r="4" spans="1:19" x14ac:dyDescent="0.25">
      <c r="A4" t="s">
        <v>18</v>
      </c>
      <c r="B4">
        <v>8.3330000000000002</v>
      </c>
      <c r="C4">
        <f>'Raw data'!K206</f>
        <v>34.660768413294015</v>
      </c>
      <c r="D4">
        <f>'Raw data'!K215</f>
        <v>16.827721117251745</v>
      </c>
      <c r="E4">
        <f>'Raw data'!K224</f>
        <v>30.48615323388637</v>
      </c>
      <c r="F4" s="88">
        <f>AVERAGE(C4:C6)</f>
        <v>34.90169295478043</v>
      </c>
      <c r="G4" s="88">
        <f>STDEV(C4:C6)/SQRT(3)</f>
        <v>5.1683127432249778</v>
      </c>
      <c r="H4" s="92">
        <f>AVERAGE(D4:D6)</f>
        <v>22.293756921873271</v>
      </c>
      <c r="I4" s="92">
        <f>STDEV(D4:D6)/SQRT(3)</f>
        <v>4.1094384029386708</v>
      </c>
      <c r="J4" s="85">
        <f>AVERAGE(E4:E6)</f>
        <v>30.366081028317591</v>
      </c>
      <c r="K4" s="85">
        <f>STDEV(E4:E6)/SQRT(3)</f>
        <v>2.4113414988671265</v>
      </c>
      <c r="L4" s="20">
        <f t="shared" ref="L4:L24" si="0">C4-D4</f>
        <v>17.83304729604227</v>
      </c>
      <c r="M4">
        <f t="shared" ref="M4:M24" si="1">E4-D4</f>
        <v>13.658432116634625</v>
      </c>
      <c r="N4" s="69"/>
      <c r="O4" s="69"/>
      <c r="P4" s="69"/>
      <c r="Q4" s="69"/>
      <c r="R4" s="69"/>
      <c r="S4" s="69"/>
    </row>
    <row r="5" spans="1:19" x14ac:dyDescent="0.25">
      <c r="A5" t="s">
        <v>18</v>
      </c>
      <c r="B5">
        <v>8.3330000000000002</v>
      </c>
      <c r="C5">
        <f>'Raw data'!K209</f>
        <v>43.971503601764624</v>
      </c>
      <c r="D5">
        <f>'Raw data'!K218</f>
        <v>30.342251416135877</v>
      </c>
      <c r="E5">
        <f>'Raw data'!K227</f>
        <v>34.481316230677749</v>
      </c>
      <c r="F5" s="86"/>
      <c r="G5" s="86"/>
      <c r="H5" s="83"/>
      <c r="I5" s="83"/>
      <c r="J5" s="79"/>
      <c r="K5" s="79"/>
      <c r="L5" s="27">
        <f t="shared" si="0"/>
        <v>13.629252185628747</v>
      </c>
      <c r="M5">
        <f t="shared" si="1"/>
        <v>4.1390648145418716</v>
      </c>
      <c r="N5" s="69"/>
      <c r="O5" s="69"/>
      <c r="P5" s="69"/>
      <c r="Q5" s="69"/>
      <c r="R5" s="69"/>
      <c r="S5" s="69"/>
    </row>
    <row r="6" spans="1:19" x14ac:dyDescent="0.25">
      <c r="A6" t="s">
        <v>18</v>
      </c>
      <c r="B6">
        <v>8.3330000000000002</v>
      </c>
      <c r="C6">
        <f>'Raw data'!K212</f>
        <v>26.072806849282642</v>
      </c>
      <c r="D6">
        <f>'Raw data'!K221</f>
        <v>19.711298232232195</v>
      </c>
      <c r="E6">
        <f>'Raw data'!K230</f>
        <v>26.130773620388659</v>
      </c>
      <c r="F6" s="86"/>
      <c r="G6" s="86"/>
      <c r="H6" s="83"/>
      <c r="I6" s="83"/>
      <c r="J6" s="79"/>
      <c r="K6" s="79"/>
      <c r="L6" s="27">
        <f t="shared" si="0"/>
        <v>6.3615086170504469</v>
      </c>
      <c r="M6">
        <f t="shared" si="1"/>
        <v>6.4194753881564637</v>
      </c>
      <c r="N6" s="69"/>
      <c r="O6" s="69"/>
      <c r="P6" s="69"/>
      <c r="Q6" s="69"/>
      <c r="R6" s="69"/>
      <c r="S6" s="69"/>
    </row>
    <row r="7" spans="1:19" x14ac:dyDescent="0.25">
      <c r="A7" t="s">
        <v>18</v>
      </c>
      <c r="B7">
        <f t="shared" ref="B7:B24" si="2">B4*2</f>
        <v>16.666</v>
      </c>
      <c r="C7">
        <f>'Raw data'!K243</f>
        <v>37.583547929912093</v>
      </c>
      <c r="D7">
        <f>'Raw data'!K252</f>
        <v>28.453106087033792</v>
      </c>
      <c r="E7">
        <f>'Raw data'!K261</f>
        <v>47.508849080987019</v>
      </c>
      <c r="F7" s="86">
        <f>AVERAGE(C7:C9)</f>
        <v>38.205712218815421</v>
      </c>
      <c r="G7" s="86">
        <f>STDEV(C7:C9)/SQRT(3)</f>
        <v>1.0449425469989515</v>
      </c>
      <c r="H7" s="83">
        <f>AVERAGE(D7:D9)</f>
        <v>21.691509952873826</v>
      </c>
      <c r="I7" s="83">
        <f>STDEV(D7:D9)/SQRT(3)</f>
        <v>3.3927783573625678</v>
      </c>
      <c r="J7" s="79">
        <f>AVERAGE(E7:E9)</f>
        <v>43.138228768685259</v>
      </c>
      <c r="K7" s="79">
        <f>STDEV(E7:E9)/SQRT(3)</f>
        <v>2.1920336106656397</v>
      </c>
      <c r="L7" s="27">
        <f t="shared" si="0"/>
        <v>9.1304418428783016</v>
      </c>
      <c r="M7">
        <f t="shared" si="1"/>
        <v>19.055742993953228</v>
      </c>
      <c r="N7" s="69"/>
      <c r="O7" s="69"/>
      <c r="P7" s="69"/>
      <c r="Q7" s="69"/>
      <c r="R7" s="69"/>
      <c r="S7" s="69"/>
    </row>
    <row r="8" spans="1:19" x14ac:dyDescent="0.25">
      <c r="A8" t="s">
        <v>18</v>
      </c>
      <c r="B8">
        <f t="shared" si="2"/>
        <v>16.666</v>
      </c>
      <c r="C8">
        <f>'Raw data'!K246</f>
        <v>40.244624933026756</v>
      </c>
      <c r="D8">
        <f>'Raw data'!K255</f>
        <v>18.804116623760866</v>
      </c>
      <c r="E8">
        <f>'Raw data'!K264</f>
        <v>40.655777879656888</v>
      </c>
      <c r="F8" s="86"/>
      <c r="G8" s="86"/>
      <c r="H8" s="83"/>
      <c r="I8" s="83"/>
      <c r="J8" s="79"/>
      <c r="K8" s="79"/>
      <c r="L8" s="27">
        <f t="shared" si="0"/>
        <v>21.440508309265891</v>
      </c>
      <c r="M8">
        <f t="shared" si="1"/>
        <v>21.851661255896023</v>
      </c>
      <c r="N8" s="69"/>
      <c r="O8" s="69"/>
      <c r="P8" s="69"/>
      <c r="Q8" s="69"/>
      <c r="R8" s="69"/>
      <c r="S8" s="69"/>
    </row>
    <row r="9" spans="1:19" x14ac:dyDescent="0.25">
      <c r="A9" t="s">
        <v>18</v>
      </c>
      <c r="B9">
        <f t="shared" si="2"/>
        <v>16.666</v>
      </c>
      <c r="C9">
        <f>'Raw data'!K249</f>
        <v>36.788963793507413</v>
      </c>
      <c r="D9" s="12">
        <f>'Raw data'!K258</f>
        <v>17.81730714782681</v>
      </c>
      <c r="E9">
        <f>'Raw data'!K267</f>
        <v>41.25005934541187</v>
      </c>
      <c r="F9" s="86"/>
      <c r="G9" s="86"/>
      <c r="H9" s="83"/>
      <c r="I9" s="83"/>
      <c r="J9" s="79"/>
      <c r="K9" s="79"/>
      <c r="L9" s="27">
        <f t="shared" si="0"/>
        <v>18.971656645680604</v>
      </c>
      <c r="M9">
        <f t="shared" si="1"/>
        <v>23.43275219758506</v>
      </c>
      <c r="N9" s="69"/>
      <c r="O9" s="69"/>
      <c r="P9" s="69"/>
      <c r="Q9" s="69"/>
      <c r="R9" s="69"/>
      <c r="S9" s="69"/>
    </row>
    <row r="10" spans="1:19" x14ac:dyDescent="0.25">
      <c r="A10" t="s">
        <v>18</v>
      </c>
      <c r="B10">
        <f t="shared" si="2"/>
        <v>33.332000000000001</v>
      </c>
      <c r="C10">
        <f>'Raw data'!K280</f>
        <v>49.777465051969045</v>
      </c>
      <c r="D10">
        <f>'Raw data'!K289</f>
        <v>29.647625503571124</v>
      </c>
      <c r="E10">
        <f>'Raw data'!K298</f>
        <v>47.35687955302798</v>
      </c>
      <c r="F10" s="86">
        <f>AVERAGE(C10:C12)</f>
        <v>42.705734850558237</v>
      </c>
      <c r="G10" s="86">
        <f>STDEV(C10:C12)/SQRT(3)</f>
        <v>3.5445688882534885</v>
      </c>
      <c r="H10" s="83">
        <f>AVERAGE(D10:D12)</f>
        <v>32.084984806052525</v>
      </c>
      <c r="I10" s="83">
        <f>STDEV(D10:D12)/SQRT(3)</f>
        <v>1.7239638427249548</v>
      </c>
      <c r="J10" s="79">
        <f>AVERAGE(E10:E12)</f>
        <v>47.284055315590116</v>
      </c>
      <c r="K10" s="79">
        <f>STDEV(E10:E12)/SQRT(3)</f>
        <v>0.11604721499084222</v>
      </c>
      <c r="L10" s="27">
        <f t="shared" si="0"/>
        <v>20.129839548397921</v>
      </c>
      <c r="M10">
        <f t="shared" si="1"/>
        <v>17.709254049456856</v>
      </c>
      <c r="N10" s="69"/>
      <c r="O10" s="69"/>
      <c r="P10" s="69"/>
      <c r="Q10" s="69"/>
      <c r="R10" s="69"/>
      <c r="S10" s="69"/>
    </row>
    <row r="11" spans="1:19" x14ac:dyDescent="0.25">
      <c r="A11" t="s">
        <v>18</v>
      </c>
      <c r="B11">
        <f t="shared" si="2"/>
        <v>33.332000000000001</v>
      </c>
      <c r="C11">
        <f>'Raw data'!K283</f>
        <v>38.739893262630467</v>
      </c>
      <c r="D11">
        <f>'Raw data'!K292</f>
        <v>35.415680961969386</v>
      </c>
      <c r="E11">
        <f>'Raw data'!K301</f>
        <v>47.438492197792307</v>
      </c>
      <c r="F11" s="86"/>
      <c r="G11" s="86"/>
      <c r="H11" s="83"/>
      <c r="I11" s="83"/>
      <c r="J11" s="79"/>
      <c r="K11" s="79"/>
      <c r="L11" s="27">
        <f t="shared" si="0"/>
        <v>3.3242123006610811</v>
      </c>
      <c r="M11">
        <f t="shared" si="1"/>
        <v>12.022811235822921</v>
      </c>
      <c r="N11" s="69"/>
      <c r="O11" s="69"/>
      <c r="P11" s="69"/>
      <c r="Q11" s="69"/>
      <c r="R11" s="69"/>
      <c r="S11" s="69"/>
    </row>
    <row r="12" spans="1:19" x14ac:dyDescent="0.25">
      <c r="A12" t="s">
        <v>18</v>
      </c>
      <c r="B12">
        <f t="shared" si="2"/>
        <v>33.332000000000001</v>
      </c>
      <c r="C12">
        <f>'Raw data'!K286</f>
        <v>39.599846237075212</v>
      </c>
      <c r="D12">
        <f>'Raw data'!K295</f>
        <v>31.19164795261706</v>
      </c>
      <c r="E12">
        <f>'Raw data'!K304</f>
        <v>47.056794195950076</v>
      </c>
      <c r="F12" s="86"/>
      <c r="G12" s="86"/>
      <c r="H12" s="83"/>
      <c r="I12" s="83"/>
      <c r="J12" s="79"/>
      <c r="K12" s="79"/>
      <c r="L12" s="27">
        <f t="shared" si="0"/>
        <v>8.4081982844581518</v>
      </c>
      <c r="M12">
        <f t="shared" si="1"/>
        <v>15.865146243333015</v>
      </c>
      <c r="N12" s="69"/>
      <c r="O12" s="69"/>
      <c r="P12" s="69"/>
      <c r="Q12" s="69"/>
      <c r="R12" s="69"/>
      <c r="S12" s="69"/>
    </row>
    <row r="13" spans="1:19" x14ac:dyDescent="0.25">
      <c r="A13" t="s">
        <v>18</v>
      </c>
      <c r="B13">
        <f t="shared" si="2"/>
        <v>66.664000000000001</v>
      </c>
      <c r="C13">
        <f>'Raw data'!K318</f>
        <v>46.222768945618135</v>
      </c>
      <c r="D13">
        <f>'Raw data'!K327</f>
        <v>28.524099109349631</v>
      </c>
      <c r="E13">
        <f>'Raw data'!K336</f>
        <v>61.992783692942865</v>
      </c>
      <c r="F13" s="86">
        <f>AVERAGE(C13:C15)</f>
        <v>46.474499656952219</v>
      </c>
      <c r="G13" s="86">
        <f>STDEV(C13:C15)/SQRT(3)</f>
        <v>0.18412038989300497</v>
      </c>
      <c r="H13" s="83">
        <f>AVERAGE(D13:D15)</f>
        <v>33.201133326659793</v>
      </c>
      <c r="I13" s="83">
        <f>STDEV(D13:D15)/SQRT(3)</f>
        <v>3.9137777248264367</v>
      </c>
      <c r="J13" s="79">
        <f>AVERAGE(E13:E15)</f>
        <v>56.265096966870566</v>
      </c>
      <c r="K13" s="79">
        <f>STDEV(E13:E15)/SQRT(3)</f>
        <v>3.034239853350527</v>
      </c>
      <c r="L13" s="27">
        <f t="shared" si="0"/>
        <v>17.698669836268504</v>
      </c>
      <c r="M13">
        <f t="shared" si="1"/>
        <v>33.46868458359323</v>
      </c>
      <c r="N13" s="69"/>
      <c r="O13" s="69"/>
      <c r="P13" s="69"/>
      <c r="Q13" s="69"/>
      <c r="R13" s="69"/>
      <c r="S13" s="69"/>
    </row>
    <row r="14" spans="1:19" x14ac:dyDescent="0.25">
      <c r="A14" t="s">
        <v>18</v>
      </c>
      <c r="B14">
        <f t="shared" si="2"/>
        <v>66.664000000000001</v>
      </c>
      <c r="C14">
        <f>'Raw data'!K321</f>
        <v>46.833119584328351</v>
      </c>
      <c r="D14">
        <f>'Raw data'!K330</f>
        <v>40.975363952013922</v>
      </c>
      <c r="E14">
        <f>'Raw data'!K339</f>
        <v>55.137640092771477</v>
      </c>
      <c r="F14" s="86"/>
      <c r="G14" s="86"/>
      <c r="H14" s="83"/>
      <c r="I14" s="83"/>
      <c r="J14" s="79"/>
      <c r="K14" s="79"/>
      <c r="L14" s="27">
        <f t="shared" si="0"/>
        <v>5.8577556323144293</v>
      </c>
      <c r="M14">
        <f t="shared" si="1"/>
        <v>14.162276140757555</v>
      </c>
      <c r="N14" s="69"/>
      <c r="O14" s="69"/>
      <c r="P14" s="69"/>
      <c r="Q14" s="69"/>
      <c r="R14" s="69"/>
      <c r="S14" s="69"/>
    </row>
    <row r="15" spans="1:19" x14ac:dyDescent="0.25">
      <c r="A15" t="s">
        <v>18</v>
      </c>
      <c r="B15">
        <f t="shared" si="2"/>
        <v>66.664000000000001</v>
      </c>
      <c r="C15">
        <f>'Raw data'!K324</f>
        <v>46.367610440910155</v>
      </c>
      <c r="D15">
        <f>'Raw data'!K333</f>
        <v>30.103936918615823</v>
      </c>
      <c r="E15">
        <f>'Raw data'!K342</f>
        <v>51.664867114897334</v>
      </c>
      <c r="F15" s="86"/>
      <c r="G15" s="86"/>
      <c r="H15" s="83"/>
      <c r="I15" s="83"/>
      <c r="J15" s="79"/>
      <c r="K15" s="79"/>
      <c r="L15" s="27">
        <f t="shared" si="0"/>
        <v>16.263673522294333</v>
      </c>
      <c r="M15">
        <f t="shared" si="1"/>
        <v>21.560930196281511</v>
      </c>
      <c r="N15" s="69"/>
      <c r="O15" s="69"/>
      <c r="P15" s="69"/>
      <c r="Q15" s="69"/>
      <c r="R15" s="69"/>
      <c r="S15" s="69"/>
    </row>
    <row r="16" spans="1:19" x14ac:dyDescent="0.25">
      <c r="A16" t="s">
        <v>18</v>
      </c>
      <c r="B16">
        <f t="shared" si="2"/>
        <v>133.328</v>
      </c>
      <c r="C16">
        <f>'Raw data'!K355</f>
        <v>61.821205116044119</v>
      </c>
      <c r="D16">
        <f>'Raw data'!K364</f>
        <v>29.61763010438208</v>
      </c>
      <c r="E16">
        <f>'Raw data'!K373</f>
        <v>47.125700196389673</v>
      </c>
      <c r="F16" s="86">
        <f>AVERAGE(C16:C18)</f>
        <v>55.732958248773336</v>
      </c>
      <c r="G16" s="86">
        <f>STDEV(C16:C18)/SQRT(3)</f>
        <v>4.8287114140570031</v>
      </c>
      <c r="H16" s="83">
        <f>AVERAGE(D16:D18)</f>
        <v>28.462478811293533</v>
      </c>
      <c r="I16" s="83">
        <f>STDEV(D16:D18)/SQRT(3)</f>
        <v>3.1856735486131651</v>
      </c>
      <c r="J16" s="79">
        <f>AVERAGE(E16:E18)</f>
        <v>48.636889827002598</v>
      </c>
      <c r="K16" s="79">
        <f>STDEV(E16:E18)/SQRT(3)</f>
        <v>7.3883549236623702</v>
      </c>
      <c r="L16" s="27">
        <f t="shared" si="0"/>
        <v>32.203575011662039</v>
      </c>
      <c r="M16">
        <f t="shared" si="1"/>
        <v>17.508070092007593</v>
      </c>
      <c r="N16" s="69"/>
      <c r="O16" s="69"/>
      <c r="P16" s="69"/>
      <c r="Q16" s="69"/>
      <c r="R16" s="69"/>
      <c r="S16" s="69"/>
    </row>
    <row r="17" spans="1:19" x14ac:dyDescent="0.25">
      <c r="A17" t="s">
        <v>18</v>
      </c>
      <c r="B17">
        <f t="shared" si="2"/>
        <v>133.328</v>
      </c>
      <c r="C17">
        <f>'Raw data'!K358</f>
        <v>46.196585642231199</v>
      </c>
      <c r="D17">
        <f>'Raw data'!K367</f>
        <v>22.458599911837805</v>
      </c>
      <c r="E17">
        <f>'Raw data'!K376</f>
        <v>36.662575182330009</v>
      </c>
      <c r="F17" s="86"/>
      <c r="G17" s="86"/>
      <c r="H17" s="83"/>
      <c r="I17" s="83"/>
      <c r="J17" s="79"/>
      <c r="K17" s="79"/>
      <c r="L17" s="27">
        <f t="shared" si="0"/>
        <v>23.737985730393394</v>
      </c>
      <c r="M17">
        <f t="shared" si="1"/>
        <v>14.203975270492204</v>
      </c>
      <c r="N17" s="69"/>
      <c r="O17" s="69"/>
      <c r="P17" s="69"/>
      <c r="Q17" s="69"/>
      <c r="R17" s="69"/>
      <c r="S17" s="69"/>
    </row>
    <row r="18" spans="1:19" x14ac:dyDescent="0.25">
      <c r="A18" t="s">
        <v>18</v>
      </c>
      <c r="B18">
        <f t="shared" si="2"/>
        <v>133.328</v>
      </c>
      <c r="C18">
        <f>'Raw data'!K361</f>
        <v>59.181083988044684</v>
      </c>
      <c r="D18">
        <f>'Raw data'!K370</f>
        <v>33.311206417660713</v>
      </c>
      <c r="E18">
        <f>'Raw data'!K379</f>
        <v>62.122394102288112</v>
      </c>
      <c r="F18" s="86"/>
      <c r="G18" s="86"/>
      <c r="H18" s="83"/>
      <c r="I18" s="83"/>
      <c r="J18" s="79"/>
      <c r="K18" s="79"/>
      <c r="L18" s="27">
        <f t="shared" si="0"/>
        <v>25.86987757038397</v>
      </c>
      <c r="M18">
        <f t="shared" si="1"/>
        <v>28.811187684627399</v>
      </c>
      <c r="N18" s="69"/>
      <c r="O18" s="69"/>
      <c r="P18" s="69"/>
      <c r="Q18" s="69"/>
      <c r="R18" s="69"/>
      <c r="S18" s="69"/>
    </row>
    <row r="19" spans="1:19" x14ac:dyDescent="0.25">
      <c r="A19" t="s">
        <v>18</v>
      </c>
      <c r="B19">
        <f t="shared" si="2"/>
        <v>266.65600000000001</v>
      </c>
      <c r="C19">
        <f>'Raw data'!K392</f>
        <v>55.848581324864469</v>
      </c>
      <c r="D19">
        <f>'Raw data'!K401</f>
        <v>29.462253308258685</v>
      </c>
      <c r="E19">
        <f>'Raw data'!K410</f>
        <v>55.499011820031527</v>
      </c>
      <c r="F19" s="86">
        <f>AVERAGE(C19:C21)</f>
        <v>52.227180449792819</v>
      </c>
      <c r="G19" s="86">
        <f>STDEV(C19:C21)/SQRT(3)</f>
        <v>5.1041170930001378</v>
      </c>
      <c r="H19" s="83">
        <f>AVERAGE(D19:D21)</f>
        <v>29.733817109865992</v>
      </c>
      <c r="I19" s="83">
        <f>STDEV(D19:D21)/SQRT(3)</f>
        <v>1.771915546855038</v>
      </c>
      <c r="J19" s="79">
        <f>AVERAGE(E19:E21)</f>
        <v>46.793285161356856</v>
      </c>
      <c r="K19" s="79">
        <f>STDEV(E19:E21)/SQRT(3)</f>
        <v>5.6543388859621357</v>
      </c>
      <c r="L19" s="27">
        <f t="shared" si="0"/>
        <v>26.386328016605784</v>
      </c>
      <c r="M19">
        <f t="shared" si="1"/>
        <v>26.036758511772842</v>
      </c>
      <c r="N19" s="69"/>
      <c r="O19" s="69"/>
      <c r="P19" s="69"/>
      <c r="Q19" s="69"/>
      <c r="R19" s="69"/>
      <c r="S19" s="69"/>
    </row>
    <row r="20" spans="1:19" x14ac:dyDescent="0.25">
      <c r="A20" t="s">
        <v>18</v>
      </c>
      <c r="B20">
        <f t="shared" si="2"/>
        <v>266.65600000000001</v>
      </c>
      <c r="C20">
        <f>'Raw data'!K395</f>
        <v>58.682078942382411</v>
      </c>
      <c r="D20">
        <f>'Raw data'!K404</f>
        <v>32.929622530481581</v>
      </c>
      <c r="E20">
        <f>'Raw data'!K413</f>
        <v>48.691212759593505</v>
      </c>
      <c r="F20" s="86"/>
      <c r="G20" s="86"/>
      <c r="H20" s="83"/>
      <c r="I20" s="83"/>
      <c r="J20" s="79"/>
      <c r="K20" s="79"/>
      <c r="L20" s="27">
        <f t="shared" si="0"/>
        <v>25.75245641190083</v>
      </c>
      <c r="M20">
        <f t="shared" si="1"/>
        <v>15.761590229111924</v>
      </c>
      <c r="N20" s="69"/>
      <c r="O20" s="69"/>
      <c r="P20" s="69"/>
      <c r="Q20" s="69"/>
      <c r="R20" s="69"/>
      <c r="S20" s="69"/>
    </row>
    <row r="21" spans="1:19" x14ac:dyDescent="0.25">
      <c r="A21" t="s">
        <v>18</v>
      </c>
      <c r="B21">
        <f t="shared" si="2"/>
        <v>266.65600000000001</v>
      </c>
      <c r="C21">
        <f>'Raw data'!K398</f>
        <v>42.15088108213159</v>
      </c>
      <c r="D21">
        <f>'Raw data'!K407</f>
        <v>26.809575490857718</v>
      </c>
      <c r="E21">
        <f>'Raw data'!K416</f>
        <v>36.189630904445522</v>
      </c>
      <c r="F21" s="86"/>
      <c r="G21" s="86"/>
      <c r="H21" s="83"/>
      <c r="I21" s="83"/>
      <c r="J21" s="79"/>
      <c r="K21" s="79"/>
      <c r="L21" s="27">
        <f t="shared" si="0"/>
        <v>15.341305591273873</v>
      </c>
      <c r="M21">
        <f t="shared" si="1"/>
        <v>9.3800554135878045</v>
      </c>
      <c r="N21" s="69"/>
      <c r="O21" s="69"/>
      <c r="P21" s="69"/>
      <c r="Q21" s="69"/>
      <c r="R21" s="69"/>
      <c r="S21" s="69"/>
    </row>
    <row r="22" spans="1:19" x14ac:dyDescent="0.25">
      <c r="A22" t="s">
        <v>18</v>
      </c>
      <c r="B22">
        <f t="shared" si="2"/>
        <v>533.31200000000001</v>
      </c>
      <c r="C22">
        <f>'Raw data'!K429</f>
        <v>63.246887117074792</v>
      </c>
      <c r="D22">
        <f>'Raw data'!K438</f>
        <v>26.079677241101006</v>
      </c>
      <c r="E22">
        <f>'Raw data'!K447</f>
        <v>56.520491629142811</v>
      </c>
      <c r="F22" s="86">
        <f>AVERAGE(C22:C24)</f>
        <v>62.054058728134862</v>
      </c>
      <c r="G22" s="86">
        <f>STDEV(C22:C24)/SQRT(3)</f>
        <v>12.361979325709195</v>
      </c>
      <c r="H22" s="83">
        <f>AVERAGE(D22:D24)</f>
        <v>23.610771432292626</v>
      </c>
      <c r="I22" s="83">
        <f>STDEV(D22:D24)/SQRT(3)</f>
        <v>2.966269742625816</v>
      </c>
      <c r="J22" s="79">
        <f>AVERAGE(E22:E24)</f>
        <v>55.693497263152786</v>
      </c>
      <c r="K22" s="79">
        <f>STDEV(E22:E24)/SQRT(3)</f>
        <v>1.1540830990863016</v>
      </c>
      <c r="L22" s="27">
        <f t="shared" si="0"/>
        <v>37.167209875973782</v>
      </c>
      <c r="M22">
        <f t="shared" si="1"/>
        <v>30.440814388041805</v>
      </c>
      <c r="N22" s="69"/>
      <c r="O22" s="69"/>
      <c r="P22" s="69"/>
      <c r="Q22" s="69"/>
      <c r="R22" s="69"/>
      <c r="S22" s="69"/>
    </row>
    <row r="23" spans="1:19" x14ac:dyDescent="0.25">
      <c r="A23" t="s">
        <v>18</v>
      </c>
      <c r="B23">
        <f t="shared" si="2"/>
        <v>533.31200000000001</v>
      </c>
      <c r="C23">
        <f>'Raw data'!K432</f>
        <v>40.071002233535417</v>
      </c>
      <c r="D23">
        <f>'Raw data'!K441</f>
        <v>27.048004159272079</v>
      </c>
      <c r="E23">
        <f>'Raw data'!K450</f>
        <v>57.146221834868484</v>
      </c>
      <c r="F23" s="86"/>
      <c r="G23" s="86"/>
      <c r="H23" s="83"/>
      <c r="I23" s="83"/>
      <c r="J23" s="79"/>
      <c r="K23" s="79"/>
      <c r="L23" s="27">
        <f t="shared" si="0"/>
        <v>13.022998074263338</v>
      </c>
      <c r="M23">
        <f t="shared" si="1"/>
        <v>30.098217675596405</v>
      </c>
      <c r="N23" s="69"/>
      <c r="O23" s="69"/>
      <c r="P23" s="69"/>
      <c r="Q23" s="69"/>
      <c r="R23" s="69"/>
      <c r="S23" s="69"/>
    </row>
    <row r="24" spans="1:19" x14ac:dyDescent="0.25">
      <c r="A24" t="s">
        <v>18</v>
      </c>
      <c r="B24">
        <f t="shared" si="2"/>
        <v>533.31200000000001</v>
      </c>
      <c r="C24">
        <f>'Raw data'!K435</f>
        <v>82.844286833794385</v>
      </c>
      <c r="D24">
        <f>'Raw data'!K444</f>
        <v>17.704632896504805</v>
      </c>
      <c r="E24">
        <f>'Raw data'!K453</f>
        <v>53.413778325447076</v>
      </c>
      <c r="F24" s="87"/>
      <c r="G24" s="87"/>
      <c r="H24" s="84"/>
      <c r="I24" s="84"/>
      <c r="J24" s="80"/>
      <c r="K24" s="80"/>
      <c r="L24" s="27">
        <f t="shared" si="0"/>
        <v>65.13965393728958</v>
      </c>
      <c r="M24">
        <f t="shared" si="1"/>
        <v>35.709145428942271</v>
      </c>
      <c r="N24" s="69"/>
      <c r="O24" s="69"/>
      <c r="P24" s="69"/>
      <c r="Q24" s="69"/>
      <c r="R24" s="69"/>
      <c r="S24" s="69"/>
    </row>
    <row r="25" spans="1:19" x14ac:dyDescent="0.25">
      <c r="B25" s="9"/>
      <c r="C25" s="9"/>
      <c r="D25" s="9"/>
      <c r="E25" s="9"/>
      <c r="F25" s="52"/>
      <c r="G25" s="52"/>
      <c r="H25" s="52"/>
      <c r="I25" s="52"/>
      <c r="J25" s="52"/>
      <c r="K25" s="52"/>
      <c r="L25" s="9"/>
      <c r="M25" s="9"/>
      <c r="N25" s="9"/>
      <c r="O25" s="9"/>
      <c r="P25" s="9"/>
      <c r="Q25" s="54"/>
      <c r="R25" s="9"/>
      <c r="S25" s="28"/>
    </row>
    <row r="26" spans="1:19" ht="18.75" x14ac:dyDescent="0.3">
      <c r="A26" s="4" t="s">
        <v>218</v>
      </c>
      <c r="B26" s="9"/>
      <c r="C26" s="9"/>
      <c r="D26" s="9"/>
      <c r="E26" s="9"/>
      <c r="F26" s="52"/>
      <c r="G26" s="52"/>
      <c r="H26" s="52"/>
      <c r="I26" s="52"/>
      <c r="J26" s="52"/>
      <c r="K26" s="52"/>
      <c r="L26" s="9"/>
      <c r="M26" s="9"/>
      <c r="N26" s="9"/>
      <c r="O26" s="9"/>
      <c r="P26" s="9"/>
      <c r="Q26" s="54"/>
      <c r="R26" s="9"/>
      <c r="S26" s="28"/>
    </row>
    <row r="27" spans="1:19" x14ac:dyDescent="0.25">
      <c r="B27" s="9"/>
      <c r="C27" s="9"/>
      <c r="D27" s="9"/>
      <c r="E27" s="9"/>
      <c r="F27" s="52"/>
      <c r="G27" s="52"/>
      <c r="H27" s="52"/>
      <c r="I27" s="52"/>
      <c r="J27" s="52"/>
      <c r="K27" s="52"/>
      <c r="L27" s="9"/>
      <c r="M27" s="9"/>
      <c r="N27" s="9"/>
      <c r="O27" s="9"/>
      <c r="P27" s="9"/>
      <c r="Q27" s="54"/>
      <c r="R27" s="9"/>
      <c r="S27" s="28"/>
    </row>
    <row r="28" spans="1:19" x14ac:dyDescent="0.25">
      <c r="B28" s="9"/>
      <c r="C28" s="9"/>
      <c r="D28" s="9"/>
      <c r="E28" s="9"/>
      <c r="F28" s="52"/>
      <c r="G28" s="52"/>
      <c r="H28" s="52"/>
      <c r="I28" s="52"/>
      <c r="J28" s="52"/>
      <c r="K28" s="52"/>
      <c r="L28" s="9"/>
      <c r="M28" s="9"/>
      <c r="N28" s="9"/>
      <c r="O28" s="9"/>
      <c r="P28" s="9"/>
      <c r="Q28" s="54"/>
      <c r="R28" s="9"/>
      <c r="S28" s="28"/>
    </row>
    <row r="29" spans="1:19" x14ac:dyDescent="0.25">
      <c r="B29" s="9"/>
      <c r="C29" s="9"/>
      <c r="D29" s="9"/>
      <c r="E29" s="9"/>
      <c r="F29" s="52"/>
      <c r="G29" s="52"/>
      <c r="H29" s="52"/>
      <c r="I29" s="52"/>
      <c r="J29" s="52"/>
      <c r="K29" s="52"/>
      <c r="L29" s="9"/>
      <c r="M29" s="9"/>
      <c r="N29" s="9"/>
      <c r="O29" s="9"/>
      <c r="P29" s="9"/>
      <c r="Q29" s="54"/>
      <c r="R29" s="9"/>
      <c r="S29" s="28"/>
    </row>
    <row r="30" spans="1:19" x14ac:dyDescent="0.25">
      <c r="B30" s="9"/>
      <c r="C30" s="9"/>
      <c r="D30" s="9"/>
      <c r="E30" s="9"/>
      <c r="F30" s="52"/>
      <c r="G30" s="52"/>
      <c r="H30" s="52"/>
      <c r="I30" s="52"/>
      <c r="J30" s="52"/>
      <c r="K30" s="52"/>
      <c r="L30" s="9"/>
      <c r="M30" s="9"/>
      <c r="N30" s="9"/>
      <c r="O30" s="9"/>
      <c r="P30" s="9"/>
      <c r="Q30" s="54"/>
      <c r="R30" s="9"/>
      <c r="S30" s="28"/>
    </row>
    <row r="31" spans="1:19" x14ac:dyDescent="0.25">
      <c r="B31" s="9"/>
      <c r="C31" s="9"/>
      <c r="D31" s="9"/>
      <c r="E31" s="9"/>
      <c r="F31" s="52"/>
      <c r="G31" s="52"/>
      <c r="H31" s="52"/>
      <c r="I31" s="52"/>
      <c r="J31" s="52"/>
      <c r="K31" s="52"/>
      <c r="L31" s="9"/>
      <c r="M31" s="9"/>
      <c r="N31" s="9"/>
      <c r="O31" s="9"/>
      <c r="P31" s="9"/>
      <c r="Q31" s="54"/>
      <c r="R31" s="9"/>
      <c r="S31" s="28"/>
    </row>
    <row r="32" spans="1:19" x14ac:dyDescent="0.25">
      <c r="B32" s="9"/>
      <c r="C32" s="9"/>
      <c r="D32" s="9"/>
      <c r="E32" s="9"/>
      <c r="F32" s="52"/>
      <c r="G32" s="52"/>
      <c r="H32" s="52"/>
      <c r="I32" s="52"/>
      <c r="J32" s="52"/>
      <c r="K32" s="52"/>
      <c r="L32" s="9"/>
      <c r="M32" s="9"/>
      <c r="N32" s="9"/>
      <c r="O32" s="9"/>
      <c r="P32" s="9"/>
      <c r="Q32" s="54"/>
      <c r="R32" s="9"/>
      <c r="S32" s="28"/>
    </row>
    <row r="33" spans="1:19" x14ac:dyDescent="0.25">
      <c r="B33" s="9"/>
      <c r="C33" s="9"/>
      <c r="D33" s="9"/>
      <c r="E33" s="9"/>
      <c r="F33" s="52"/>
      <c r="G33" s="52"/>
      <c r="H33" s="52"/>
      <c r="I33" s="52"/>
      <c r="J33" s="52"/>
      <c r="K33" s="52"/>
      <c r="L33" s="9"/>
      <c r="M33" s="9"/>
      <c r="N33" s="9"/>
      <c r="O33" s="9"/>
      <c r="P33" s="9"/>
      <c r="Q33" s="54"/>
      <c r="R33" s="9"/>
      <c r="S33" s="28"/>
    </row>
    <row r="34" spans="1:19" x14ac:dyDescent="0.25">
      <c r="B34" s="9"/>
      <c r="C34" s="9"/>
      <c r="D34" s="9"/>
      <c r="E34" s="9"/>
      <c r="F34" s="52"/>
      <c r="G34" s="52"/>
      <c r="H34" s="52"/>
      <c r="I34" s="52"/>
      <c r="J34" s="52"/>
      <c r="K34" s="52"/>
      <c r="L34" s="9"/>
      <c r="M34" s="9"/>
      <c r="N34" s="9"/>
      <c r="O34" s="9"/>
      <c r="P34" s="9"/>
      <c r="Q34" s="54"/>
      <c r="R34" s="9"/>
      <c r="S34" s="28"/>
    </row>
    <row r="35" spans="1:19" x14ac:dyDescent="0.25">
      <c r="B35" s="9"/>
      <c r="C35" s="9"/>
      <c r="D35" s="9"/>
      <c r="E35" s="9"/>
      <c r="F35" s="52"/>
      <c r="G35" s="52"/>
      <c r="H35" s="52"/>
      <c r="I35" s="52"/>
      <c r="J35" s="52"/>
      <c r="K35" s="52"/>
      <c r="L35" s="9"/>
      <c r="M35" s="9"/>
      <c r="N35" s="9"/>
      <c r="O35" s="9"/>
      <c r="P35" s="9"/>
      <c r="Q35" s="54"/>
      <c r="R35" s="9"/>
      <c r="S35" s="28"/>
    </row>
    <row r="36" spans="1:19" x14ac:dyDescent="0.25">
      <c r="B36" s="9"/>
      <c r="C36" s="9"/>
      <c r="D36" s="9"/>
      <c r="E36" s="9"/>
      <c r="F36" s="52"/>
      <c r="G36" s="52"/>
      <c r="H36" s="52"/>
      <c r="I36" s="52"/>
      <c r="J36" s="52"/>
      <c r="K36" s="52"/>
      <c r="L36" s="9"/>
      <c r="M36" s="9"/>
      <c r="N36" s="9"/>
      <c r="O36" s="9"/>
      <c r="P36" s="9"/>
      <c r="Q36" s="54"/>
      <c r="R36" s="9"/>
      <c r="S36" s="28"/>
    </row>
    <row r="37" spans="1:19" x14ac:dyDescent="0.25">
      <c r="B37" s="9"/>
      <c r="C37" s="9"/>
      <c r="D37" s="9"/>
      <c r="E37" s="9"/>
      <c r="F37" s="52"/>
      <c r="G37" s="52"/>
      <c r="H37" s="52"/>
      <c r="I37" s="52"/>
      <c r="J37" s="52"/>
      <c r="K37" s="52"/>
      <c r="L37" s="9"/>
      <c r="M37" s="9"/>
      <c r="N37" s="9"/>
      <c r="O37" s="9"/>
      <c r="P37" s="9"/>
      <c r="Q37" s="54"/>
      <c r="R37" s="9"/>
      <c r="S37" s="28"/>
    </row>
    <row r="38" spans="1:19" x14ac:dyDescent="0.25">
      <c r="B38" s="9"/>
      <c r="C38" s="9"/>
      <c r="D38" s="9"/>
      <c r="E38" s="9"/>
      <c r="F38" s="52"/>
      <c r="G38" s="52"/>
      <c r="H38" s="52"/>
      <c r="I38" s="52"/>
      <c r="J38" s="52"/>
      <c r="K38" s="52"/>
      <c r="L38" s="9"/>
      <c r="M38" s="9"/>
      <c r="N38" s="9"/>
      <c r="O38" s="9"/>
      <c r="P38" s="9"/>
      <c r="Q38" s="54"/>
      <c r="R38" s="9"/>
      <c r="S38" s="28"/>
    </row>
    <row r="39" spans="1:19" x14ac:dyDescent="0.25">
      <c r="B39" s="9"/>
      <c r="C39" s="9"/>
      <c r="D39" s="9"/>
      <c r="E39" s="9"/>
      <c r="F39" s="52"/>
      <c r="G39" s="52"/>
      <c r="H39" s="52"/>
      <c r="I39" s="52"/>
      <c r="J39" s="52"/>
      <c r="K39" s="52"/>
      <c r="L39" s="9"/>
      <c r="M39" s="9"/>
      <c r="N39" s="9"/>
      <c r="O39" s="9"/>
      <c r="P39" s="9"/>
      <c r="Q39" s="54"/>
      <c r="R39" s="9"/>
      <c r="S39" s="28"/>
    </row>
    <row r="40" spans="1:19" x14ac:dyDescent="0.25">
      <c r="B40" s="9"/>
      <c r="C40" s="9"/>
      <c r="D40" s="9"/>
      <c r="E40" s="9"/>
      <c r="F40" s="52"/>
      <c r="G40" s="52"/>
      <c r="H40" s="52"/>
      <c r="I40" s="52"/>
      <c r="J40" s="52"/>
      <c r="K40" s="52"/>
      <c r="L40" s="9"/>
      <c r="M40" s="9"/>
      <c r="N40" s="9"/>
      <c r="O40" s="9"/>
      <c r="P40" s="9"/>
      <c r="Q40" s="54"/>
      <c r="R40" s="9"/>
      <c r="S40" s="28"/>
    </row>
    <row r="41" spans="1:19" x14ac:dyDescent="0.25">
      <c r="B41" s="9"/>
      <c r="C41" s="9"/>
      <c r="D41" s="9"/>
      <c r="E41" s="9"/>
      <c r="F41" s="52"/>
      <c r="G41" s="52"/>
      <c r="H41" s="52"/>
      <c r="I41" s="52"/>
      <c r="J41" s="52"/>
      <c r="K41" s="52"/>
      <c r="L41" s="9"/>
      <c r="M41" s="9"/>
      <c r="N41" s="9"/>
      <c r="O41" s="9"/>
      <c r="P41" s="9"/>
      <c r="Q41" s="54"/>
      <c r="R41" s="9"/>
      <c r="S41" s="28"/>
    </row>
    <row r="42" spans="1:19" x14ac:dyDescent="0.25">
      <c r="B42" s="9"/>
      <c r="C42" s="9"/>
      <c r="D42" s="9"/>
      <c r="E42" s="9"/>
      <c r="F42" s="52"/>
      <c r="G42" s="52"/>
      <c r="H42" s="52"/>
      <c r="I42" s="52"/>
      <c r="J42" s="52"/>
      <c r="K42" s="52"/>
      <c r="L42" s="9"/>
      <c r="M42" s="9"/>
      <c r="N42" s="9"/>
      <c r="O42" s="9"/>
      <c r="P42" s="9"/>
      <c r="Q42" s="54"/>
      <c r="R42" s="9"/>
      <c r="S42" s="28"/>
    </row>
    <row r="43" spans="1:19" ht="18.75" x14ac:dyDescent="0.3">
      <c r="A43" s="4" t="s">
        <v>250</v>
      </c>
      <c r="B43" s="9"/>
      <c r="C43" s="9"/>
      <c r="D43" s="9"/>
      <c r="E43" s="9"/>
      <c r="F43" s="52"/>
      <c r="G43" s="52"/>
      <c r="H43" s="52"/>
      <c r="I43" s="52"/>
      <c r="J43" s="52"/>
      <c r="K43" s="52"/>
      <c r="L43" s="9"/>
      <c r="M43" s="9"/>
      <c r="N43" s="9"/>
      <c r="O43" s="9"/>
      <c r="P43" s="9"/>
      <c r="Q43" s="54"/>
      <c r="R43" s="9"/>
      <c r="S43" s="28"/>
    </row>
    <row r="44" spans="1:19" ht="18.75" x14ac:dyDescent="0.3">
      <c r="A44" s="3" t="s">
        <v>221</v>
      </c>
      <c r="B44" s="9"/>
      <c r="C44" s="9"/>
      <c r="D44" s="9"/>
      <c r="E44" s="9"/>
      <c r="F44" s="52"/>
      <c r="G44" s="52"/>
      <c r="H44" s="52"/>
      <c r="I44" s="52"/>
      <c r="J44" s="52"/>
      <c r="K44" s="52"/>
      <c r="L44" s="9"/>
      <c r="M44" s="9"/>
      <c r="N44" s="9"/>
      <c r="O44" s="9"/>
      <c r="P44" s="9"/>
      <c r="Q44" s="54"/>
      <c r="R44" s="9"/>
      <c r="S44" s="28"/>
    </row>
    <row r="45" spans="1:19" ht="15.75" x14ac:dyDescent="0.25">
      <c r="A45" s="55" t="s">
        <v>251</v>
      </c>
      <c r="B45" s="9"/>
      <c r="C45" s="9"/>
      <c r="D45" s="9"/>
      <c r="E45" s="9"/>
      <c r="F45" s="52"/>
      <c r="G45" s="52"/>
      <c r="H45" s="52"/>
      <c r="I45" s="52"/>
      <c r="J45" s="52"/>
      <c r="K45" s="52"/>
      <c r="L45" s="9"/>
      <c r="M45" s="9"/>
      <c r="N45" s="9"/>
      <c r="O45" s="9"/>
      <c r="P45" s="9"/>
      <c r="Q45" s="54"/>
      <c r="R45" s="9"/>
      <c r="S45" s="28"/>
    </row>
    <row r="46" spans="1:19" x14ac:dyDescent="0.25">
      <c r="A46" s="50" t="s">
        <v>154</v>
      </c>
      <c r="B46" s="9"/>
      <c r="F46" s="50"/>
      <c r="G46" s="50"/>
      <c r="H46" s="50"/>
      <c r="I46" s="50"/>
      <c r="J46" s="50"/>
      <c r="K46" s="50"/>
      <c r="L46" s="50" t="s">
        <v>309</v>
      </c>
      <c r="M46" s="9"/>
      <c r="N46" s="50" t="s">
        <v>26</v>
      </c>
      <c r="O46" s="9"/>
      <c r="P46" s="9"/>
      <c r="Q46" s="9"/>
      <c r="R46" s="50" t="s">
        <v>74</v>
      </c>
      <c r="S46" s="20"/>
    </row>
    <row r="47" spans="1:19" x14ac:dyDescent="0.25">
      <c r="A47" s="52"/>
      <c r="B47" s="9"/>
      <c r="F47" s="52"/>
      <c r="G47" s="52"/>
      <c r="H47" s="52"/>
      <c r="I47" s="52"/>
      <c r="J47" s="52"/>
      <c r="K47" s="52"/>
      <c r="L47" s="52"/>
      <c r="M47" s="9"/>
      <c r="N47" s="50" t="s">
        <v>68</v>
      </c>
      <c r="O47" s="9"/>
      <c r="P47" s="9"/>
      <c r="Q47" s="9"/>
      <c r="R47" s="52"/>
      <c r="S47" s="21"/>
    </row>
    <row r="48" spans="1:19" x14ac:dyDescent="0.25">
      <c r="A48" s="50" t="s">
        <v>26</v>
      </c>
      <c r="B48" s="9"/>
      <c r="F48" s="50"/>
      <c r="G48" s="50"/>
      <c r="H48" s="50"/>
      <c r="I48" s="50"/>
      <c r="J48" s="50"/>
      <c r="K48" s="50"/>
      <c r="L48" s="50" t="s">
        <v>26</v>
      </c>
      <c r="M48" s="9"/>
      <c r="N48" s="50" t="s">
        <v>72</v>
      </c>
      <c r="O48" s="9"/>
      <c r="P48" s="9"/>
      <c r="Q48" s="9"/>
      <c r="R48" s="50" t="s">
        <v>26</v>
      </c>
      <c r="S48" s="21"/>
    </row>
    <row r="49" spans="1:18" x14ac:dyDescent="0.25">
      <c r="A49" s="50" t="s">
        <v>68</v>
      </c>
      <c r="B49" s="9"/>
      <c r="F49" s="50"/>
      <c r="G49" s="50"/>
      <c r="H49" s="50"/>
      <c r="I49" s="50"/>
      <c r="J49" s="50"/>
      <c r="K49" s="50"/>
      <c r="L49" s="50" t="s">
        <v>68</v>
      </c>
      <c r="M49" s="9"/>
      <c r="N49" s="50" t="s">
        <v>82</v>
      </c>
      <c r="O49" s="9"/>
      <c r="P49" s="9"/>
      <c r="Q49" s="9"/>
      <c r="R49" s="50" t="s">
        <v>68</v>
      </c>
    </row>
    <row r="50" spans="1:18" x14ac:dyDescent="0.25">
      <c r="A50" s="50" t="s">
        <v>155</v>
      </c>
      <c r="B50" s="9"/>
      <c r="F50" s="50"/>
      <c r="G50" s="50"/>
      <c r="H50" s="50"/>
      <c r="I50" s="50"/>
      <c r="J50" s="50"/>
      <c r="K50" s="50"/>
      <c r="L50" s="50" t="s">
        <v>69</v>
      </c>
      <c r="M50" s="9"/>
      <c r="N50" s="50" t="s">
        <v>34</v>
      </c>
      <c r="O50" s="9"/>
      <c r="P50" s="9"/>
      <c r="Q50" s="9"/>
      <c r="R50" s="50" t="s">
        <v>75</v>
      </c>
    </row>
    <row r="51" spans="1:18" x14ac:dyDescent="0.25">
      <c r="A51" s="50" t="s">
        <v>156</v>
      </c>
      <c r="B51" s="9"/>
      <c r="F51" s="50"/>
      <c r="G51" s="50"/>
      <c r="H51" s="50"/>
      <c r="I51" s="50"/>
      <c r="J51" s="50"/>
      <c r="K51" s="50"/>
      <c r="L51" s="50" t="s">
        <v>79</v>
      </c>
      <c r="M51" s="9"/>
      <c r="N51" s="50" t="s">
        <v>35</v>
      </c>
      <c r="O51" s="9"/>
      <c r="P51" s="9"/>
      <c r="Q51" s="9"/>
      <c r="R51" s="50" t="s">
        <v>85</v>
      </c>
    </row>
    <row r="52" spans="1:18" x14ac:dyDescent="0.25">
      <c r="A52" s="50" t="s">
        <v>34</v>
      </c>
      <c r="B52" s="9"/>
      <c r="F52" s="50"/>
      <c r="G52" s="50"/>
      <c r="H52" s="50"/>
      <c r="I52" s="50"/>
      <c r="J52" s="50"/>
      <c r="K52" s="50"/>
      <c r="L52" s="50" t="s">
        <v>34</v>
      </c>
      <c r="M52" s="9"/>
      <c r="N52" s="52"/>
      <c r="O52" s="9"/>
      <c r="P52" s="9"/>
      <c r="Q52" s="9"/>
      <c r="R52" s="50" t="s">
        <v>34</v>
      </c>
    </row>
    <row r="53" spans="1:18" x14ac:dyDescent="0.25">
      <c r="A53" s="50" t="s">
        <v>35</v>
      </c>
      <c r="B53" s="9"/>
      <c r="F53" s="50"/>
      <c r="G53" s="50"/>
      <c r="H53" s="50"/>
      <c r="I53" s="50"/>
      <c r="J53" s="50"/>
      <c r="K53" s="50"/>
      <c r="L53" s="50" t="s">
        <v>35</v>
      </c>
      <c r="M53" s="9"/>
      <c r="N53" s="50" t="s">
        <v>73</v>
      </c>
      <c r="O53" s="9"/>
      <c r="P53" s="9"/>
      <c r="Q53" s="9"/>
      <c r="R53" s="50" t="s">
        <v>35</v>
      </c>
    </row>
    <row r="54" spans="1:18" x14ac:dyDescent="0.25">
      <c r="A54" s="52"/>
      <c r="B54" s="9"/>
      <c r="F54" s="52"/>
      <c r="G54" s="52"/>
      <c r="H54" s="52"/>
      <c r="I54" s="52"/>
      <c r="J54" s="52"/>
      <c r="K54" s="52"/>
      <c r="L54" s="52"/>
      <c r="M54" s="9"/>
      <c r="N54" s="52"/>
      <c r="O54" s="9"/>
      <c r="P54" s="9"/>
      <c r="Q54" s="9"/>
      <c r="R54" s="52"/>
    </row>
    <row r="55" spans="1:18" x14ac:dyDescent="0.25">
      <c r="A55" s="50" t="s">
        <v>157</v>
      </c>
      <c r="B55" s="9"/>
      <c r="F55" s="50"/>
      <c r="G55" s="50"/>
      <c r="H55" s="50"/>
      <c r="I55" s="50"/>
      <c r="J55" s="50"/>
      <c r="K55" s="50"/>
      <c r="L55" s="50" t="s">
        <v>70</v>
      </c>
      <c r="M55" s="9"/>
      <c r="N55" s="50" t="s">
        <v>83</v>
      </c>
      <c r="O55" s="9"/>
      <c r="P55" s="9"/>
      <c r="Q55" s="9"/>
      <c r="R55" s="50" t="s">
        <v>76</v>
      </c>
    </row>
    <row r="56" spans="1:18" x14ac:dyDescent="0.25">
      <c r="A56" s="52"/>
      <c r="B56" s="9"/>
      <c r="F56" s="52"/>
      <c r="G56" s="52"/>
      <c r="H56" s="52"/>
      <c r="I56" s="52"/>
      <c r="J56" s="52"/>
      <c r="K56" s="52"/>
      <c r="L56" s="52"/>
      <c r="M56" s="9"/>
      <c r="N56" s="50" t="s">
        <v>84</v>
      </c>
      <c r="O56" s="9"/>
      <c r="P56" s="9"/>
      <c r="Q56" s="9"/>
      <c r="R56" s="52"/>
    </row>
    <row r="57" spans="1:18" x14ac:dyDescent="0.25">
      <c r="A57" s="50" t="s">
        <v>152</v>
      </c>
      <c r="B57" s="9"/>
      <c r="F57" s="50"/>
      <c r="G57" s="50"/>
      <c r="H57" s="50"/>
      <c r="I57" s="50"/>
      <c r="J57" s="50"/>
      <c r="K57" s="50"/>
      <c r="L57" s="50" t="s">
        <v>80</v>
      </c>
      <c r="M57" s="9"/>
      <c r="N57" s="50" t="s">
        <v>71</v>
      </c>
      <c r="O57" s="9"/>
      <c r="P57" s="9"/>
      <c r="Q57" s="9"/>
      <c r="R57" s="50" t="s">
        <v>77</v>
      </c>
    </row>
    <row r="58" spans="1:18" x14ac:dyDescent="0.25">
      <c r="A58" s="50" t="s">
        <v>158</v>
      </c>
      <c r="B58" s="9"/>
      <c r="F58" s="50"/>
      <c r="G58" s="50"/>
      <c r="H58" s="50"/>
      <c r="I58" s="50"/>
      <c r="J58" s="50"/>
      <c r="K58" s="50"/>
      <c r="L58" s="50" t="s">
        <v>81</v>
      </c>
      <c r="M58" s="9"/>
      <c r="N58" s="9"/>
      <c r="O58" s="9"/>
      <c r="P58" s="9"/>
      <c r="Q58" s="9"/>
      <c r="R58" s="50" t="s">
        <v>86</v>
      </c>
    </row>
    <row r="59" spans="1:18" x14ac:dyDescent="0.25">
      <c r="A59" s="50"/>
      <c r="B59" s="9"/>
      <c r="E59" s="50"/>
      <c r="F59" s="50"/>
      <c r="G59" s="50"/>
      <c r="H59" s="50"/>
      <c r="I59" s="50"/>
      <c r="J59" s="50"/>
      <c r="K59" s="50"/>
      <c r="L59" s="50"/>
      <c r="M59" s="9"/>
      <c r="N59" s="9"/>
      <c r="O59" s="9"/>
      <c r="P59" s="9"/>
      <c r="Q59" s="9"/>
      <c r="R59" s="50"/>
    </row>
    <row r="60" spans="1:18" ht="15.75" x14ac:dyDescent="0.25">
      <c r="A60" s="55" t="s">
        <v>252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0" t="s">
        <v>32</v>
      </c>
      <c r="O60" s="9"/>
      <c r="P60" s="9"/>
      <c r="Q60" s="9"/>
      <c r="R60" s="9"/>
    </row>
    <row r="61" spans="1:18" x14ac:dyDescent="0.25">
      <c r="A61" s="50" t="s">
        <v>147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0"/>
      <c r="O61" s="9"/>
      <c r="P61" s="9"/>
      <c r="Q61" s="9"/>
      <c r="R61" s="9"/>
    </row>
    <row r="62" spans="1:18" x14ac:dyDescent="0.25">
      <c r="A62" s="5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0"/>
      <c r="O62" s="9"/>
      <c r="P62" s="9"/>
      <c r="Q62" s="9"/>
      <c r="R62" s="9"/>
    </row>
    <row r="63" spans="1:18" x14ac:dyDescent="0.25">
      <c r="A63" s="50" t="s">
        <v>26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0"/>
      <c r="O63" s="9"/>
      <c r="P63" s="9"/>
      <c r="Q63" s="9"/>
      <c r="R63" s="9"/>
    </row>
    <row r="64" spans="1:18" x14ac:dyDescent="0.25">
      <c r="A64" s="50" t="s">
        <v>148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0"/>
      <c r="O64" s="9"/>
      <c r="P64" s="9"/>
      <c r="Q64" s="9"/>
      <c r="R64" s="9"/>
    </row>
    <row r="65" spans="1:18" x14ac:dyDescent="0.25">
      <c r="A65" s="50" t="s">
        <v>149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0"/>
      <c r="O65" s="9"/>
      <c r="P65" s="9"/>
      <c r="Q65" s="9"/>
      <c r="R65" s="9"/>
    </row>
    <row r="66" spans="1:18" x14ac:dyDescent="0.25">
      <c r="A66" s="50" t="s">
        <v>150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0"/>
      <c r="O66" s="9"/>
      <c r="P66" s="9"/>
      <c r="Q66" s="9"/>
      <c r="R66" s="9"/>
    </row>
    <row r="67" spans="1:18" x14ac:dyDescent="0.25">
      <c r="A67" s="50" t="s">
        <v>34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0"/>
      <c r="O67" s="9"/>
      <c r="P67" s="9"/>
      <c r="Q67" s="9"/>
      <c r="R67" s="9"/>
    </row>
    <row r="68" spans="1:18" x14ac:dyDescent="0.25">
      <c r="A68" s="50" t="s">
        <v>35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0"/>
      <c r="O68" s="9"/>
      <c r="P68" s="9"/>
      <c r="Q68" s="9"/>
      <c r="R68" s="9"/>
    </row>
    <row r="69" spans="1:18" x14ac:dyDescent="0.25">
      <c r="A69" s="5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0"/>
      <c r="O69" s="9"/>
      <c r="P69" s="9"/>
      <c r="Q69" s="9"/>
      <c r="R69" s="9"/>
    </row>
    <row r="70" spans="1:18" x14ac:dyDescent="0.25">
      <c r="A70" s="50" t="s">
        <v>151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0"/>
      <c r="O70" s="9"/>
      <c r="P70" s="9"/>
      <c r="Q70" s="9"/>
      <c r="R70" s="9"/>
    </row>
    <row r="71" spans="1:18" x14ac:dyDescent="0.25">
      <c r="A71" s="5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0"/>
      <c r="O71" s="9"/>
      <c r="P71" s="9"/>
      <c r="Q71" s="9"/>
      <c r="R71" s="9"/>
    </row>
    <row r="72" spans="1:18" x14ac:dyDescent="0.25">
      <c r="A72" s="50" t="s">
        <v>152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0"/>
      <c r="O72" s="9"/>
      <c r="P72" s="9"/>
      <c r="Q72" s="9"/>
      <c r="R72" s="9"/>
    </row>
    <row r="73" spans="1:18" x14ac:dyDescent="0.25">
      <c r="A73" s="50" t="s">
        <v>153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0"/>
      <c r="O73" s="9"/>
      <c r="P73" s="9"/>
      <c r="Q73" s="9"/>
      <c r="R73" s="9"/>
    </row>
    <row r="74" spans="1:18" x14ac:dyDescent="0.25">
      <c r="A74" s="50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0"/>
      <c r="O74" s="9"/>
      <c r="P74" s="9"/>
      <c r="Q74" s="9"/>
      <c r="R74" s="9"/>
    </row>
    <row r="75" spans="1:18" ht="15.75" x14ac:dyDescent="0.25">
      <c r="A75" s="55" t="s">
        <v>253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0"/>
      <c r="O75" s="9"/>
      <c r="P75" s="9"/>
      <c r="Q75" s="9"/>
      <c r="R75" s="9"/>
    </row>
    <row r="76" spans="1:18" x14ac:dyDescent="0.25">
      <c r="A76" s="50" t="s">
        <v>142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0"/>
      <c r="O76" s="9"/>
      <c r="P76" s="9"/>
      <c r="Q76" s="9"/>
      <c r="R76" s="9"/>
    </row>
    <row r="77" spans="1:18" x14ac:dyDescent="0.25">
      <c r="A77" s="5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0"/>
      <c r="O77" s="9"/>
      <c r="P77" s="9"/>
      <c r="Q77" s="9"/>
      <c r="R77" s="9"/>
    </row>
    <row r="78" spans="1:18" x14ac:dyDescent="0.25">
      <c r="A78" s="50" t="s">
        <v>26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0"/>
      <c r="O78" s="9"/>
      <c r="P78" s="9"/>
      <c r="Q78" s="9"/>
      <c r="R78" s="9"/>
    </row>
    <row r="79" spans="1:18" x14ac:dyDescent="0.25">
      <c r="A79" s="50" t="s">
        <v>68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0"/>
      <c r="O79" s="9"/>
      <c r="P79" s="9"/>
      <c r="Q79" s="9"/>
      <c r="R79" s="9"/>
    </row>
    <row r="80" spans="1:18" x14ac:dyDescent="0.25">
      <c r="A80" s="50" t="s">
        <v>143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0"/>
      <c r="O80" s="9"/>
      <c r="P80" s="9"/>
      <c r="Q80" s="9"/>
      <c r="R80" s="9"/>
    </row>
    <row r="81" spans="1:18" x14ac:dyDescent="0.25">
      <c r="A81" s="50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0"/>
      <c r="O81" s="9"/>
      <c r="P81" s="9"/>
      <c r="Q81" s="9"/>
      <c r="R81" s="9"/>
    </row>
    <row r="82" spans="1:18" x14ac:dyDescent="0.25">
      <c r="A82" s="50" t="s">
        <v>34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0"/>
      <c r="O82" s="9"/>
      <c r="P82" s="9"/>
      <c r="Q82" s="9"/>
      <c r="R82" s="9"/>
    </row>
    <row r="83" spans="1:18" x14ac:dyDescent="0.25">
      <c r="A83" s="50" t="s">
        <v>35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0"/>
      <c r="O83" s="9"/>
      <c r="P83" s="9"/>
      <c r="Q83" s="9"/>
      <c r="R83" s="9"/>
    </row>
    <row r="84" spans="1:18" x14ac:dyDescent="0.25">
      <c r="A84" s="5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0"/>
      <c r="O84" s="9"/>
      <c r="P84" s="9"/>
      <c r="Q84" s="9"/>
      <c r="R84" s="9"/>
    </row>
    <row r="85" spans="1:18" x14ac:dyDescent="0.25">
      <c r="A85" s="50" t="s">
        <v>145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50"/>
      <c r="O85" s="9"/>
      <c r="P85" s="9"/>
      <c r="Q85" s="9"/>
      <c r="R85" s="9"/>
    </row>
    <row r="86" spans="1:18" x14ac:dyDescent="0.25">
      <c r="A86" s="5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52"/>
      <c r="O86" s="9"/>
      <c r="P86" s="9"/>
      <c r="Q86" s="9"/>
      <c r="R86" s="9"/>
    </row>
    <row r="87" spans="1:18" x14ac:dyDescent="0.25">
      <c r="A87" s="50" t="s">
        <v>77</v>
      </c>
      <c r="B87" s="9"/>
      <c r="C87" s="50" t="s">
        <v>171</v>
      </c>
      <c r="D87" s="9"/>
      <c r="E87" s="9"/>
      <c r="F87" s="9"/>
      <c r="G87" s="9"/>
      <c r="H87" s="9"/>
      <c r="I87" s="9"/>
      <c r="J87" s="9"/>
      <c r="K87" s="9"/>
      <c r="L87" s="50" t="s">
        <v>32</v>
      </c>
      <c r="M87" s="9"/>
      <c r="N87" s="50" t="s">
        <v>36</v>
      </c>
      <c r="O87" s="9"/>
      <c r="P87" s="9"/>
      <c r="Q87" s="9"/>
      <c r="R87" s="9"/>
    </row>
    <row r="88" spans="1:18" x14ac:dyDescent="0.25">
      <c r="A88" s="50" t="s">
        <v>146</v>
      </c>
      <c r="B88" s="9"/>
      <c r="C88" s="50" t="s">
        <v>204</v>
      </c>
      <c r="D88" s="50" t="s">
        <v>173</v>
      </c>
      <c r="E88" s="9"/>
      <c r="F88" s="9"/>
      <c r="G88" s="9"/>
      <c r="H88" s="9"/>
      <c r="I88" s="9"/>
      <c r="J88" s="9"/>
      <c r="K88" s="9"/>
      <c r="L88" s="52"/>
      <c r="M88" s="9"/>
      <c r="N88" s="50" t="s">
        <v>38</v>
      </c>
      <c r="O88" s="9"/>
      <c r="P88" s="9"/>
      <c r="Q88" s="9"/>
      <c r="R88" s="50" t="s">
        <v>87</v>
      </c>
    </row>
    <row r="89" spans="1:18" x14ac:dyDescent="0.25">
      <c r="B89" s="9"/>
      <c r="C89" s="50" t="s">
        <v>205</v>
      </c>
      <c r="D89" s="50" t="s">
        <v>88</v>
      </c>
      <c r="E89" s="9"/>
      <c r="F89" s="9"/>
      <c r="G89" s="9"/>
      <c r="H89" s="9"/>
      <c r="I89" s="9"/>
      <c r="J89" s="9"/>
      <c r="K89" s="9"/>
      <c r="L89" s="50" t="s">
        <v>36</v>
      </c>
      <c r="M89" s="9"/>
      <c r="N89" s="50" t="s">
        <v>37</v>
      </c>
      <c r="O89" s="9"/>
      <c r="P89" s="9"/>
      <c r="Q89" s="9"/>
      <c r="R89" s="50" t="s">
        <v>88</v>
      </c>
    </row>
    <row r="90" spans="1:18" x14ac:dyDescent="0.25">
      <c r="B90" s="9"/>
      <c r="C90" s="50" t="s">
        <v>206</v>
      </c>
      <c r="D90" s="50" t="s">
        <v>207</v>
      </c>
      <c r="E90" s="9"/>
      <c r="F90" s="9"/>
      <c r="G90" s="9"/>
      <c r="H90" s="9"/>
      <c r="I90" s="9"/>
      <c r="J90" s="9"/>
      <c r="K90" s="9"/>
      <c r="L90" s="50" t="s">
        <v>41</v>
      </c>
      <c r="M90" s="9"/>
      <c r="N90" s="50" t="s">
        <v>33</v>
      </c>
      <c r="O90" s="9"/>
      <c r="P90" s="9"/>
      <c r="Q90" s="9"/>
      <c r="R90" s="50" t="s">
        <v>89</v>
      </c>
    </row>
    <row r="91" spans="1:18" x14ac:dyDescent="0.25">
      <c r="B91" s="9"/>
      <c r="C91" s="50" t="s">
        <v>34</v>
      </c>
      <c r="D91" s="50" t="s">
        <v>208</v>
      </c>
      <c r="E91" s="9"/>
      <c r="F91" s="9"/>
      <c r="G91" s="9"/>
      <c r="H91" s="9"/>
      <c r="I91" s="9"/>
      <c r="J91" s="9"/>
      <c r="K91" s="9"/>
      <c r="L91" s="50" t="s">
        <v>40</v>
      </c>
      <c r="M91" s="9"/>
      <c r="N91" s="50" t="s">
        <v>34</v>
      </c>
      <c r="O91" s="9"/>
      <c r="P91" s="9"/>
      <c r="Q91" s="9"/>
      <c r="R91" s="50" t="s">
        <v>90</v>
      </c>
    </row>
    <row r="92" spans="1:18" x14ac:dyDescent="0.25">
      <c r="B92" s="9"/>
      <c r="C92" s="50" t="s">
        <v>35</v>
      </c>
      <c r="D92" s="50" t="s">
        <v>34</v>
      </c>
      <c r="E92" s="9"/>
      <c r="F92" s="9"/>
      <c r="G92" s="9"/>
      <c r="H92" s="9"/>
      <c r="I92" s="9"/>
      <c r="J92" s="9"/>
      <c r="K92" s="9"/>
      <c r="L92" s="50" t="s">
        <v>39</v>
      </c>
      <c r="M92" s="9"/>
      <c r="N92" s="50" t="s">
        <v>35</v>
      </c>
      <c r="O92" s="9"/>
      <c r="P92" s="9"/>
      <c r="Q92" s="9"/>
      <c r="R92" s="50" t="s">
        <v>34</v>
      </c>
    </row>
    <row r="93" spans="1:18" x14ac:dyDescent="0.25">
      <c r="B93" s="9"/>
      <c r="C93" s="50" t="s">
        <v>34</v>
      </c>
      <c r="D93" s="50" t="s">
        <v>35</v>
      </c>
      <c r="E93" s="9"/>
      <c r="F93" s="9"/>
      <c r="G93" s="9"/>
      <c r="H93" s="9"/>
      <c r="I93" s="9"/>
      <c r="J93" s="9"/>
      <c r="K93" s="9"/>
      <c r="L93" s="50" t="s">
        <v>34</v>
      </c>
      <c r="M93" s="9"/>
      <c r="N93" s="9"/>
      <c r="O93" s="9"/>
      <c r="P93" s="9"/>
      <c r="Q93" s="9"/>
      <c r="R93" s="50" t="s">
        <v>35</v>
      </c>
    </row>
    <row r="94" spans="1:18" x14ac:dyDescent="0.25">
      <c r="B94" s="9"/>
      <c r="C94" s="50" t="s">
        <v>35</v>
      </c>
      <c r="D94" s="50" t="s">
        <v>35</v>
      </c>
      <c r="E94" s="9"/>
      <c r="F94" s="9"/>
      <c r="G94" s="9"/>
      <c r="H94" s="9"/>
      <c r="I94" s="9"/>
      <c r="J94" s="9"/>
      <c r="K94" s="9"/>
      <c r="L94" s="50" t="s">
        <v>35</v>
      </c>
      <c r="M94" s="9"/>
      <c r="N94" s="9"/>
      <c r="O94" s="9"/>
      <c r="P94" s="9"/>
      <c r="Q94" s="9"/>
      <c r="R94" s="9"/>
    </row>
    <row r="95" spans="1:18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50" t="s">
        <v>63</v>
      </c>
      <c r="M95" s="9"/>
      <c r="N95" s="9"/>
      <c r="O95" s="9"/>
      <c r="P95" s="9"/>
      <c r="Q95" s="9"/>
      <c r="R95" s="50" t="s">
        <v>91</v>
      </c>
    </row>
    <row r="96" spans="1:18" x14ac:dyDescent="0.25">
      <c r="B96" s="9"/>
      <c r="C96" s="9"/>
      <c r="D96" s="50" t="s">
        <v>174</v>
      </c>
      <c r="E96" s="9"/>
      <c r="F96" s="9"/>
      <c r="G96" s="9"/>
      <c r="H96" s="9"/>
      <c r="I96" s="9"/>
      <c r="J96" s="9"/>
      <c r="K96" s="9"/>
      <c r="L96" s="50" t="s">
        <v>64</v>
      </c>
      <c r="M96" s="9"/>
      <c r="N96" s="9"/>
      <c r="O96" s="9"/>
      <c r="P96" s="9"/>
      <c r="Q96" s="9"/>
      <c r="R96" s="50" t="s">
        <v>64</v>
      </c>
    </row>
    <row r="97" spans="2:19" x14ac:dyDescent="0.25">
      <c r="B97" s="9"/>
      <c r="C97" s="9"/>
      <c r="D97" s="50" t="s">
        <v>175</v>
      </c>
      <c r="E97" s="9"/>
      <c r="F97" s="9"/>
      <c r="G97" s="9"/>
      <c r="H97" s="9"/>
      <c r="I97" s="9"/>
      <c r="J97" s="9"/>
      <c r="K97" s="9"/>
      <c r="L97" s="50" t="s">
        <v>42</v>
      </c>
      <c r="M97" s="9"/>
      <c r="N97" s="9"/>
      <c r="O97" s="9"/>
      <c r="P97" s="9"/>
      <c r="Q97" s="9"/>
      <c r="R97" s="52"/>
    </row>
    <row r="98" spans="2:19" x14ac:dyDescent="0.25">
      <c r="B98" s="9"/>
      <c r="C98" s="9"/>
      <c r="D98" s="50" t="s">
        <v>176</v>
      </c>
      <c r="E98" s="9"/>
      <c r="F98" s="9"/>
      <c r="G98" s="9"/>
      <c r="H98" s="9"/>
      <c r="I98" s="9"/>
      <c r="J98" s="9"/>
      <c r="K98" s="9"/>
      <c r="L98" s="50" t="s">
        <v>43</v>
      </c>
      <c r="M98" s="9"/>
      <c r="N98" s="9"/>
      <c r="O98" s="9"/>
      <c r="P98" s="9"/>
      <c r="Q98" s="9"/>
      <c r="R98" s="50" t="s">
        <v>92</v>
      </c>
    </row>
    <row r="99" spans="2:19" x14ac:dyDescent="0.25">
      <c r="B99" s="9"/>
      <c r="C99" s="9"/>
      <c r="D99" s="50" t="s">
        <v>177</v>
      </c>
      <c r="E99" s="9"/>
      <c r="F99" s="9"/>
      <c r="G99" s="9"/>
      <c r="H99" s="9"/>
      <c r="I99" s="9"/>
      <c r="J99" s="9"/>
      <c r="K99" s="9"/>
      <c r="L99" s="50" t="s">
        <v>44</v>
      </c>
      <c r="M99" s="9"/>
      <c r="N99" s="9"/>
      <c r="O99" s="9"/>
      <c r="P99" s="9"/>
      <c r="Q99" s="9"/>
      <c r="R99" s="52"/>
    </row>
    <row r="100" spans="2:19" x14ac:dyDescent="0.25">
      <c r="B100" s="9"/>
      <c r="C100" s="9"/>
      <c r="D100" s="50" t="s">
        <v>178</v>
      </c>
      <c r="E100" s="9"/>
      <c r="F100" s="9"/>
      <c r="G100" s="9"/>
      <c r="H100" s="9"/>
      <c r="I100" s="9"/>
      <c r="J100" s="9"/>
      <c r="K100" s="9"/>
      <c r="L100" s="50" t="s">
        <v>45</v>
      </c>
      <c r="M100" s="9"/>
      <c r="N100" s="9"/>
      <c r="O100" s="9"/>
      <c r="P100" s="9"/>
      <c r="Q100" s="9"/>
      <c r="R100" s="50" t="s">
        <v>93</v>
      </c>
    </row>
    <row r="101" spans="2:19" x14ac:dyDescent="0.25">
      <c r="B101" s="9"/>
      <c r="C101" s="9"/>
      <c r="D101" s="50" t="s">
        <v>179</v>
      </c>
      <c r="E101" s="9"/>
      <c r="F101" s="9"/>
      <c r="G101" s="9"/>
      <c r="H101" s="9"/>
      <c r="I101" s="9"/>
      <c r="J101" s="9"/>
      <c r="K101" s="9"/>
      <c r="L101" s="50" t="s">
        <v>46</v>
      </c>
      <c r="M101" s="9"/>
      <c r="N101" s="9"/>
      <c r="O101" s="9"/>
      <c r="P101" s="9"/>
      <c r="Q101" s="9"/>
      <c r="R101" s="50" t="s">
        <v>94</v>
      </c>
    </row>
    <row r="102" spans="2:19" x14ac:dyDescent="0.25">
      <c r="B102" s="9"/>
      <c r="C102" s="9"/>
      <c r="D102" s="50" t="s">
        <v>180</v>
      </c>
      <c r="E102" s="9"/>
      <c r="F102" s="9"/>
      <c r="G102" s="9"/>
      <c r="H102" s="9"/>
      <c r="I102" s="9"/>
      <c r="J102" s="9"/>
      <c r="K102" s="9"/>
      <c r="L102" s="50" t="s">
        <v>57</v>
      </c>
      <c r="M102" s="9"/>
      <c r="N102" s="9"/>
      <c r="O102" s="9"/>
      <c r="P102" s="9"/>
      <c r="Q102" s="9"/>
      <c r="R102" s="50" t="s">
        <v>95</v>
      </c>
    </row>
    <row r="103" spans="2:19" x14ac:dyDescent="0.25">
      <c r="B103" s="9"/>
      <c r="C103" s="9"/>
      <c r="D103" s="50" t="s">
        <v>181</v>
      </c>
      <c r="E103" s="9"/>
      <c r="F103" s="9"/>
      <c r="G103" s="9"/>
      <c r="H103" s="9"/>
      <c r="I103" s="9"/>
      <c r="J103" s="9"/>
      <c r="K103" s="9"/>
      <c r="L103" s="50" t="s">
        <v>47</v>
      </c>
      <c r="M103" s="9"/>
      <c r="N103" s="9"/>
      <c r="O103" s="9"/>
      <c r="P103" s="9"/>
      <c r="Q103" s="9"/>
      <c r="R103" s="50" t="s">
        <v>96</v>
      </c>
    </row>
    <row r="104" spans="2:19" x14ac:dyDescent="0.25">
      <c r="B104" s="9"/>
      <c r="C104" s="9"/>
      <c r="D104" s="50" t="s">
        <v>182</v>
      </c>
      <c r="E104" s="9"/>
      <c r="F104" s="9"/>
      <c r="G104" s="9"/>
      <c r="H104" s="9"/>
      <c r="I104" s="9"/>
      <c r="J104" s="9"/>
      <c r="K104" s="9"/>
      <c r="L104" s="50" t="s">
        <v>48</v>
      </c>
      <c r="M104" s="9"/>
      <c r="N104" s="9"/>
      <c r="O104" s="9"/>
      <c r="P104" s="9"/>
      <c r="Q104" s="9"/>
      <c r="R104" s="50" t="s">
        <v>97</v>
      </c>
    </row>
    <row r="105" spans="2:19" x14ac:dyDescent="0.25">
      <c r="D105" s="11" t="s">
        <v>183</v>
      </c>
      <c r="L105" s="18" t="s">
        <v>49</v>
      </c>
      <c r="M105" s="19"/>
      <c r="N105" s="19"/>
      <c r="O105" s="19"/>
      <c r="P105" s="19"/>
      <c r="Q105" s="19"/>
      <c r="R105" s="11" t="s">
        <v>98</v>
      </c>
      <c r="S105" s="19"/>
    </row>
    <row r="106" spans="2:19" x14ac:dyDescent="0.25">
      <c r="D106" s="11" t="s">
        <v>184</v>
      </c>
      <c r="L106" s="11" t="s">
        <v>50</v>
      </c>
      <c r="R106" s="11" t="s">
        <v>99</v>
      </c>
    </row>
    <row r="107" spans="2:19" x14ac:dyDescent="0.25">
      <c r="D107" s="11" t="s">
        <v>185</v>
      </c>
      <c r="L107" s="16" t="s">
        <v>58</v>
      </c>
      <c r="M107" s="17"/>
      <c r="N107" s="17"/>
      <c r="O107" s="17"/>
      <c r="P107" s="17"/>
      <c r="Q107" s="17"/>
      <c r="R107" s="11" t="s">
        <v>138</v>
      </c>
      <c r="S107" s="17"/>
    </row>
    <row r="108" spans="2:19" x14ac:dyDescent="0.25">
      <c r="D108" s="11" t="s">
        <v>186</v>
      </c>
      <c r="L108" s="11" t="s">
        <v>51</v>
      </c>
      <c r="R108" s="11" t="s">
        <v>100</v>
      </c>
    </row>
    <row r="109" spans="2:19" x14ac:dyDescent="0.25">
      <c r="D109" s="11" t="s">
        <v>187</v>
      </c>
      <c r="L109" s="11" t="s">
        <v>52</v>
      </c>
      <c r="R109" s="11" t="s">
        <v>101</v>
      </c>
    </row>
    <row r="110" spans="2:19" x14ac:dyDescent="0.25">
      <c r="D110" s="11" t="s">
        <v>188</v>
      </c>
      <c r="L110" s="11" t="s">
        <v>53</v>
      </c>
      <c r="R110" s="11" t="s">
        <v>102</v>
      </c>
    </row>
    <row r="111" spans="2:19" x14ac:dyDescent="0.25">
      <c r="D111" s="11" t="s">
        <v>189</v>
      </c>
      <c r="L111" s="16" t="s">
        <v>59</v>
      </c>
      <c r="M111" s="17"/>
      <c r="N111" s="17"/>
      <c r="O111" s="17"/>
      <c r="P111" s="17"/>
      <c r="Q111" s="17"/>
      <c r="R111" s="11" t="s">
        <v>103</v>
      </c>
      <c r="S111" s="17"/>
    </row>
    <row r="112" spans="2:19" x14ac:dyDescent="0.25">
      <c r="D112" s="11" t="s">
        <v>190</v>
      </c>
      <c r="L112" s="11" t="s">
        <v>54</v>
      </c>
      <c r="R112" s="11" t="s">
        <v>137</v>
      </c>
    </row>
    <row r="113" spans="4:21" x14ac:dyDescent="0.25">
      <c r="D113" s="11" t="s">
        <v>191</v>
      </c>
      <c r="L113" s="11" t="s">
        <v>55</v>
      </c>
      <c r="R113" s="11" t="s">
        <v>104</v>
      </c>
    </row>
    <row r="114" spans="4:21" x14ac:dyDescent="0.25">
      <c r="D114" s="11" t="s">
        <v>192</v>
      </c>
      <c r="L114" s="16" t="s">
        <v>60</v>
      </c>
      <c r="M114" s="17"/>
      <c r="N114" s="17"/>
      <c r="O114" s="17"/>
      <c r="P114" s="17"/>
      <c r="Q114" s="17"/>
      <c r="R114" s="11" t="s">
        <v>105</v>
      </c>
      <c r="S114" s="17"/>
    </row>
    <row r="115" spans="4:21" x14ac:dyDescent="0.25">
      <c r="D115" s="11" t="s">
        <v>193</v>
      </c>
      <c r="L115" s="11" t="s">
        <v>56</v>
      </c>
      <c r="R115" s="11" t="s">
        <v>106</v>
      </c>
    </row>
    <row r="116" spans="4:21" x14ac:dyDescent="0.25">
      <c r="D116" s="14" t="s">
        <v>194</v>
      </c>
      <c r="L116" s="11" t="s">
        <v>61</v>
      </c>
      <c r="R116" s="11" t="s">
        <v>141</v>
      </c>
    </row>
    <row r="117" spans="4:21" x14ac:dyDescent="0.25">
      <c r="L117" s="14" t="s">
        <v>62</v>
      </c>
      <c r="R117" s="11" t="s">
        <v>107</v>
      </c>
    </row>
    <row r="118" spans="4:21" x14ac:dyDescent="0.25">
      <c r="D118" s="30" t="s">
        <v>200</v>
      </c>
      <c r="R118" s="11" t="s">
        <v>108</v>
      </c>
    </row>
    <row r="119" spans="4:21" x14ac:dyDescent="0.25">
      <c r="D119" s="11" t="s">
        <v>202</v>
      </c>
      <c r="L119" s="11" t="s">
        <v>170</v>
      </c>
      <c r="R119" s="11" t="s">
        <v>136</v>
      </c>
    </row>
    <row r="120" spans="4:21" x14ac:dyDescent="0.25">
      <c r="D120" s="10"/>
      <c r="L120" s="10"/>
      <c r="R120" s="11" t="s">
        <v>109</v>
      </c>
    </row>
    <row r="121" spans="4:21" x14ac:dyDescent="0.25">
      <c r="D121" s="11" t="s">
        <v>195</v>
      </c>
      <c r="L121" s="11" t="s">
        <v>198</v>
      </c>
      <c r="R121" s="16" t="s">
        <v>139</v>
      </c>
      <c r="S121" s="17"/>
      <c r="T121" s="17"/>
      <c r="U121" s="17"/>
    </row>
    <row r="122" spans="4:21" x14ac:dyDescent="0.25">
      <c r="D122" s="14" t="s">
        <v>201</v>
      </c>
      <c r="L122" s="14" t="s">
        <v>203</v>
      </c>
      <c r="R122" s="11" t="s">
        <v>140</v>
      </c>
    </row>
    <row r="123" spans="4:21" x14ac:dyDescent="0.25">
      <c r="R123" s="22"/>
    </row>
    <row r="124" spans="4:21" x14ac:dyDescent="0.25">
      <c r="D124" s="11" t="s">
        <v>197</v>
      </c>
      <c r="E124" s="11" t="s">
        <v>197</v>
      </c>
      <c r="F124" s="11"/>
      <c r="G124" s="11"/>
      <c r="H124" s="11"/>
      <c r="I124" s="11"/>
      <c r="J124" s="11"/>
      <c r="K124" s="11"/>
      <c r="R124" s="24" t="s">
        <v>110</v>
      </c>
    </row>
    <row r="125" spans="4:21" x14ac:dyDescent="0.25">
      <c r="D125" s="11" t="s">
        <v>170</v>
      </c>
      <c r="E125" s="11" t="s">
        <v>170</v>
      </c>
      <c r="F125" s="11"/>
      <c r="G125" s="11"/>
      <c r="H125" s="11"/>
      <c r="I125" s="11"/>
      <c r="J125" s="11"/>
      <c r="K125" s="11"/>
      <c r="R125" s="24" t="s">
        <v>111</v>
      </c>
    </row>
    <row r="126" spans="4:21" x14ac:dyDescent="0.25">
      <c r="D126" s="10"/>
      <c r="E126" s="10"/>
      <c r="F126" s="10"/>
      <c r="G126" s="10"/>
      <c r="H126" s="10"/>
      <c r="I126" s="10"/>
      <c r="J126" s="10"/>
      <c r="K126" s="10"/>
      <c r="R126" s="24" t="s">
        <v>112</v>
      </c>
    </row>
    <row r="127" spans="4:21" x14ac:dyDescent="0.25">
      <c r="D127" s="11" t="s">
        <v>195</v>
      </c>
      <c r="E127" s="11" t="s">
        <v>198</v>
      </c>
      <c r="F127" s="11"/>
      <c r="G127" s="11"/>
      <c r="H127" s="11"/>
      <c r="I127" s="11"/>
      <c r="J127" s="11"/>
      <c r="K127" s="11"/>
      <c r="R127" s="24" t="s">
        <v>113</v>
      </c>
    </row>
    <row r="128" spans="4:21" x14ac:dyDescent="0.25">
      <c r="D128" s="14" t="s">
        <v>196</v>
      </c>
      <c r="E128" s="14" t="s">
        <v>199</v>
      </c>
      <c r="F128" s="14"/>
      <c r="G128" s="14"/>
      <c r="H128" s="14"/>
      <c r="I128" s="14"/>
      <c r="J128" s="14"/>
      <c r="K128" s="14"/>
      <c r="R128" s="24" t="s">
        <v>114</v>
      </c>
    </row>
    <row r="129" spans="18:18" x14ac:dyDescent="0.25">
      <c r="R129" s="14" t="s">
        <v>67</v>
      </c>
    </row>
    <row r="130" spans="18:18" x14ac:dyDescent="0.25">
      <c r="R130" s="14" t="s">
        <v>64</v>
      </c>
    </row>
    <row r="131" spans="18:18" x14ac:dyDescent="0.25">
      <c r="R131" s="22"/>
    </row>
    <row r="132" spans="18:18" x14ac:dyDescent="0.25">
      <c r="R132" s="14" t="s">
        <v>92</v>
      </c>
    </row>
    <row r="133" spans="18:18" x14ac:dyDescent="0.25">
      <c r="R133" s="22"/>
    </row>
    <row r="134" spans="18:18" x14ac:dyDescent="0.25">
      <c r="R134" s="14" t="s">
        <v>93</v>
      </c>
    </row>
    <row r="135" spans="18:18" x14ac:dyDescent="0.25">
      <c r="R135" s="14" t="s">
        <v>94</v>
      </c>
    </row>
    <row r="136" spans="18:18" x14ac:dyDescent="0.25">
      <c r="R136" s="14" t="s">
        <v>115</v>
      </c>
    </row>
    <row r="137" spans="18:18" x14ac:dyDescent="0.25">
      <c r="R137" s="14" t="s">
        <v>116</v>
      </c>
    </row>
    <row r="138" spans="18:18" x14ac:dyDescent="0.25">
      <c r="R138" s="14" t="s">
        <v>117</v>
      </c>
    </row>
    <row r="139" spans="18:18" x14ac:dyDescent="0.25">
      <c r="R139" s="14" t="s">
        <v>118</v>
      </c>
    </row>
    <row r="140" spans="18:18" x14ac:dyDescent="0.25">
      <c r="R140" s="14" t="s">
        <v>119</v>
      </c>
    </row>
    <row r="141" spans="18:18" x14ac:dyDescent="0.25">
      <c r="R141" s="14" t="s">
        <v>120</v>
      </c>
    </row>
    <row r="142" spans="18:18" x14ac:dyDescent="0.25">
      <c r="R142" s="14" t="s">
        <v>121</v>
      </c>
    </row>
    <row r="143" spans="18:18" x14ac:dyDescent="0.25">
      <c r="R143" s="14" t="s">
        <v>122</v>
      </c>
    </row>
    <row r="144" spans="18:18" x14ac:dyDescent="0.25">
      <c r="R144" s="14" t="s">
        <v>123</v>
      </c>
    </row>
    <row r="145" spans="18:18" x14ac:dyDescent="0.25">
      <c r="R145" s="14" t="s">
        <v>124</v>
      </c>
    </row>
    <row r="146" spans="18:18" x14ac:dyDescent="0.25">
      <c r="R146" s="14" t="s">
        <v>125</v>
      </c>
    </row>
    <row r="147" spans="18:18" x14ac:dyDescent="0.25">
      <c r="R147" s="14" t="s">
        <v>126</v>
      </c>
    </row>
    <row r="148" spans="18:18" x14ac:dyDescent="0.25">
      <c r="R148" s="14" t="s">
        <v>127</v>
      </c>
    </row>
    <row r="149" spans="18:18" x14ac:dyDescent="0.25">
      <c r="R149" s="14" t="s">
        <v>128</v>
      </c>
    </row>
    <row r="150" spans="18:18" x14ac:dyDescent="0.25">
      <c r="R150" s="14" t="s">
        <v>129</v>
      </c>
    </row>
    <row r="151" spans="18:18" x14ac:dyDescent="0.25">
      <c r="R151" s="14" t="s">
        <v>130</v>
      </c>
    </row>
    <row r="152" spans="18:18" x14ac:dyDescent="0.25">
      <c r="R152" s="14" t="s">
        <v>131</v>
      </c>
    </row>
    <row r="153" spans="18:18" x14ac:dyDescent="0.25">
      <c r="R153" s="14" t="s">
        <v>132</v>
      </c>
    </row>
    <row r="154" spans="18:18" x14ac:dyDescent="0.25">
      <c r="R154" s="14" t="s">
        <v>133</v>
      </c>
    </row>
    <row r="155" spans="18:18" x14ac:dyDescent="0.25">
      <c r="R155" s="14" t="s">
        <v>134</v>
      </c>
    </row>
    <row r="156" spans="18:18" x14ac:dyDescent="0.25">
      <c r="R156" s="14" t="s">
        <v>135</v>
      </c>
    </row>
  </sheetData>
  <mergeCells count="47">
    <mergeCell ref="K7:K9"/>
    <mergeCell ref="C2:E2"/>
    <mergeCell ref="F2:G2"/>
    <mergeCell ref="H2:I2"/>
    <mergeCell ref="J2:K2"/>
    <mergeCell ref="F4:F6"/>
    <mergeCell ref="G4:G6"/>
    <mergeCell ref="H4:H6"/>
    <mergeCell ref="I4:I6"/>
    <mergeCell ref="J4:J6"/>
    <mergeCell ref="K4:K6"/>
    <mergeCell ref="F7:F9"/>
    <mergeCell ref="G7:G9"/>
    <mergeCell ref="H7:H9"/>
    <mergeCell ref="I7:I9"/>
    <mergeCell ref="J7:J9"/>
    <mergeCell ref="I16:I18"/>
    <mergeCell ref="J16:J18"/>
    <mergeCell ref="K16:K18"/>
    <mergeCell ref="K13:K15"/>
    <mergeCell ref="F10:F12"/>
    <mergeCell ref="G10:G12"/>
    <mergeCell ref="H10:H12"/>
    <mergeCell ref="I10:I12"/>
    <mergeCell ref="J10:J12"/>
    <mergeCell ref="K10:K12"/>
    <mergeCell ref="F13:F15"/>
    <mergeCell ref="G13:G15"/>
    <mergeCell ref="H13:H15"/>
    <mergeCell ref="I13:I15"/>
    <mergeCell ref="J13:J15"/>
    <mergeCell ref="L2:M2"/>
    <mergeCell ref="F22:F24"/>
    <mergeCell ref="G22:G24"/>
    <mergeCell ref="H22:H24"/>
    <mergeCell ref="I22:I24"/>
    <mergeCell ref="J22:J24"/>
    <mergeCell ref="K22:K24"/>
    <mergeCell ref="F19:F21"/>
    <mergeCell ref="G19:G21"/>
    <mergeCell ref="H19:H21"/>
    <mergeCell ref="I19:I21"/>
    <mergeCell ref="J19:J21"/>
    <mergeCell ref="K19:K21"/>
    <mergeCell ref="F16:F18"/>
    <mergeCell ref="G16:G18"/>
    <mergeCell ref="H16:H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tabSelected="1" zoomScaleNormal="100" workbookViewId="0"/>
  </sheetViews>
  <sheetFormatPr defaultRowHeight="15" x14ac:dyDescent="0.25"/>
  <cols>
    <col min="1" max="1" width="11.140625" bestFit="1" customWidth="1"/>
    <col min="13" max="13" width="16.28515625" customWidth="1"/>
  </cols>
  <sheetData>
    <row r="1" spans="1:23" ht="21" x14ac:dyDescent="0.35">
      <c r="A1" s="2" t="s">
        <v>307</v>
      </c>
    </row>
    <row r="2" spans="1:23" ht="18.75" x14ac:dyDescent="0.3">
      <c r="A2" s="4" t="s">
        <v>217</v>
      </c>
    </row>
    <row r="3" spans="1:23" x14ac:dyDescent="0.25">
      <c r="C3" s="81" t="s">
        <v>213</v>
      </c>
      <c r="D3" s="82"/>
      <c r="E3" s="82"/>
      <c r="F3" s="89" t="s">
        <v>214</v>
      </c>
      <c r="G3" s="89"/>
      <c r="H3" s="90" t="s">
        <v>215</v>
      </c>
      <c r="I3" s="90"/>
      <c r="J3" s="91" t="s">
        <v>216</v>
      </c>
      <c r="K3" s="91"/>
      <c r="L3" s="82" t="s">
        <v>78</v>
      </c>
      <c r="M3" s="93"/>
      <c r="N3" s="93"/>
      <c r="O3" s="93"/>
      <c r="P3" s="68"/>
      <c r="Q3" s="68"/>
      <c r="R3" s="69"/>
      <c r="S3" s="69"/>
      <c r="T3" s="69"/>
      <c r="U3" s="69"/>
      <c r="V3" s="69"/>
      <c r="W3" s="69"/>
    </row>
    <row r="4" spans="1:23" x14ac:dyDescent="0.25">
      <c r="A4" s="31" t="s">
        <v>303</v>
      </c>
      <c r="B4" s="31" t="s">
        <v>17</v>
      </c>
      <c r="C4" s="1" t="s">
        <v>14</v>
      </c>
      <c r="D4" s="1" t="s">
        <v>15</v>
      </c>
      <c r="E4" s="1" t="s">
        <v>16</v>
      </c>
      <c r="F4" s="33" t="s">
        <v>210</v>
      </c>
      <c r="G4" s="33" t="s">
        <v>211</v>
      </c>
      <c r="H4" s="32" t="s">
        <v>210</v>
      </c>
      <c r="I4" s="32" t="s">
        <v>212</v>
      </c>
      <c r="J4" s="34" t="s">
        <v>210</v>
      </c>
      <c r="K4" s="34" t="s">
        <v>212</v>
      </c>
      <c r="L4" s="67" t="s">
        <v>304</v>
      </c>
      <c r="M4" s="67" t="s">
        <v>305</v>
      </c>
      <c r="N4" s="31" t="s">
        <v>162</v>
      </c>
      <c r="O4" s="31" t="s">
        <v>163</v>
      </c>
      <c r="P4" s="69"/>
      <c r="Q4" s="69"/>
      <c r="R4" s="69"/>
      <c r="S4" s="69"/>
      <c r="T4" s="69"/>
      <c r="U4" s="69"/>
      <c r="V4" s="69"/>
      <c r="W4" s="69"/>
    </row>
    <row r="5" spans="1:23" x14ac:dyDescent="0.25">
      <c r="A5">
        <v>0.1</v>
      </c>
      <c r="B5">
        <v>1.2</v>
      </c>
      <c r="C5">
        <f>'Raw data'!K469</f>
        <v>74.344928139046573</v>
      </c>
      <c r="D5">
        <f>'Raw data'!K478</f>
        <v>36.831276355836486</v>
      </c>
      <c r="E5">
        <f>'Raw data'!K487</f>
        <v>101.75585340411627</v>
      </c>
      <c r="F5" s="88">
        <f>AVERAGE(C5:C7)</f>
        <v>60.58398417438638</v>
      </c>
      <c r="G5" s="88">
        <f>STDEV(C5:C7)/SQRT(3)</f>
        <v>10.663284450808332</v>
      </c>
      <c r="H5" s="92">
        <f>AVERAGE(D5:D7)</f>
        <v>26.779281070519485</v>
      </c>
      <c r="I5" s="92">
        <f>STDEV(D5:D7)/SQRT(3)</f>
        <v>5.4042480827331687</v>
      </c>
      <c r="J5" s="85">
        <f>AVERAGE(E5:E7)</f>
        <v>59.406699766877118</v>
      </c>
      <c r="K5" s="85">
        <f>STDEV(E5:E7)/SQRT(3)</f>
        <v>21.607320277413582</v>
      </c>
      <c r="L5">
        <v>1.2</v>
      </c>
      <c r="M5">
        <f t="shared" ref="M5:M16" si="0">L5+0.1</f>
        <v>1.3</v>
      </c>
      <c r="N5">
        <f t="shared" ref="N5:N16" si="1">C5-D5</f>
        <v>37.513651783210086</v>
      </c>
      <c r="O5">
        <f t="shared" ref="O5:O16" si="2">E5-D5</f>
        <v>64.924577048279787</v>
      </c>
      <c r="P5" s="69"/>
      <c r="Q5" s="69"/>
      <c r="R5" s="69"/>
      <c r="S5" s="69"/>
      <c r="T5" s="69"/>
      <c r="U5" s="69"/>
      <c r="V5" s="69"/>
      <c r="W5" s="69"/>
    </row>
    <row r="6" spans="1:23" x14ac:dyDescent="0.25">
      <c r="A6">
        <v>0.1</v>
      </c>
      <c r="B6">
        <v>1.2</v>
      </c>
      <c r="C6">
        <f>'Raw data'!K472</f>
        <v>67.81358737745704</v>
      </c>
      <c r="D6">
        <f>'Raw data'!K481</f>
        <v>25.193593749205373</v>
      </c>
      <c r="E6">
        <f>'Raw data'!K490</f>
        <v>30.779555714792242</v>
      </c>
      <c r="F6" s="86"/>
      <c r="G6" s="86"/>
      <c r="H6" s="83"/>
      <c r="I6" s="83"/>
      <c r="J6" s="79"/>
      <c r="K6" s="79"/>
      <c r="L6">
        <v>1.2</v>
      </c>
      <c r="M6">
        <f t="shared" si="0"/>
        <v>1.3</v>
      </c>
      <c r="N6">
        <f t="shared" si="1"/>
        <v>42.619993628251663</v>
      </c>
      <c r="O6">
        <f t="shared" si="2"/>
        <v>5.5859619655868684</v>
      </c>
      <c r="P6" s="69"/>
      <c r="Q6" s="69"/>
      <c r="R6" s="69"/>
      <c r="S6" s="69"/>
      <c r="T6" s="69"/>
      <c r="U6" s="69"/>
      <c r="V6" s="69"/>
      <c r="W6" s="69"/>
    </row>
    <row r="7" spans="1:23" x14ac:dyDescent="0.25">
      <c r="A7">
        <v>0.1</v>
      </c>
      <c r="B7">
        <v>1.2</v>
      </c>
      <c r="C7">
        <f>'Raw data'!K475</f>
        <v>39.593437006655527</v>
      </c>
      <c r="D7">
        <f>'Raw data'!K484</f>
        <v>18.312973106516598</v>
      </c>
      <c r="E7">
        <f>'Raw data'!K493</f>
        <v>45.684690181722821</v>
      </c>
      <c r="F7" s="86"/>
      <c r="G7" s="86"/>
      <c r="H7" s="83"/>
      <c r="I7" s="83"/>
      <c r="J7" s="79"/>
      <c r="K7" s="79"/>
      <c r="L7">
        <v>1.2</v>
      </c>
      <c r="M7">
        <f t="shared" si="0"/>
        <v>1.3</v>
      </c>
      <c r="N7">
        <f t="shared" si="1"/>
        <v>21.28046390013893</v>
      </c>
      <c r="O7">
        <f t="shared" si="2"/>
        <v>27.371717075206224</v>
      </c>
      <c r="P7" s="69"/>
      <c r="Q7" s="69"/>
      <c r="R7" s="69"/>
      <c r="S7" s="69"/>
      <c r="T7" s="69"/>
      <c r="U7" s="69"/>
      <c r="V7" s="69"/>
      <c r="W7" s="69"/>
    </row>
    <row r="8" spans="1:23" x14ac:dyDescent="0.25">
      <c r="A8">
        <v>1</v>
      </c>
      <c r="B8">
        <v>2.2000000000000002</v>
      </c>
      <c r="C8">
        <f>'Raw data'!K507</f>
        <v>73.660654300650904</v>
      </c>
      <c r="D8">
        <f>'Raw data'!K516</f>
        <v>25.132140438092417</v>
      </c>
      <c r="E8">
        <f>'Raw data'!K525</f>
        <v>58.453456510286877</v>
      </c>
      <c r="F8" s="86">
        <f>AVERAGE(C8:C10)</f>
        <v>70.592711133313898</v>
      </c>
      <c r="G8" s="86">
        <f>STDEV(C8:C10)/SQRT(3)</f>
        <v>4.3722501366670379</v>
      </c>
      <c r="H8" s="83">
        <f>AVERAGE(D8:D10)</f>
        <v>24.41855034075337</v>
      </c>
      <c r="I8" s="83">
        <f>STDEV(D8:D10)/SQRT(3)</f>
        <v>0.35732192960997139</v>
      </c>
      <c r="J8" s="79">
        <f>AVERAGE(E8:E10)</f>
        <v>50.285466273886307</v>
      </c>
      <c r="K8" s="79">
        <f>STDEV(E8:E10)/SQRT(3)</f>
        <v>7.1016189216911227</v>
      </c>
      <c r="L8">
        <v>2.2000000000000002</v>
      </c>
      <c r="M8">
        <f t="shared" si="0"/>
        <v>2.3000000000000003</v>
      </c>
      <c r="N8">
        <f t="shared" si="1"/>
        <v>48.528513862558484</v>
      </c>
      <c r="O8">
        <f t="shared" si="2"/>
        <v>33.321316072194463</v>
      </c>
      <c r="P8" s="69"/>
      <c r="Q8" s="69"/>
      <c r="R8" s="69"/>
      <c r="S8" s="69"/>
      <c r="T8" s="69"/>
      <c r="U8" s="69"/>
      <c r="V8" s="69"/>
      <c r="W8" s="69"/>
    </row>
    <row r="9" spans="1:23" x14ac:dyDescent="0.25">
      <c r="A9">
        <v>1</v>
      </c>
      <c r="B9">
        <v>2.2000000000000002</v>
      </c>
      <c r="C9">
        <f>'Raw data'!K510</f>
        <v>61.967159520184573</v>
      </c>
      <c r="D9">
        <f>'Raw data'!K519</f>
        <v>24.095352373434995</v>
      </c>
      <c r="E9">
        <f>'Raw data'!K528</f>
        <v>36.138572689025786</v>
      </c>
      <c r="F9" s="86"/>
      <c r="G9" s="86"/>
      <c r="H9" s="83"/>
      <c r="I9" s="83"/>
      <c r="J9" s="79"/>
      <c r="K9" s="79"/>
      <c r="L9">
        <v>2.2000000000000002</v>
      </c>
      <c r="M9">
        <f t="shared" si="0"/>
        <v>2.3000000000000003</v>
      </c>
      <c r="N9">
        <f t="shared" si="1"/>
        <v>37.871807146749575</v>
      </c>
      <c r="O9">
        <f t="shared" si="2"/>
        <v>12.043220315590791</v>
      </c>
      <c r="P9" s="69"/>
      <c r="Q9" s="69"/>
      <c r="R9" s="69"/>
      <c r="S9" s="69"/>
      <c r="T9" s="69"/>
      <c r="U9" s="69"/>
      <c r="V9" s="69"/>
      <c r="W9" s="69"/>
    </row>
    <row r="10" spans="1:23" x14ac:dyDescent="0.25">
      <c r="A10">
        <v>1</v>
      </c>
      <c r="B10">
        <v>2.2000000000000002</v>
      </c>
      <c r="C10">
        <f>'Raw data'!K513</f>
        <v>76.150319579106196</v>
      </c>
      <c r="D10">
        <f>'Raw data'!K522</f>
        <v>24.028158210732695</v>
      </c>
      <c r="E10">
        <f>'Raw data'!K531</f>
        <v>56.264369622346258</v>
      </c>
      <c r="F10" s="86"/>
      <c r="G10" s="86"/>
      <c r="H10" s="83"/>
      <c r="I10" s="83"/>
      <c r="J10" s="79"/>
      <c r="K10" s="79"/>
      <c r="L10">
        <v>2.2000000000000002</v>
      </c>
      <c r="M10">
        <f t="shared" si="0"/>
        <v>2.3000000000000003</v>
      </c>
      <c r="N10">
        <f t="shared" si="1"/>
        <v>52.122161368373497</v>
      </c>
      <c r="O10">
        <f t="shared" si="2"/>
        <v>32.236211411613567</v>
      </c>
      <c r="P10" s="69"/>
      <c r="Q10" s="69"/>
      <c r="R10" s="69"/>
      <c r="S10" s="69"/>
      <c r="T10" s="69"/>
      <c r="U10" s="69"/>
      <c r="V10" s="69"/>
      <c r="W10" s="69"/>
    </row>
    <row r="11" spans="1:23" x14ac:dyDescent="0.25">
      <c r="A11">
        <v>10</v>
      </c>
      <c r="B11">
        <v>3.2</v>
      </c>
      <c r="C11">
        <f>'Raw data'!K545</f>
        <v>32.619624001511724</v>
      </c>
      <c r="D11">
        <f>'Raw data'!K554</f>
        <v>13.647325781998465</v>
      </c>
      <c r="E11">
        <f>'Raw data'!K563</f>
        <v>26.470401224764238</v>
      </c>
      <c r="F11" s="86">
        <f>AVERAGE(C11:C13)</f>
        <v>38.806524161789447</v>
      </c>
      <c r="G11" s="86">
        <f>STDEV(C11:C13)/SQRT(3)</f>
        <v>3.2899175633379265</v>
      </c>
      <c r="H11" s="83">
        <f>AVERAGE(D11:D13)</f>
        <v>18.551123212743942</v>
      </c>
      <c r="I11" s="83">
        <f>STDEV(D11:D13)/SQRT(3)</f>
        <v>3.6343773798909749</v>
      </c>
      <c r="J11" s="79">
        <f>AVERAGE(E11:E13)</f>
        <v>27.397245526878383</v>
      </c>
      <c r="K11" s="79">
        <f>STDEV(E11:E13)/SQRT(3)</f>
        <v>4.0540593980977251</v>
      </c>
      <c r="L11">
        <v>3.2</v>
      </c>
      <c r="M11">
        <f t="shared" si="0"/>
        <v>3.3000000000000003</v>
      </c>
      <c r="N11">
        <f t="shared" si="1"/>
        <v>18.972298219513259</v>
      </c>
      <c r="O11">
        <f t="shared" si="2"/>
        <v>12.823075442765774</v>
      </c>
      <c r="P11" s="69"/>
      <c r="Q11" s="69"/>
      <c r="R11" s="69"/>
      <c r="S11" s="69"/>
      <c r="T11" s="69"/>
      <c r="U11" s="69"/>
      <c r="V11" s="69"/>
      <c r="W11" s="69"/>
    </row>
    <row r="12" spans="1:23" x14ac:dyDescent="0.25">
      <c r="A12">
        <v>10</v>
      </c>
      <c r="B12">
        <v>3.2</v>
      </c>
      <c r="C12">
        <f>'Raw data'!K548</f>
        <v>39.960290627071267</v>
      </c>
      <c r="D12">
        <f>'Raw data'!K557</f>
        <v>16.356445243389519</v>
      </c>
      <c r="E12">
        <f>'Raw data'!K566</f>
        <v>20.884858582236053</v>
      </c>
      <c r="F12" s="86"/>
      <c r="G12" s="86"/>
      <c r="H12" s="83"/>
      <c r="I12" s="83"/>
      <c r="J12" s="79"/>
      <c r="K12" s="79"/>
      <c r="L12">
        <v>3.2</v>
      </c>
      <c r="M12">
        <f t="shared" si="0"/>
        <v>3.3000000000000003</v>
      </c>
      <c r="N12">
        <f t="shared" si="1"/>
        <v>23.603845383681747</v>
      </c>
      <c r="O12">
        <f t="shared" si="2"/>
        <v>4.5284133388465335</v>
      </c>
      <c r="P12" s="69"/>
      <c r="Q12" s="69"/>
      <c r="R12" s="69"/>
      <c r="S12" s="69"/>
      <c r="T12" s="69"/>
      <c r="U12" s="69"/>
      <c r="V12" s="69"/>
      <c r="W12" s="69"/>
    </row>
    <row r="13" spans="1:23" x14ac:dyDescent="0.25">
      <c r="A13">
        <v>10</v>
      </c>
      <c r="B13">
        <v>3.2</v>
      </c>
      <c r="C13">
        <f>'Raw data'!K551</f>
        <v>43.839657856785337</v>
      </c>
      <c r="D13">
        <f>'Raw data'!K560</f>
        <v>25.649598612843842</v>
      </c>
      <c r="E13">
        <f>'Raw data'!K569</f>
        <v>34.836476773634857</v>
      </c>
      <c r="F13" s="86"/>
      <c r="G13" s="86"/>
      <c r="H13" s="83"/>
      <c r="I13" s="83"/>
      <c r="J13" s="79"/>
      <c r="K13" s="79"/>
      <c r="L13">
        <v>3.2</v>
      </c>
      <c r="M13">
        <f t="shared" si="0"/>
        <v>3.3000000000000003</v>
      </c>
      <c r="N13">
        <f t="shared" si="1"/>
        <v>18.190059243941494</v>
      </c>
      <c r="O13">
        <f t="shared" si="2"/>
        <v>9.1868781607910144</v>
      </c>
      <c r="P13" s="69"/>
      <c r="Q13" s="69"/>
      <c r="R13" s="69"/>
      <c r="S13" s="69"/>
      <c r="T13" s="69"/>
      <c r="U13" s="69"/>
      <c r="V13" s="69"/>
      <c r="W13" s="69"/>
    </row>
    <row r="14" spans="1:23" x14ac:dyDescent="0.25">
      <c r="A14">
        <v>100</v>
      </c>
      <c r="B14">
        <v>4.2</v>
      </c>
      <c r="C14">
        <f>'Raw data'!K583</f>
        <v>23.512282024507929</v>
      </c>
      <c r="D14">
        <f>'Raw data'!K592</f>
        <v>17.585798076857341</v>
      </c>
      <c r="E14">
        <f>'Raw data'!K601</f>
        <v>53.771574525951898</v>
      </c>
      <c r="F14" s="86">
        <f>AVERAGE(C14:C16)</f>
        <v>26.618786536792857</v>
      </c>
      <c r="G14" s="86">
        <f>STDEV(C14:C16)/SQRT(3)</f>
        <v>1.876899523414671</v>
      </c>
      <c r="H14" s="83">
        <f>AVERAGE(D14:D16)</f>
        <v>18.956760391668833</v>
      </c>
      <c r="I14" s="83">
        <f>STDEV(D14:D16)/SQRT(3)</f>
        <v>1.4688655689889019</v>
      </c>
      <c r="J14" s="79">
        <f>AVERAGE(E14:E16)</f>
        <v>49.490803042457266</v>
      </c>
      <c r="K14" s="79">
        <f>STDEV(E14:E16)/SQRT(3)</f>
        <v>3.5933811987715618</v>
      </c>
      <c r="L14">
        <v>4.2</v>
      </c>
      <c r="M14">
        <f t="shared" si="0"/>
        <v>4.3</v>
      </c>
      <c r="N14">
        <f t="shared" si="1"/>
        <v>5.9264839476505884</v>
      </c>
      <c r="O14">
        <f t="shared" si="2"/>
        <v>36.185776449094561</v>
      </c>
      <c r="P14" s="69"/>
      <c r="Q14" s="69"/>
      <c r="R14" s="69"/>
      <c r="S14" s="69"/>
      <c r="T14" s="69"/>
      <c r="U14" s="69"/>
      <c r="V14" s="69"/>
      <c r="W14" s="69"/>
    </row>
    <row r="15" spans="1:23" x14ac:dyDescent="0.25">
      <c r="A15">
        <v>100</v>
      </c>
      <c r="B15">
        <v>4.2</v>
      </c>
      <c r="C15">
        <f>'Raw data'!K586</f>
        <v>29.996998449844945</v>
      </c>
      <c r="D15">
        <f>'Raw data'!K595</f>
        <v>21.892362640884592</v>
      </c>
      <c r="E15">
        <f>'Raw data'!K604</f>
        <v>52.349758452164821</v>
      </c>
      <c r="F15" s="86"/>
      <c r="G15" s="86"/>
      <c r="H15" s="83"/>
      <c r="I15" s="83"/>
      <c r="J15" s="79"/>
      <c r="K15" s="79"/>
      <c r="L15">
        <v>4.2</v>
      </c>
      <c r="M15">
        <f t="shared" si="0"/>
        <v>4.3</v>
      </c>
      <c r="N15">
        <f t="shared" si="1"/>
        <v>8.104635808960353</v>
      </c>
      <c r="O15">
        <f t="shared" si="2"/>
        <v>30.457395811280229</v>
      </c>
      <c r="P15" s="69"/>
      <c r="Q15" s="69"/>
      <c r="R15" s="69"/>
      <c r="S15" s="69"/>
      <c r="T15" s="69"/>
      <c r="U15" s="69"/>
      <c r="V15" s="69"/>
      <c r="W15" s="69"/>
    </row>
    <row r="16" spans="1:23" x14ac:dyDescent="0.25">
      <c r="A16">
        <v>100</v>
      </c>
      <c r="B16">
        <v>4.2</v>
      </c>
      <c r="C16">
        <f>'Raw data'!K589</f>
        <v>26.347079136025691</v>
      </c>
      <c r="D16">
        <f>'Raw data'!K598</f>
        <v>17.392120457264564</v>
      </c>
      <c r="E16">
        <f>'Raw data'!K607</f>
        <v>42.351076149255064</v>
      </c>
      <c r="F16" s="86"/>
      <c r="G16" s="86"/>
      <c r="H16" s="83"/>
      <c r="I16" s="83"/>
      <c r="J16" s="79"/>
      <c r="K16" s="79"/>
      <c r="L16">
        <v>4.2</v>
      </c>
      <c r="M16">
        <f t="shared" si="0"/>
        <v>4.3</v>
      </c>
      <c r="N16">
        <f t="shared" si="1"/>
        <v>8.9549586787611268</v>
      </c>
      <c r="O16">
        <f t="shared" si="2"/>
        <v>24.9589556919905</v>
      </c>
      <c r="P16" s="69"/>
      <c r="Q16" s="69"/>
      <c r="R16" s="69"/>
      <c r="S16" s="69"/>
      <c r="T16" s="69"/>
      <c r="U16" s="69"/>
      <c r="V16" s="69"/>
      <c r="W16" s="69"/>
    </row>
    <row r="17" spans="1:23" x14ac:dyDescent="0.25">
      <c r="E17" s="9"/>
      <c r="F17" s="94"/>
      <c r="G17" s="94"/>
      <c r="H17" s="94"/>
      <c r="I17" s="94"/>
      <c r="J17" s="94"/>
      <c r="K17" s="94"/>
      <c r="L17" s="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 x14ac:dyDescent="0.25">
      <c r="E18" s="9"/>
      <c r="F18" s="94"/>
      <c r="G18" s="94"/>
      <c r="H18" s="94"/>
      <c r="I18" s="94"/>
      <c r="J18" s="94"/>
      <c r="K18" s="94"/>
      <c r="L18" s="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 x14ac:dyDescent="0.25">
      <c r="E19" s="9"/>
      <c r="F19" s="95"/>
      <c r="G19" s="95"/>
      <c r="H19" s="95"/>
      <c r="I19" s="95"/>
      <c r="J19" s="95"/>
      <c r="K19" s="95"/>
      <c r="L19" s="9"/>
      <c r="N19" s="69"/>
      <c r="O19" s="69"/>
      <c r="P19" s="69"/>
      <c r="Q19" s="69"/>
      <c r="R19" s="69"/>
      <c r="S19" s="69"/>
      <c r="T19" s="69"/>
      <c r="U19" s="69"/>
      <c r="V19" s="69"/>
      <c r="W19" s="69"/>
    </row>
    <row r="21" spans="1:23" ht="18.75" x14ac:dyDescent="0.3">
      <c r="A21" s="4" t="s">
        <v>218</v>
      </c>
    </row>
    <row r="33" spans="1:13" x14ac:dyDescent="0.25">
      <c r="M33" s="57"/>
    </row>
    <row r="38" spans="1:13" ht="18.75" x14ac:dyDescent="0.3">
      <c r="A38" s="4" t="s">
        <v>219</v>
      </c>
    </row>
    <row r="39" spans="1:13" ht="15.75" x14ac:dyDescent="0.25">
      <c r="A39" s="64" t="s">
        <v>221</v>
      </c>
      <c r="B39" s="65" t="s">
        <v>275</v>
      </c>
      <c r="C39" s="6"/>
      <c r="D39" s="6"/>
      <c r="E39" s="6"/>
    </row>
    <row r="40" spans="1:13" x14ac:dyDescent="0.25">
      <c r="A40" s="58" t="s">
        <v>32</v>
      </c>
      <c r="B40" s="58"/>
      <c r="C40" s="58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5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58" t="s">
        <v>278</v>
      </c>
      <c r="B42" s="6"/>
      <c r="C42" s="6"/>
      <c r="D42" s="6"/>
      <c r="E42" s="6"/>
      <c r="F42" s="6"/>
      <c r="G42" s="60" t="s">
        <v>282</v>
      </c>
      <c r="H42" s="6"/>
      <c r="I42" s="6"/>
      <c r="J42" s="6"/>
      <c r="K42" s="6"/>
      <c r="L42" s="6"/>
      <c r="M42" s="6"/>
    </row>
    <row r="43" spans="1:13" x14ac:dyDescent="0.25">
      <c r="A43" s="58" t="s">
        <v>172</v>
      </c>
      <c r="B43" s="6"/>
      <c r="C43" s="6"/>
      <c r="D43" s="6"/>
      <c r="E43" s="6"/>
      <c r="F43" s="6"/>
      <c r="G43" s="58" t="s">
        <v>67</v>
      </c>
      <c r="H43" s="6"/>
      <c r="I43" s="6"/>
      <c r="J43" s="6"/>
      <c r="K43" s="6"/>
      <c r="L43" s="6"/>
      <c r="M43" s="6"/>
    </row>
    <row r="44" spans="1:13" x14ac:dyDescent="0.25">
      <c r="A44" s="58" t="s">
        <v>276</v>
      </c>
      <c r="B44" s="6"/>
      <c r="C44" s="6"/>
      <c r="D44" s="6"/>
      <c r="E44" s="6"/>
      <c r="F44" s="6"/>
      <c r="G44" s="58" t="s">
        <v>64</v>
      </c>
      <c r="H44" s="6"/>
      <c r="I44" s="6"/>
      <c r="J44" s="6"/>
      <c r="K44" s="6"/>
      <c r="L44" s="6"/>
      <c r="M44" s="6"/>
    </row>
    <row r="45" spans="1:13" x14ac:dyDescent="0.25">
      <c r="A45" s="58" t="s">
        <v>277</v>
      </c>
      <c r="B45" s="58"/>
      <c r="C45" s="6"/>
      <c r="D45" s="6"/>
      <c r="E45" s="6"/>
      <c r="F45" s="6"/>
      <c r="G45" s="59"/>
      <c r="H45" s="6"/>
      <c r="I45" s="6"/>
      <c r="J45" s="6"/>
      <c r="K45" s="6"/>
      <c r="L45" s="6"/>
      <c r="M45" s="6"/>
    </row>
    <row r="46" spans="1:13" x14ac:dyDescent="0.25">
      <c r="A46" s="58"/>
      <c r="B46" s="6"/>
      <c r="C46" s="6"/>
      <c r="D46" s="6"/>
      <c r="E46" s="6"/>
      <c r="F46" s="6"/>
      <c r="G46" s="58" t="s">
        <v>290</v>
      </c>
      <c r="H46" s="6"/>
      <c r="I46" s="6"/>
      <c r="J46" s="6"/>
      <c r="K46" s="6"/>
      <c r="L46" s="6"/>
      <c r="M46" s="6"/>
    </row>
    <row r="47" spans="1:13" x14ac:dyDescent="0.25">
      <c r="A47" s="58" t="s">
        <v>32</v>
      </c>
      <c r="B47" s="6"/>
      <c r="C47" s="6"/>
      <c r="D47" s="6"/>
      <c r="E47" s="6"/>
      <c r="F47" s="6"/>
      <c r="G47" s="59"/>
      <c r="H47" s="6"/>
      <c r="I47" s="6"/>
      <c r="J47" s="6"/>
      <c r="K47" s="6"/>
      <c r="L47" s="6"/>
      <c r="M47" s="6"/>
    </row>
    <row r="48" spans="1:13" x14ac:dyDescent="0.25">
      <c r="A48" s="59"/>
      <c r="B48" s="6"/>
      <c r="C48" s="61"/>
      <c r="D48" s="61"/>
      <c r="E48" s="61"/>
      <c r="F48" s="61"/>
      <c r="G48" s="58" t="s">
        <v>93</v>
      </c>
      <c r="H48" s="61"/>
      <c r="I48" s="61"/>
      <c r="J48" s="61"/>
      <c r="K48" s="61"/>
      <c r="L48" s="61"/>
      <c r="M48" s="61"/>
    </row>
    <row r="49" spans="1:15" x14ac:dyDescent="0.25">
      <c r="A49" s="58" t="s">
        <v>281</v>
      </c>
      <c r="B49" s="59"/>
      <c r="C49" s="61"/>
      <c r="D49" s="61"/>
      <c r="E49" s="61"/>
      <c r="F49" s="61"/>
      <c r="G49" s="58" t="s">
        <v>283</v>
      </c>
      <c r="H49" s="61"/>
      <c r="I49" s="61"/>
      <c r="J49" s="61"/>
      <c r="K49" s="61"/>
      <c r="L49" s="61"/>
      <c r="M49" s="61"/>
      <c r="O49" s="11"/>
    </row>
    <row r="50" spans="1:15" x14ac:dyDescent="0.25">
      <c r="A50" s="58" t="s">
        <v>166</v>
      </c>
      <c r="B50" s="58"/>
      <c r="C50" s="61"/>
      <c r="D50" s="61"/>
      <c r="E50" s="61"/>
      <c r="F50" s="61"/>
      <c r="G50" s="58" t="s">
        <v>284</v>
      </c>
      <c r="H50" s="61"/>
      <c r="I50" s="61"/>
      <c r="J50" s="61"/>
      <c r="K50" s="61"/>
      <c r="L50" s="61"/>
      <c r="M50" s="61"/>
      <c r="O50" s="10"/>
    </row>
    <row r="51" spans="1:15" x14ac:dyDescent="0.25">
      <c r="A51" s="58" t="s">
        <v>279</v>
      </c>
      <c r="B51" s="58"/>
      <c r="C51" s="6"/>
      <c r="D51" s="6"/>
      <c r="E51" s="6"/>
      <c r="F51" s="6"/>
      <c r="G51" s="58" t="s">
        <v>285</v>
      </c>
      <c r="H51" s="6"/>
      <c r="I51" s="6"/>
      <c r="J51" s="6"/>
      <c r="K51" s="6"/>
      <c r="L51" s="6"/>
      <c r="M51" s="6"/>
      <c r="O51" s="11"/>
    </row>
    <row r="52" spans="1:15" x14ac:dyDescent="0.25">
      <c r="A52" s="58" t="s">
        <v>280</v>
      </c>
      <c r="B52" s="62"/>
      <c r="C52" s="61"/>
      <c r="D52" s="61"/>
      <c r="E52" s="61"/>
      <c r="F52" s="61"/>
      <c r="G52" s="58" t="s">
        <v>286</v>
      </c>
      <c r="H52" s="61"/>
      <c r="I52" s="61"/>
      <c r="J52" s="61"/>
      <c r="K52" s="61"/>
      <c r="L52" s="61"/>
      <c r="M52" s="61"/>
      <c r="O52" s="10"/>
    </row>
    <row r="53" spans="1:15" ht="15.75" x14ac:dyDescent="0.25">
      <c r="A53" s="63"/>
      <c r="B53" s="62"/>
      <c r="C53" s="61"/>
      <c r="D53" s="61"/>
      <c r="E53" s="61"/>
      <c r="F53" s="61"/>
      <c r="G53" s="58" t="s">
        <v>287</v>
      </c>
      <c r="H53" s="61"/>
      <c r="I53" s="61"/>
      <c r="J53" s="61"/>
      <c r="K53" s="61"/>
      <c r="L53" s="61"/>
      <c r="M53" s="61"/>
    </row>
    <row r="54" spans="1:15" x14ac:dyDescent="0.25">
      <c r="A54" s="58"/>
      <c r="B54" s="62"/>
      <c r="C54" s="61"/>
      <c r="D54" s="61"/>
      <c r="E54" s="61"/>
      <c r="F54" s="61"/>
      <c r="G54" s="58" t="s">
        <v>288</v>
      </c>
      <c r="H54" s="61"/>
      <c r="I54" s="61"/>
      <c r="J54" s="61"/>
      <c r="K54" s="61"/>
      <c r="L54" s="61"/>
      <c r="M54" s="61"/>
    </row>
    <row r="55" spans="1:15" x14ac:dyDescent="0.25">
      <c r="A55" s="58" t="s">
        <v>32</v>
      </c>
      <c r="B55" s="58"/>
      <c r="C55" s="6"/>
      <c r="D55" s="6"/>
      <c r="E55" s="6"/>
      <c r="F55" s="6"/>
      <c r="G55" s="58" t="s">
        <v>289</v>
      </c>
      <c r="H55" s="6"/>
      <c r="I55" s="6"/>
      <c r="J55" s="6"/>
      <c r="K55" s="6"/>
      <c r="L55" s="6"/>
      <c r="M55" s="6"/>
    </row>
    <row r="56" spans="1:15" x14ac:dyDescent="0.25">
      <c r="A56" s="59"/>
      <c r="B56" s="58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</row>
    <row r="57" spans="1:15" x14ac:dyDescent="0.25">
      <c r="A57" s="58" t="s">
        <v>293</v>
      </c>
      <c r="B57" s="58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O57" s="11"/>
    </row>
    <row r="58" spans="1:15" x14ac:dyDescent="0.25">
      <c r="A58" s="58" t="s">
        <v>166</v>
      </c>
      <c r="B58" s="62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O58" s="11"/>
    </row>
    <row r="59" spans="1:15" x14ac:dyDescent="0.25">
      <c r="A59" s="58" t="s">
        <v>291</v>
      </c>
      <c r="B59" s="58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O59" s="11"/>
    </row>
    <row r="60" spans="1:15" x14ac:dyDescent="0.25">
      <c r="A60" s="58" t="s">
        <v>292</v>
      </c>
      <c r="B60" s="62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O60" s="11"/>
    </row>
    <row r="61" spans="1:15" x14ac:dyDescent="0.25">
      <c r="A61" s="9"/>
      <c r="B61" s="53"/>
      <c r="C61" s="51"/>
      <c r="D61" s="51"/>
      <c r="E61" s="51"/>
      <c r="F61" s="51"/>
      <c r="G61" s="51"/>
      <c r="H61" s="51"/>
      <c r="I61" s="17"/>
      <c r="J61" s="17"/>
      <c r="K61" s="17"/>
      <c r="L61" s="17"/>
      <c r="M61" s="17"/>
      <c r="O61" s="10"/>
    </row>
    <row r="62" spans="1:15" x14ac:dyDescent="0.25">
      <c r="O62" s="11"/>
    </row>
    <row r="63" spans="1:15" ht="15.75" x14ac:dyDescent="0.25">
      <c r="A63" s="35" t="s">
        <v>220</v>
      </c>
      <c r="O63" s="10"/>
    </row>
    <row r="64" spans="1:15" ht="15.75" x14ac:dyDescent="0.25">
      <c r="A64" s="46" t="s">
        <v>296</v>
      </c>
      <c r="B64" s="37"/>
      <c r="C64" s="37"/>
      <c r="D64" s="37"/>
      <c r="E64" s="37"/>
      <c r="F64" s="37"/>
      <c r="G64" s="37"/>
      <c r="H64" s="37"/>
      <c r="O64" s="11"/>
    </row>
    <row r="65" spans="1:15" ht="15.75" x14ac:dyDescent="0.25">
      <c r="A65" s="45" t="s">
        <v>225</v>
      </c>
      <c r="B65" s="37"/>
      <c r="C65" s="37"/>
      <c r="D65" s="37"/>
      <c r="E65" s="37"/>
      <c r="F65" s="37"/>
      <c r="G65" s="37"/>
      <c r="H65" s="37"/>
      <c r="O65" s="10"/>
    </row>
    <row r="66" spans="1:15" x14ac:dyDescent="0.25">
      <c r="A66" s="23" t="s">
        <v>274</v>
      </c>
      <c r="B66" s="37"/>
      <c r="C66" s="37"/>
      <c r="D66" s="37"/>
      <c r="E66" s="37"/>
      <c r="F66" s="37"/>
      <c r="G66" s="37"/>
      <c r="H66" s="37"/>
    </row>
    <row r="67" spans="1:15" x14ac:dyDescent="0.25">
      <c r="A67" s="23" t="s">
        <v>264</v>
      </c>
      <c r="B67" s="37"/>
      <c r="C67" s="37"/>
      <c r="D67" s="37"/>
      <c r="E67" s="37"/>
      <c r="F67" s="37"/>
      <c r="G67" s="37"/>
      <c r="H67" s="37"/>
    </row>
    <row r="68" spans="1:15" x14ac:dyDescent="0.25">
      <c r="A68" s="23" t="s">
        <v>265</v>
      </c>
      <c r="B68" s="37"/>
      <c r="C68" s="37"/>
      <c r="D68" s="37"/>
      <c r="E68" s="37"/>
      <c r="F68" s="37"/>
      <c r="G68" s="37"/>
      <c r="H68" s="37"/>
    </row>
    <row r="69" spans="1:15" x14ac:dyDescent="0.25">
      <c r="A69" s="23" t="s">
        <v>266</v>
      </c>
      <c r="B69" s="37"/>
      <c r="C69" s="37"/>
      <c r="D69" s="37"/>
      <c r="E69" s="37"/>
      <c r="F69" s="37"/>
      <c r="G69" s="37"/>
      <c r="H69" s="37"/>
      <c r="O69" s="11"/>
    </row>
    <row r="70" spans="1:15" x14ac:dyDescent="0.25">
      <c r="A70" s="23" t="s">
        <v>34</v>
      </c>
      <c r="B70" s="37"/>
      <c r="C70" s="37"/>
      <c r="D70" s="37"/>
      <c r="E70" s="37"/>
      <c r="F70" s="37"/>
      <c r="G70" s="37"/>
      <c r="H70" s="37"/>
      <c r="O70" s="11"/>
    </row>
    <row r="71" spans="1:15" x14ac:dyDescent="0.25">
      <c r="A71" s="23" t="s">
        <v>35</v>
      </c>
      <c r="B71" s="37"/>
      <c r="C71" s="37"/>
      <c r="D71" s="37"/>
      <c r="E71" s="37"/>
      <c r="F71" s="37"/>
      <c r="G71" s="37"/>
      <c r="H71" s="37"/>
      <c r="O71" s="11"/>
    </row>
    <row r="72" spans="1:15" ht="15.75" x14ac:dyDescent="0.25">
      <c r="A72" s="45" t="s">
        <v>226</v>
      </c>
      <c r="B72" s="37"/>
      <c r="C72" s="37"/>
      <c r="D72" s="37"/>
      <c r="E72" s="37"/>
      <c r="F72" s="37"/>
      <c r="G72" s="37"/>
      <c r="H72" s="37"/>
      <c r="O72" s="11"/>
    </row>
    <row r="73" spans="1:15" ht="15.75" x14ac:dyDescent="0.25">
      <c r="A73" s="36"/>
      <c r="B73" s="37"/>
      <c r="C73" s="37"/>
      <c r="D73" s="37"/>
      <c r="E73" s="37"/>
      <c r="F73" s="37"/>
      <c r="G73" s="37"/>
      <c r="H73" s="37"/>
      <c r="O73" s="11"/>
    </row>
    <row r="74" spans="1:15" x14ac:dyDescent="0.25">
      <c r="A74" s="23" t="s">
        <v>91</v>
      </c>
      <c r="B74" s="37"/>
      <c r="C74" s="37"/>
      <c r="D74" s="37"/>
      <c r="E74" s="37"/>
      <c r="F74" s="37"/>
      <c r="G74" s="37"/>
      <c r="H74" s="37"/>
      <c r="O74" s="10"/>
    </row>
    <row r="75" spans="1:15" x14ac:dyDescent="0.25">
      <c r="A75" s="23" t="s">
        <v>64</v>
      </c>
      <c r="B75" s="37"/>
      <c r="C75" s="37"/>
      <c r="D75" s="37"/>
      <c r="E75" s="37"/>
      <c r="F75" s="37"/>
      <c r="G75" s="37"/>
      <c r="H75" s="37"/>
      <c r="O75" s="11"/>
    </row>
    <row r="76" spans="1:15" x14ac:dyDescent="0.25">
      <c r="A76" s="38"/>
      <c r="B76" s="37"/>
      <c r="C76" s="37"/>
      <c r="D76" s="37"/>
      <c r="E76" s="37"/>
      <c r="F76" s="37"/>
      <c r="G76" s="37"/>
      <c r="H76" s="37"/>
      <c r="O76" s="10"/>
    </row>
    <row r="77" spans="1:15" x14ac:dyDescent="0.25">
      <c r="A77" s="23" t="s">
        <v>227</v>
      </c>
      <c r="B77" s="37"/>
      <c r="C77" s="37"/>
      <c r="D77" s="37"/>
      <c r="E77" s="37"/>
      <c r="F77" s="37"/>
      <c r="G77" s="37"/>
      <c r="H77" s="37"/>
      <c r="O77" s="11"/>
    </row>
    <row r="78" spans="1:15" x14ac:dyDescent="0.25">
      <c r="A78" s="38"/>
      <c r="B78" s="37"/>
      <c r="C78" s="37"/>
      <c r="D78" s="37"/>
      <c r="E78" s="37"/>
      <c r="F78" s="37"/>
      <c r="G78" s="37"/>
      <c r="H78" s="37"/>
      <c r="O78" s="10"/>
    </row>
    <row r="79" spans="1:15" x14ac:dyDescent="0.25">
      <c r="A79" s="23" t="s">
        <v>228</v>
      </c>
      <c r="B79" s="37"/>
      <c r="C79" s="37"/>
      <c r="D79" s="37"/>
      <c r="E79" s="37"/>
      <c r="F79" s="37"/>
      <c r="G79" s="37"/>
      <c r="H79" s="37"/>
    </row>
    <row r="80" spans="1:15" x14ac:dyDescent="0.25">
      <c r="A80" s="23" t="s">
        <v>267</v>
      </c>
      <c r="B80" s="37"/>
      <c r="C80" s="37"/>
      <c r="D80" s="37"/>
      <c r="E80" s="37"/>
      <c r="F80" s="37"/>
      <c r="G80" s="37"/>
      <c r="H80" s="37"/>
    </row>
    <row r="81" spans="1:15" x14ac:dyDescent="0.25">
      <c r="A81" s="23" t="s">
        <v>268</v>
      </c>
      <c r="B81" s="37"/>
      <c r="C81" s="37"/>
      <c r="D81" s="37"/>
      <c r="E81" s="37"/>
      <c r="F81" s="37"/>
      <c r="G81" s="37"/>
      <c r="H81" s="37"/>
    </row>
    <row r="82" spans="1:15" x14ac:dyDescent="0.25">
      <c r="A82" s="23" t="s">
        <v>269</v>
      </c>
      <c r="B82" s="37"/>
      <c r="C82" s="37"/>
      <c r="D82" s="37"/>
      <c r="E82" s="37"/>
      <c r="F82" s="37"/>
      <c r="G82" s="37"/>
      <c r="H82" s="37"/>
      <c r="O82" s="11"/>
    </row>
    <row r="83" spans="1:15" x14ac:dyDescent="0.25">
      <c r="A83" s="23" t="s">
        <v>270</v>
      </c>
      <c r="B83" s="37"/>
      <c r="C83" s="37"/>
      <c r="D83" s="37"/>
      <c r="E83" s="37"/>
      <c r="F83" s="37"/>
      <c r="G83" s="37"/>
      <c r="H83" s="37"/>
      <c r="O83" s="11"/>
    </row>
    <row r="84" spans="1:15" x14ac:dyDescent="0.25">
      <c r="A84" s="23" t="s">
        <v>271</v>
      </c>
      <c r="B84" s="37"/>
      <c r="C84" s="37"/>
      <c r="D84" s="37"/>
      <c r="E84" s="37"/>
      <c r="F84" s="37"/>
      <c r="G84" s="37"/>
      <c r="H84" s="37"/>
      <c r="O84" s="11"/>
    </row>
    <row r="85" spans="1:15" x14ac:dyDescent="0.25">
      <c r="A85" s="23" t="s">
        <v>272</v>
      </c>
      <c r="B85" s="37"/>
      <c r="C85" s="37"/>
      <c r="D85" s="37"/>
      <c r="E85" s="37"/>
      <c r="F85" s="37"/>
      <c r="G85" s="37"/>
      <c r="H85" s="37"/>
      <c r="O85" s="11"/>
    </row>
    <row r="86" spans="1:15" x14ac:dyDescent="0.25">
      <c r="A86" s="23" t="s">
        <v>273</v>
      </c>
      <c r="B86" s="37"/>
      <c r="C86" s="37"/>
      <c r="D86" s="37"/>
      <c r="E86" s="37"/>
      <c r="F86" s="37"/>
      <c r="G86" s="37"/>
      <c r="H86" s="37"/>
      <c r="O86" s="11"/>
    </row>
    <row r="87" spans="1:15" s="17" customFormat="1" x14ac:dyDescent="0.25">
      <c r="A87" s="39"/>
      <c r="B87" s="40"/>
      <c r="C87" s="40"/>
      <c r="D87" s="40"/>
      <c r="E87" s="40"/>
      <c r="F87" s="40"/>
      <c r="G87" s="40"/>
      <c r="H87" s="40"/>
      <c r="O87" s="10"/>
    </row>
    <row r="88" spans="1:15" x14ac:dyDescent="0.25">
      <c r="A88" s="66" t="s">
        <v>297</v>
      </c>
      <c r="B88" s="37"/>
      <c r="C88" s="37"/>
      <c r="D88" s="37"/>
      <c r="E88" s="37"/>
      <c r="F88" s="37"/>
      <c r="G88" s="37"/>
      <c r="H88" s="37"/>
      <c r="O88" s="11"/>
    </row>
    <row r="89" spans="1:15" s="17" customFormat="1" x14ac:dyDescent="0.25">
      <c r="A89" s="66" t="s">
        <v>166</v>
      </c>
      <c r="B89" s="40"/>
      <c r="C89" s="40"/>
      <c r="D89" s="40"/>
      <c r="E89" s="40"/>
      <c r="F89" s="40"/>
      <c r="G89" s="40"/>
      <c r="H89" s="40"/>
      <c r="O89" s="10"/>
    </row>
    <row r="90" spans="1:15" s="17" customFormat="1" x14ac:dyDescent="0.25">
      <c r="A90" s="66" t="s">
        <v>294</v>
      </c>
      <c r="B90" s="40"/>
      <c r="C90" s="40"/>
      <c r="D90" s="40"/>
      <c r="E90" s="40"/>
      <c r="F90" s="40"/>
      <c r="G90" s="40"/>
      <c r="H90" s="40"/>
      <c r="O90" s="11"/>
    </row>
    <row r="91" spans="1:15" x14ac:dyDescent="0.25">
      <c r="A91" s="66" t="s">
        <v>295</v>
      </c>
      <c r="B91" s="37"/>
      <c r="C91" s="37"/>
      <c r="D91" s="37"/>
      <c r="E91" s="37"/>
      <c r="F91" s="37"/>
      <c r="G91" s="37"/>
      <c r="H91" s="37"/>
      <c r="O91" s="10"/>
    </row>
    <row r="92" spans="1:15" ht="15.75" x14ac:dyDescent="0.25">
      <c r="A92" s="36"/>
      <c r="B92" s="37"/>
      <c r="C92" s="37"/>
      <c r="D92" s="37"/>
      <c r="E92" s="37"/>
      <c r="F92" s="37"/>
      <c r="G92" s="37"/>
      <c r="H92" s="37"/>
    </row>
    <row r="93" spans="1:15" ht="15.75" x14ac:dyDescent="0.25">
      <c r="A93" s="44" t="s">
        <v>263</v>
      </c>
      <c r="B93" s="41"/>
      <c r="C93" s="41"/>
      <c r="D93" s="41"/>
      <c r="E93" s="41"/>
      <c r="F93" s="41"/>
      <c r="G93" s="41"/>
      <c r="H93" s="41"/>
    </row>
    <row r="94" spans="1:15" ht="18.75" x14ac:dyDescent="0.25">
      <c r="A94" s="56">
        <v>1E-3</v>
      </c>
      <c r="B94" s="41"/>
      <c r="C94" s="41"/>
      <c r="D94" s="41"/>
      <c r="E94" s="41"/>
      <c r="F94" s="41"/>
      <c r="G94" s="41"/>
      <c r="H94" s="41"/>
    </row>
    <row r="95" spans="1:15" x14ac:dyDescent="0.25">
      <c r="A95" s="42" t="s">
        <v>255</v>
      </c>
      <c r="B95" s="41"/>
      <c r="C95" s="41"/>
      <c r="D95" s="41"/>
      <c r="E95" s="41"/>
      <c r="F95" s="41"/>
      <c r="G95" s="41"/>
      <c r="H95" s="41"/>
      <c r="O95" s="11"/>
    </row>
    <row r="96" spans="1:15" x14ac:dyDescent="0.25">
      <c r="A96" s="42" t="s">
        <v>256</v>
      </c>
      <c r="B96" s="41"/>
      <c r="C96" s="41"/>
      <c r="D96" s="41"/>
      <c r="E96" s="41"/>
      <c r="F96" s="41"/>
      <c r="G96" s="41"/>
      <c r="H96" s="41"/>
      <c r="O96" s="11"/>
    </row>
    <row r="97" spans="1:15" x14ac:dyDescent="0.25">
      <c r="A97" s="42" t="s">
        <v>168</v>
      </c>
      <c r="B97" s="41"/>
      <c r="C97" s="41"/>
      <c r="D97" s="41"/>
      <c r="E97" s="41"/>
      <c r="F97" s="41"/>
      <c r="G97" s="41"/>
      <c r="H97" s="41"/>
      <c r="O97" s="11"/>
    </row>
    <row r="98" spans="1:15" x14ac:dyDescent="0.25">
      <c r="A98" s="42" t="s">
        <v>160</v>
      </c>
      <c r="B98" s="41"/>
      <c r="C98" s="41"/>
      <c r="D98" s="41"/>
      <c r="E98" s="41"/>
      <c r="F98" s="41"/>
      <c r="G98" s="41"/>
      <c r="H98" s="41"/>
      <c r="O98" s="11"/>
    </row>
    <row r="99" spans="1:15" x14ac:dyDescent="0.25">
      <c r="A99" s="42" t="s">
        <v>257</v>
      </c>
      <c r="B99" s="41"/>
      <c r="C99" s="41"/>
      <c r="D99" s="41"/>
      <c r="E99" s="41"/>
      <c r="F99" s="41"/>
      <c r="G99" s="41"/>
      <c r="H99" s="41"/>
      <c r="O99" s="10"/>
    </row>
    <row r="100" spans="1:15" x14ac:dyDescent="0.25">
      <c r="A100" s="42" t="s">
        <v>161</v>
      </c>
      <c r="B100" s="41"/>
      <c r="C100" s="41"/>
      <c r="D100" s="41"/>
      <c r="E100" s="41"/>
      <c r="F100" s="41"/>
      <c r="G100" s="41"/>
      <c r="H100" s="41"/>
      <c r="O100" s="11"/>
    </row>
    <row r="101" spans="1:15" x14ac:dyDescent="0.25">
      <c r="A101" s="42" t="s">
        <v>169</v>
      </c>
      <c r="B101" s="41"/>
      <c r="C101" s="41"/>
      <c r="D101" s="41"/>
      <c r="E101" s="41"/>
      <c r="F101" s="41"/>
      <c r="G101" s="41"/>
      <c r="H101" s="41"/>
      <c r="O101" s="10"/>
    </row>
    <row r="102" spans="1:15" x14ac:dyDescent="0.25">
      <c r="A102" s="42">
        <v>33.804699999999997</v>
      </c>
      <c r="B102" s="41"/>
      <c r="C102" s="41"/>
      <c r="D102" s="41"/>
      <c r="E102" s="41"/>
      <c r="F102" s="41"/>
      <c r="G102" s="41"/>
      <c r="H102" s="41"/>
      <c r="O102" s="11"/>
    </row>
    <row r="103" spans="1:15" x14ac:dyDescent="0.25">
      <c r="A103" s="43"/>
      <c r="B103" s="41"/>
      <c r="C103" s="41"/>
      <c r="D103" s="41"/>
      <c r="E103" s="41"/>
      <c r="F103" s="41"/>
      <c r="G103" s="41"/>
      <c r="H103" s="41"/>
      <c r="O103" s="10"/>
    </row>
    <row r="104" spans="1:15" ht="18.75" x14ac:dyDescent="0.25">
      <c r="A104" s="56">
        <v>0.01</v>
      </c>
      <c r="B104" s="41"/>
      <c r="C104" s="41"/>
      <c r="D104" s="41"/>
      <c r="E104" s="41"/>
      <c r="F104" s="41"/>
      <c r="G104" s="41"/>
      <c r="H104" s="41"/>
    </row>
    <row r="105" spans="1:15" x14ac:dyDescent="0.25">
      <c r="A105" s="42" t="s">
        <v>255</v>
      </c>
      <c r="B105" s="41"/>
      <c r="C105" s="41"/>
      <c r="D105" s="41"/>
      <c r="E105" s="41"/>
      <c r="F105" s="41"/>
      <c r="G105" s="41"/>
      <c r="H105" s="41"/>
      <c r="O105" s="11"/>
    </row>
    <row r="106" spans="1:15" x14ac:dyDescent="0.25">
      <c r="A106" s="42" t="s">
        <v>258</v>
      </c>
      <c r="B106" s="41"/>
      <c r="C106" s="41"/>
      <c r="D106" s="41"/>
      <c r="E106" s="41"/>
      <c r="F106" s="41"/>
      <c r="G106" s="41"/>
      <c r="H106" s="41"/>
      <c r="O106" s="11"/>
    </row>
    <row r="107" spans="1:15" x14ac:dyDescent="0.25">
      <c r="A107" s="42" t="s">
        <v>168</v>
      </c>
      <c r="B107" s="41"/>
      <c r="C107" s="41"/>
      <c r="D107" s="41"/>
      <c r="E107" s="41"/>
      <c r="F107" s="41"/>
      <c r="G107" s="41"/>
      <c r="H107" s="41"/>
      <c r="O107" s="11"/>
    </row>
    <row r="108" spans="1:15" x14ac:dyDescent="0.25">
      <c r="A108" s="42" t="s">
        <v>160</v>
      </c>
      <c r="B108" s="41"/>
      <c r="C108" s="41"/>
      <c r="D108" s="41"/>
      <c r="E108" s="41"/>
      <c r="F108" s="41"/>
      <c r="G108" s="41"/>
      <c r="H108" s="41"/>
      <c r="O108" s="11"/>
    </row>
    <row r="109" spans="1:15" x14ac:dyDescent="0.25">
      <c r="A109" s="42" t="s">
        <v>259</v>
      </c>
      <c r="B109" s="41"/>
      <c r="C109" s="41"/>
      <c r="D109" s="41"/>
      <c r="E109" s="41"/>
      <c r="F109" s="41"/>
      <c r="G109" s="41"/>
      <c r="H109" s="41"/>
      <c r="O109" s="14"/>
    </row>
    <row r="110" spans="1:15" x14ac:dyDescent="0.25">
      <c r="A110" s="42" t="s">
        <v>161</v>
      </c>
      <c r="B110" s="41"/>
      <c r="C110" s="41"/>
      <c r="D110" s="41"/>
      <c r="E110" s="41"/>
      <c r="F110" s="41"/>
      <c r="G110" s="41"/>
      <c r="H110" s="41"/>
    </row>
    <row r="111" spans="1:15" x14ac:dyDescent="0.25">
      <c r="A111" s="42" t="s">
        <v>169</v>
      </c>
      <c r="B111" s="41"/>
      <c r="C111" s="41"/>
      <c r="D111" s="41"/>
      <c r="E111" s="41"/>
      <c r="F111" s="41"/>
      <c r="G111" s="41"/>
      <c r="H111" s="41"/>
    </row>
    <row r="112" spans="1:15" x14ac:dyDescent="0.25">
      <c r="A112" s="42">
        <v>46.174160000000001</v>
      </c>
      <c r="B112" s="41"/>
      <c r="C112" s="41"/>
      <c r="D112" s="41"/>
      <c r="E112" s="41"/>
      <c r="F112" s="41"/>
      <c r="G112" s="41"/>
      <c r="H112" s="41"/>
    </row>
    <row r="113" spans="1:8" x14ac:dyDescent="0.25">
      <c r="A113" s="43"/>
      <c r="B113" s="41"/>
      <c r="C113" s="41"/>
      <c r="D113" s="41"/>
      <c r="E113" s="41"/>
      <c r="F113" s="41"/>
      <c r="G113" s="41"/>
      <c r="H113" s="41"/>
    </row>
    <row r="114" spans="1:8" ht="18.75" x14ac:dyDescent="0.25">
      <c r="A114" s="56">
        <v>0.1</v>
      </c>
      <c r="B114" s="41"/>
      <c r="C114" s="41"/>
      <c r="D114" s="41"/>
      <c r="E114" s="41"/>
      <c r="F114" s="41"/>
      <c r="G114" s="41"/>
      <c r="H114" s="41"/>
    </row>
    <row r="115" spans="1:8" x14ac:dyDescent="0.25">
      <c r="A115" s="42" t="s">
        <v>255</v>
      </c>
      <c r="B115" s="41"/>
      <c r="C115" s="41"/>
      <c r="D115" s="41"/>
      <c r="E115" s="41"/>
      <c r="F115" s="41"/>
      <c r="G115" s="41"/>
      <c r="H115" s="41"/>
    </row>
    <row r="116" spans="1:8" x14ac:dyDescent="0.25">
      <c r="A116" s="42" t="s">
        <v>260</v>
      </c>
      <c r="B116" s="41"/>
      <c r="C116" s="41"/>
      <c r="D116" s="41"/>
      <c r="E116" s="41"/>
      <c r="F116" s="41"/>
      <c r="G116" s="41"/>
      <c r="H116" s="41"/>
    </row>
    <row r="117" spans="1:8" x14ac:dyDescent="0.25">
      <c r="A117" s="42" t="s">
        <v>168</v>
      </c>
      <c r="B117" s="41"/>
      <c r="C117" s="41"/>
      <c r="D117" s="41"/>
      <c r="E117" s="41"/>
      <c r="F117" s="41"/>
      <c r="G117" s="41"/>
      <c r="H117" s="41"/>
    </row>
    <row r="118" spans="1:8" x14ac:dyDescent="0.25">
      <c r="A118" s="42" t="s">
        <v>160</v>
      </c>
      <c r="B118" s="41"/>
      <c r="C118" s="41"/>
      <c r="D118" s="41"/>
      <c r="E118" s="41"/>
      <c r="F118" s="41"/>
      <c r="G118" s="41"/>
      <c r="H118" s="41"/>
    </row>
    <row r="119" spans="1:8" x14ac:dyDescent="0.25">
      <c r="A119" s="42" t="s">
        <v>261</v>
      </c>
      <c r="B119" s="41"/>
      <c r="C119" s="41"/>
      <c r="D119" s="41"/>
      <c r="E119" s="41"/>
      <c r="F119" s="41"/>
      <c r="G119" s="41"/>
      <c r="H119" s="41"/>
    </row>
    <row r="120" spans="1:8" x14ac:dyDescent="0.25">
      <c r="A120" s="42" t="s">
        <v>161</v>
      </c>
      <c r="B120" s="41"/>
      <c r="C120" s="41"/>
      <c r="D120" s="41"/>
      <c r="E120" s="41"/>
      <c r="F120" s="41"/>
      <c r="G120" s="41"/>
      <c r="H120" s="41"/>
    </row>
    <row r="121" spans="1:8" x14ac:dyDescent="0.25">
      <c r="A121" s="42" t="s">
        <v>169</v>
      </c>
      <c r="B121" s="41"/>
      <c r="C121" s="41"/>
      <c r="D121" s="41"/>
      <c r="E121" s="41"/>
      <c r="F121" s="41"/>
      <c r="G121" s="41"/>
      <c r="H121" s="41"/>
    </row>
    <row r="122" spans="1:8" x14ac:dyDescent="0.25">
      <c r="A122" s="42">
        <v>20.255400000000002</v>
      </c>
      <c r="B122" s="41"/>
      <c r="C122" s="41"/>
      <c r="D122" s="41"/>
      <c r="E122" s="41"/>
      <c r="F122" s="41"/>
      <c r="G122" s="41"/>
      <c r="H122" s="41"/>
    </row>
    <row r="123" spans="1:8" ht="18.75" x14ac:dyDescent="0.25">
      <c r="A123" s="56">
        <v>1</v>
      </c>
      <c r="B123" s="41"/>
      <c r="C123" s="41"/>
      <c r="D123" s="41"/>
      <c r="E123" s="41"/>
      <c r="F123" s="41"/>
      <c r="G123" s="41"/>
      <c r="H123" s="41"/>
    </row>
    <row r="124" spans="1:8" x14ac:dyDescent="0.25">
      <c r="A124" s="42" t="s">
        <v>255</v>
      </c>
      <c r="B124" s="41"/>
      <c r="C124" s="41"/>
      <c r="D124" s="41"/>
      <c r="E124" s="41"/>
      <c r="F124" s="41"/>
      <c r="G124" s="41"/>
      <c r="H124" s="41"/>
    </row>
    <row r="125" spans="1:8" x14ac:dyDescent="0.25">
      <c r="A125" s="42" t="s">
        <v>209</v>
      </c>
      <c r="B125" s="41"/>
      <c r="C125" s="41"/>
      <c r="D125" s="41"/>
      <c r="E125" s="41"/>
      <c r="F125" s="41"/>
      <c r="G125" s="41"/>
      <c r="H125" s="41"/>
    </row>
    <row r="126" spans="1:8" x14ac:dyDescent="0.25">
      <c r="A126" s="42" t="s">
        <v>168</v>
      </c>
      <c r="B126" s="41"/>
      <c r="C126" s="41"/>
      <c r="D126" s="41"/>
      <c r="E126" s="41"/>
      <c r="F126" s="41"/>
      <c r="G126" s="41"/>
      <c r="H126" s="41"/>
    </row>
    <row r="127" spans="1:8" x14ac:dyDescent="0.25">
      <c r="A127" s="42" t="s">
        <v>160</v>
      </c>
      <c r="B127" s="41"/>
      <c r="C127" s="41"/>
      <c r="D127" s="41"/>
      <c r="E127" s="41"/>
      <c r="F127" s="41"/>
      <c r="G127" s="41"/>
      <c r="H127" s="41"/>
    </row>
    <row r="128" spans="1:8" x14ac:dyDescent="0.25">
      <c r="A128" s="42" t="s">
        <v>262</v>
      </c>
      <c r="B128" s="41"/>
      <c r="C128" s="41"/>
      <c r="D128" s="41"/>
      <c r="E128" s="41"/>
      <c r="F128" s="41"/>
      <c r="G128" s="41"/>
      <c r="H128" s="41"/>
    </row>
    <row r="129" spans="1:8" x14ac:dyDescent="0.25">
      <c r="A129" s="42" t="s">
        <v>161</v>
      </c>
      <c r="B129" s="41"/>
      <c r="C129" s="41"/>
      <c r="D129" s="41"/>
      <c r="E129" s="41"/>
      <c r="F129" s="41"/>
      <c r="G129" s="41"/>
      <c r="H129" s="41"/>
    </row>
    <row r="130" spans="1:8" x14ac:dyDescent="0.25">
      <c r="A130" s="42" t="s">
        <v>169</v>
      </c>
      <c r="B130" s="41"/>
      <c r="C130" s="41"/>
      <c r="D130" s="41"/>
      <c r="E130" s="41"/>
      <c r="F130" s="41"/>
      <c r="G130" s="41"/>
      <c r="H130" s="41"/>
    </row>
    <row r="131" spans="1:8" x14ac:dyDescent="0.25">
      <c r="A131" s="42">
        <v>7.662026</v>
      </c>
      <c r="B131" s="41"/>
      <c r="C131" s="41"/>
      <c r="D131" s="41"/>
      <c r="E131" s="41"/>
      <c r="F131" s="41"/>
      <c r="G131" s="41"/>
      <c r="H131" s="41"/>
    </row>
    <row r="132" spans="1:8" x14ac:dyDescent="0.25">
      <c r="A132" s="41"/>
      <c r="B132" s="41"/>
      <c r="C132" s="41"/>
      <c r="D132" s="41"/>
      <c r="E132" s="41"/>
      <c r="F132" s="41"/>
      <c r="G132" s="41"/>
      <c r="H132" s="41"/>
    </row>
    <row r="133" spans="1:8" s="9" customFormat="1" x14ac:dyDescent="0.25"/>
    <row r="134" spans="1:8" s="9" customFormat="1" x14ac:dyDescent="0.25"/>
    <row r="135" spans="1:8" ht="15.75" x14ac:dyDescent="0.25">
      <c r="A135" s="73" t="s">
        <v>319</v>
      </c>
      <c r="B135" s="72"/>
      <c r="C135" s="72"/>
      <c r="D135" s="72"/>
      <c r="E135" s="72"/>
      <c r="F135" s="72"/>
      <c r="G135" s="72"/>
      <c r="H135" s="72"/>
    </row>
    <row r="136" spans="1:8" x14ac:dyDescent="0.25">
      <c r="A136" s="15" t="s">
        <v>32</v>
      </c>
      <c r="B136" s="13"/>
      <c r="C136" s="13"/>
      <c r="D136" s="13"/>
      <c r="E136" s="13"/>
      <c r="F136" s="13"/>
      <c r="G136" s="13"/>
      <c r="H136" s="13"/>
    </row>
    <row r="137" spans="1:8" x14ac:dyDescent="0.25">
      <c r="A137" s="74"/>
      <c r="B137" s="13"/>
      <c r="C137" s="13"/>
      <c r="D137" s="13"/>
      <c r="E137" s="13"/>
      <c r="F137" s="13"/>
      <c r="G137" s="13"/>
      <c r="H137" s="13"/>
    </row>
    <row r="138" spans="1:8" x14ac:dyDescent="0.25">
      <c r="A138" s="15" t="s">
        <v>314</v>
      </c>
      <c r="B138" s="13"/>
      <c r="C138" s="13"/>
      <c r="D138" s="13"/>
      <c r="E138" s="13"/>
      <c r="F138" s="13"/>
      <c r="G138" s="13"/>
      <c r="H138" s="13"/>
    </row>
    <row r="139" spans="1:8" x14ac:dyDescent="0.25">
      <c r="A139" s="15" t="s">
        <v>166</v>
      </c>
      <c r="B139" s="13"/>
      <c r="C139" s="13"/>
      <c r="D139" s="13"/>
      <c r="E139" s="13"/>
      <c r="F139" s="13"/>
      <c r="G139" s="13"/>
      <c r="H139" s="13"/>
    </row>
    <row r="140" spans="1:8" x14ac:dyDescent="0.25">
      <c r="A140" s="15" t="s">
        <v>320</v>
      </c>
      <c r="B140" s="13"/>
      <c r="C140" s="13"/>
      <c r="D140" s="13"/>
      <c r="E140" s="13"/>
      <c r="F140" s="13"/>
      <c r="G140" s="13"/>
      <c r="H140" s="13"/>
    </row>
    <row r="141" spans="1:8" x14ac:dyDescent="0.25">
      <c r="A141" s="15" t="s">
        <v>295</v>
      </c>
      <c r="B141" s="13"/>
      <c r="C141" s="13"/>
      <c r="D141" s="13"/>
      <c r="E141" s="13"/>
      <c r="F141" s="13"/>
      <c r="G141" s="13"/>
      <c r="H141" s="13"/>
    </row>
    <row r="142" spans="1:8" x14ac:dyDescent="0.25">
      <c r="A142" s="13"/>
      <c r="B142" s="13"/>
      <c r="C142" s="13"/>
      <c r="D142" s="13"/>
      <c r="E142" s="13"/>
      <c r="F142" s="13"/>
      <c r="G142" s="13"/>
      <c r="H142" s="13"/>
    </row>
  </sheetData>
  <mergeCells count="35">
    <mergeCell ref="K17:K19"/>
    <mergeCell ref="F14:F16"/>
    <mergeCell ref="G14:G16"/>
    <mergeCell ref="H14:H16"/>
    <mergeCell ref="I14:I16"/>
    <mergeCell ref="J14:J16"/>
    <mergeCell ref="K14:K16"/>
    <mergeCell ref="F17:F19"/>
    <mergeCell ref="G17:G19"/>
    <mergeCell ref="H17:H19"/>
    <mergeCell ref="I17:I19"/>
    <mergeCell ref="J17:J19"/>
    <mergeCell ref="K11:K13"/>
    <mergeCell ref="F8:F10"/>
    <mergeCell ref="G8:G10"/>
    <mergeCell ref="H8:H10"/>
    <mergeCell ref="I8:I10"/>
    <mergeCell ref="J8:J10"/>
    <mergeCell ref="K8:K10"/>
    <mergeCell ref="F11:F13"/>
    <mergeCell ref="G11:G13"/>
    <mergeCell ref="H11:H13"/>
    <mergeCell ref="I11:I13"/>
    <mergeCell ref="J11:J13"/>
    <mergeCell ref="K5:K7"/>
    <mergeCell ref="L3:O3"/>
    <mergeCell ref="C3:E3"/>
    <mergeCell ref="F3:G3"/>
    <mergeCell ref="H3:I3"/>
    <mergeCell ref="J3:K3"/>
    <mergeCell ref="F5:F7"/>
    <mergeCell ref="G5:G7"/>
    <mergeCell ref="H5:H7"/>
    <mergeCell ref="I5:I7"/>
    <mergeCell ref="J5:J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zoomScale="115" zoomScaleNormal="115" workbookViewId="0"/>
  </sheetViews>
  <sheetFormatPr defaultRowHeight="15" x14ac:dyDescent="0.25"/>
  <cols>
    <col min="13" max="13" width="16.28515625" customWidth="1"/>
  </cols>
  <sheetData>
    <row r="1" spans="1:27" ht="21" x14ac:dyDescent="0.35">
      <c r="A1" s="2" t="s">
        <v>308</v>
      </c>
    </row>
    <row r="2" spans="1:27" ht="18.75" x14ac:dyDescent="0.3">
      <c r="A2" s="4" t="s">
        <v>217</v>
      </c>
    </row>
    <row r="3" spans="1:27" x14ac:dyDescent="0.25">
      <c r="C3" s="81" t="s">
        <v>213</v>
      </c>
      <c r="D3" s="82"/>
      <c r="E3" s="82"/>
      <c r="F3" s="89" t="s">
        <v>214</v>
      </c>
      <c r="G3" s="89"/>
      <c r="H3" s="90" t="s">
        <v>215</v>
      </c>
      <c r="I3" s="90"/>
      <c r="J3" s="91" t="s">
        <v>216</v>
      </c>
      <c r="K3" s="91"/>
      <c r="L3" s="82" t="s">
        <v>78</v>
      </c>
      <c r="M3" s="93"/>
      <c r="N3" s="93"/>
      <c r="O3" s="93"/>
      <c r="P3" s="68"/>
      <c r="Q3" s="68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x14ac:dyDescent="0.25">
      <c r="A4" s="29" t="s">
        <v>254</v>
      </c>
      <c r="B4" s="29" t="s">
        <v>17</v>
      </c>
      <c r="C4" s="1" t="s">
        <v>14</v>
      </c>
      <c r="D4" s="1" t="s">
        <v>15</v>
      </c>
      <c r="E4" s="1" t="s">
        <v>16</v>
      </c>
      <c r="F4" s="33" t="s">
        <v>210</v>
      </c>
      <c r="G4" s="33" t="s">
        <v>211</v>
      </c>
      <c r="H4" s="32" t="s">
        <v>210</v>
      </c>
      <c r="I4" s="32" t="s">
        <v>212</v>
      </c>
      <c r="J4" s="34" t="s">
        <v>210</v>
      </c>
      <c r="K4" s="34" t="s">
        <v>212</v>
      </c>
      <c r="L4" s="67" t="s">
        <v>304</v>
      </c>
      <c r="M4" s="67" t="s">
        <v>305</v>
      </c>
      <c r="N4" s="29" t="s">
        <v>162</v>
      </c>
      <c r="O4" s="29" t="s">
        <v>163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x14ac:dyDescent="0.25">
      <c r="A5">
        <v>0.1</v>
      </c>
      <c r="B5">
        <v>1.2</v>
      </c>
      <c r="C5">
        <f>'Raw data'!K622</f>
        <v>83.67514890336318</v>
      </c>
      <c r="D5">
        <f>'Raw data'!K631</f>
        <v>19.09911068610263</v>
      </c>
      <c r="E5">
        <f>'Raw data'!K640</f>
        <v>40.282850619091001</v>
      </c>
      <c r="F5" s="88">
        <f>AVERAGE(C5:C7)</f>
        <v>76.440539791234883</v>
      </c>
      <c r="G5" s="88">
        <f>STDEV(C5:C7)/SQRT(3)</f>
        <v>4.8103568695387215</v>
      </c>
      <c r="H5" s="92">
        <f>AVERAGE(D5:D7)</f>
        <v>17.74630051305979</v>
      </c>
      <c r="I5" s="92">
        <f>STDEV(D5:D7)/SQRT(3)</f>
        <v>6.8125421503346937</v>
      </c>
      <c r="J5" s="85">
        <f>AVERAGE(E5:E7)</f>
        <v>45.162583621160785</v>
      </c>
      <c r="K5" s="85">
        <f>STDEV(E5:E7)/SQRT(3)</f>
        <v>5.1761814590967301</v>
      </c>
      <c r="L5">
        <v>1.2</v>
      </c>
      <c r="M5">
        <f>L5+0.2</f>
        <v>1.4</v>
      </c>
      <c r="N5">
        <f t="shared" ref="N5:N16" si="0">C5-D5</f>
        <v>64.576038217260546</v>
      </c>
      <c r="O5">
        <f t="shared" ref="O5:O16" si="1">E5-D5</f>
        <v>21.18373993298837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</row>
    <row r="6" spans="1:27" x14ac:dyDescent="0.25">
      <c r="A6">
        <v>0.1</v>
      </c>
      <c r="B6">
        <v>1.2</v>
      </c>
      <c r="C6">
        <f>'Raw data'!K625</f>
        <v>67.331066002254857</v>
      </c>
      <c r="D6">
        <f>'Raw data'!K634</f>
        <v>5.3285317865243078</v>
      </c>
      <c r="E6">
        <f>'Raw data'!K643</f>
        <v>39.695509002908629</v>
      </c>
      <c r="F6" s="86"/>
      <c r="G6" s="86"/>
      <c r="H6" s="83"/>
      <c r="I6" s="83"/>
      <c r="J6" s="79"/>
      <c r="K6" s="79"/>
      <c r="L6">
        <v>1.2</v>
      </c>
      <c r="M6">
        <f t="shared" ref="M6:M16" si="2">L6+0.2</f>
        <v>1.4</v>
      </c>
      <c r="N6">
        <f t="shared" si="0"/>
        <v>62.002534215730549</v>
      </c>
      <c r="O6">
        <f t="shared" si="1"/>
        <v>34.366977216384321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x14ac:dyDescent="0.25">
      <c r="A7">
        <v>0.1</v>
      </c>
      <c r="B7">
        <v>1.2</v>
      </c>
      <c r="C7">
        <f>'Raw data'!K628</f>
        <v>78.315404468086598</v>
      </c>
      <c r="D7">
        <f>'Raw data'!K637</f>
        <v>28.811259066552431</v>
      </c>
      <c r="E7">
        <f>'Raw data'!K646</f>
        <v>55.509391241482732</v>
      </c>
      <c r="F7" s="86"/>
      <c r="G7" s="86"/>
      <c r="H7" s="83"/>
      <c r="I7" s="83"/>
      <c r="J7" s="79"/>
      <c r="K7" s="79"/>
      <c r="L7">
        <v>1.2</v>
      </c>
      <c r="M7">
        <f t="shared" si="2"/>
        <v>1.4</v>
      </c>
      <c r="N7">
        <f t="shared" si="0"/>
        <v>49.504145401534167</v>
      </c>
      <c r="O7">
        <f t="shared" si="1"/>
        <v>26.698132174930301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x14ac:dyDescent="0.25">
      <c r="A8">
        <v>1</v>
      </c>
      <c r="B8">
        <v>2.2000000000000002</v>
      </c>
      <c r="C8">
        <f>'Raw data'!K660</f>
        <v>62.333886402180958</v>
      </c>
      <c r="D8">
        <f>'Raw data'!K669</f>
        <v>16.679686867564396</v>
      </c>
      <c r="E8">
        <f>'Raw data'!K678</f>
        <v>45.070154137743984</v>
      </c>
      <c r="F8" s="86">
        <f>AVERAGE(C8:C10)</f>
        <v>59.495908993527244</v>
      </c>
      <c r="G8" s="86">
        <f>STDEV(C8:C10)/SQRT(3)</f>
        <v>9.6394018495424305</v>
      </c>
      <c r="H8" s="83">
        <f>AVERAGE(D8:D10)</f>
        <v>21.707837883839019</v>
      </c>
      <c r="I8" s="83">
        <f>STDEV(D8:D10)/SQRT(3)</f>
        <v>5.9387088555634939</v>
      </c>
      <c r="J8" s="79">
        <f>AVERAGE(E8:E10)</f>
        <v>50.241700673804949</v>
      </c>
      <c r="K8" s="79">
        <f>STDEV(E8:E10)/SQRT(3)</f>
        <v>18.713083089162353</v>
      </c>
      <c r="L8">
        <v>2.2000000000000002</v>
      </c>
      <c r="M8">
        <f t="shared" si="2"/>
        <v>2.4000000000000004</v>
      </c>
      <c r="N8">
        <f t="shared" si="0"/>
        <v>45.654199534616566</v>
      </c>
      <c r="O8">
        <f t="shared" si="1"/>
        <v>28.390467270179588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spans="1:27" x14ac:dyDescent="0.25">
      <c r="A9">
        <v>1</v>
      </c>
      <c r="B9">
        <v>2.2000000000000002</v>
      </c>
      <c r="C9">
        <f>'Raw data'!K663</f>
        <v>41.562877258438206</v>
      </c>
      <c r="D9">
        <f>'Raw data'!K672</f>
        <v>14.90295091584214</v>
      </c>
      <c r="E9">
        <f>'Raw data'!K681</f>
        <v>20.72638726358263</v>
      </c>
      <c r="F9" s="86"/>
      <c r="G9" s="86"/>
      <c r="H9" s="83"/>
      <c r="I9" s="83"/>
      <c r="J9" s="79"/>
      <c r="K9" s="79"/>
      <c r="L9">
        <v>2.2000000000000002</v>
      </c>
      <c r="M9">
        <f t="shared" si="2"/>
        <v>2.4000000000000004</v>
      </c>
      <c r="N9">
        <f t="shared" si="0"/>
        <v>26.659926342596066</v>
      </c>
      <c r="O9">
        <f t="shared" si="1"/>
        <v>5.8234363477404898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x14ac:dyDescent="0.25">
      <c r="A10">
        <v>1</v>
      </c>
      <c r="B10">
        <v>2.2000000000000002</v>
      </c>
      <c r="C10">
        <f>'Raw data'!K666</f>
        <v>74.590963319962555</v>
      </c>
      <c r="D10">
        <f>'Raw data'!K675</f>
        <v>33.540875868110525</v>
      </c>
      <c r="E10">
        <f>'Raw data'!K684</f>
        <v>84.928560620088234</v>
      </c>
      <c r="F10" s="86"/>
      <c r="G10" s="86"/>
      <c r="H10" s="83"/>
      <c r="I10" s="83"/>
      <c r="J10" s="79"/>
      <c r="K10" s="79"/>
      <c r="L10">
        <v>2.2000000000000002</v>
      </c>
      <c r="M10">
        <f t="shared" si="2"/>
        <v>2.4000000000000004</v>
      </c>
      <c r="N10">
        <f t="shared" si="0"/>
        <v>41.050087451852029</v>
      </c>
      <c r="O10">
        <f t="shared" si="1"/>
        <v>51.387684751977709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</row>
    <row r="11" spans="1:27" x14ac:dyDescent="0.25">
      <c r="A11">
        <v>10</v>
      </c>
      <c r="B11">
        <v>3.2</v>
      </c>
      <c r="C11">
        <f>'Raw data'!K698</f>
        <v>46.222560909149102</v>
      </c>
      <c r="D11">
        <f>'Raw data'!K707</f>
        <v>30.450402476814645</v>
      </c>
      <c r="E11">
        <f>'Raw data'!K716</f>
        <v>42.82930994074033</v>
      </c>
      <c r="F11" s="86">
        <f>AVERAGE(C11:C13)</f>
        <v>53.031385699076424</v>
      </c>
      <c r="G11" s="86">
        <f>STDEV(C11:C13)/SQRT(3)</f>
        <v>3.599127892220932</v>
      </c>
      <c r="H11" s="83">
        <f>AVERAGE(D11:D13)</f>
        <v>17.120267204884282</v>
      </c>
      <c r="I11" s="83">
        <f>STDEV(D11:D13)/SQRT(3)</f>
        <v>7.1823486931515008</v>
      </c>
      <c r="J11" s="79">
        <f>AVERAGE(E11:E13)</f>
        <v>47.63395161496058</v>
      </c>
      <c r="K11" s="79">
        <f>STDEV(E11:E13)/SQRT(3)</f>
        <v>4.4962751367248375</v>
      </c>
      <c r="L11">
        <v>3.2</v>
      </c>
      <c r="M11">
        <f t="shared" si="2"/>
        <v>3.4000000000000004</v>
      </c>
      <c r="N11">
        <f t="shared" si="0"/>
        <v>15.772158432334457</v>
      </c>
      <c r="O11">
        <f t="shared" si="1"/>
        <v>12.378907463925685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 x14ac:dyDescent="0.25">
      <c r="A12">
        <v>10</v>
      </c>
      <c r="B12">
        <v>3.2</v>
      </c>
      <c r="C12">
        <f>'Raw data'!K701</f>
        <v>54.413152922799839</v>
      </c>
      <c r="D12">
        <f>'Raw data'!K710</f>
        <v>5.8195746408135349</v>
      </c>
      <c r="E12">
        <f>'Raw data'!K719</f>
        <v>43.453261431105481</v>
      </c>
      <c r="F12" s="86"/>
      <c r="G12" s="86"/>
      <c r="H12" s="83"/>
      <c r="I12" s="83"/>
      <c r="J12" s="79"/>
      <c r="K12" s="79"/>
      <c r="L12">
        <v>3.2</v>
      </c>
      <c r="M12">
        <f t="shared" si="2"/>
        <v>3.4000000000000004</v>
      </c>
      <c r="N12">
        <f t="shared" si="0"/>
        <v>48.593578281986304</v>
      </c>
      <c r="O12">
        <f t="shared" si="1"/>
        <v>37.633686790291947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</row>
    <row r="13" spans="1:27" x14ac:dyDescent="0.25">
      <c r="A13">
        <v>10</v>
      </c>
      <c r="B13">
        <v>3.2</v>
      </c>
      <c r="C13">
        <f>'Raw data'!K704</f>
        <v>58.458443265280323</v>
      </c>
      <c r="D13">
        <f>'Raw data'!K713</f>
        <v>15.090824497024659</v>
      </c>
      <c r="E13">
        <f>'Raw data'!K722</f>
        <v>56.619283473035921</v>
      </c>
      <c r="F13" s="86"/>
      <c r="G13" s="86"/>
      <c r="H13" s="83"/>
      <c r="I13" s="83"/>
      <c r="J13" s="79"/>
      <c r="K13" s="79"/>
      <c r="L13">
        <v>3.2</v>
      </c>
      <c r="M13">
        <f t="shared" si="2"/>
        <v>3.4000000000000004</v>
      </c>
      <c r="N13">
        <f t="shared" si="0"/>
        <v>43.367618768255667</v>
      </c>
      <c r="O13">
        <f t="shared" si="1"/>
        <v>41.528458976011265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x14ac:dyDescent="0.25">
      <c r="A14">
        <v>100</v>
      </c>
      <c r="B14">
        <v>4.2</v>
      </c>
      <c r="C14">
        <f>'Raw data'!K736</f>
        <v>78.403407642780408</v>
      </c>
      <c r="D14">
        <f>'Raw data'!K745</f>
        <v>37.229594209445793</v>
      </c>
      <c r="E14">
        <f>'Raw data'!K754</f>
        <v>71.683076175621821</v>
      </c>
      <c r="F14" s="86">
        <f>AVERAGE(C14:C16)</f>
        <v>69.462706919261123</v>
      </c>
      <c r="G14" s="86">
        <f>STDEV(C14:C16)/SQRT(3)</f>
        <v>5.2875816045159523</v>
      </c>
      <c r="H14" s="83">
        <f>AVERAGE(D14:D16)</f>
        <v>29.596594445297672</v>
      </c>
      <c r="I14" s="83">
        <f>STDEV(D14:D16)/SQRT(3)</f>
        <v>3.884725681471906</v>
      </c>
      <c r="J14" s="79">
        <f>AVERAGE(E14:E16)</f>
        <v>59.367999284456431</v>
      </c>
      <c r="K14" s="79">
        <f>STDEV(E14:E16)/SQRT(3)</f>
        <v>7.3498826734665492</v>
      </c>
      <c r="L14">
        <v>4.2</v>
      </c>
      <c r="M14">
        <f t="shared" si="2"/>
        <v>4.4000000000000004</v>
      </c>
      <c r="N14">
        <f t="shared" si="0"/>
        <v>41.173813433334615</v>
      </c>
      <c r="O14">
        <f t="shared" si="1"/>
        <v>34.453481966176028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</row>
    <row r="15" spans="1:27" x14ac:dyDescent="0.25">
      <c r="A15">
        <v>100</v>
      </c>
      <c r="B15">
        <v>4.2</v>
      </c>
      <c r="C15">
        <f>'Raw data'!K739</f>
        <v>60.101195079632156</v>
      </c>
      <c r="D15">
        <f>'Raw data'!K748</f>
        <v>27.035589211260035</v>
      </c>
      <c r="E15">
        <f>'Raw data'!K757</f>
        <v>46.259454666046373</v>
      </c>
      <c r="F15" s="86"/>
      <c r="G15" s="86"/>
      <c r="H15" s="83"/>
      <c r="I15" s="83"/>
      <c r="J15" s="79"/>
      <c r="K15" s="79"/>
      <c r="L15">
        <v>4.2</v>
      </c>
      <c r="M15">
        <f t="shared" si="2"/>
        <v>4.4000000000000004</v>
      </c>
      <c r="N15">
        <f t="shared" si="0"/>
        <v>33.065605868372117</v>
      </c>
      <c r="O15">
        <f t="shared" si="1"/>
        <v>19.223865454786338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27" x14ac:dyDescent="0.25">
      <c r="A16">
        <v>100</v>
      </c>
      <c r="B16">
        <v>4.2</v>
      </c>
      <c r="C16">
        <f>'Raw data'!K742</f>
        <v>69.883518035370827</v>
      </c>
      <c r="D16">
        <f>'Raw data'!K751</f>
        <v>24.524599915187203</v>
      </c>
      <c r="E16">
        <f>'Raw data'!K760</f>
        <v>60.161467011701099</v>
      </c>
      <c r="F16" s="86"/>
      <c r="G16" s="86"/>
      <c r="H16" s="83"/>
      <c r="I16" s="83"/>
      <c r="J16" s="79"/>
      <c r="K16" s="79"/>
      <c r="L16">
        <v>4.2</v>
      </c>
      <c r="M16">
        <f t="shared" si="2"/>
        <v>4.4000000000000004</v>
      </c>
      <c r="N16">
        <f t="shared" si="0"/>
        <v>45.358918120183624</v>
      </c>
      <c r="O16">
        <f t="shared" si="1"/>
        <v>35.636867096513896</v>
      </c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spans="1:21" x14ac:dyDescent="0.25">
      <c r="B17" s="9"/>
      <c r="C17" s="9"/>
      <c r="D17" s="9"/>
      <c r="E17" s="9"/>
      <c r="F17" s="94"/>
      <c r="G17" s="94"/>
      <c r="H17" s="94"/>
      <c r="I17" s="94"/>
      <c r="J17" s="94"/>
      <c r="K17" s="94"/>
      <c r="L17" s="50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25">
      <c r="B18" s="9"/>
      <c r="C18" s="9"/>
      <c r="D18" s="9"/>
      <c r="E18" s="9"/>
      <c r="F18" s="94"/>
      <c r="G18" s="94"/>
      <c r="H18" s="94"/>
      <c r="I18" s="94"/>
      <c r="J18" s="94"/>
      <c r="K18" s="94"/>
      <c r="L18" s="50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25">
      <c r="B19" s="9"/>
      <c r="C19" s="9"/>
      <c r="D19" s="9"/>
      <c r="E19" s="9"/>
      <c r="F19" s="95"/>
      <c r="G19" s="95"/>
      <c r="H19" s="95"/>
      <c r="I19" s="95"/>
      <c r="J19" s="95"/>
      <c r="K19" s="95"/>
      <c r="L19" s="9"/>
      <c r="M19" s="9"/>
      <c r="N19" s="9"/>
      <c r="O19" s="9"/>
      <c r="P19" s="9"/>
      <c r="Q19" s="9"/>
      <c r="R19" s="9"/>
      <c r="S19" s="9"/>
      <c r="T19" s="9"/>
      <c r="U19" s="9"/>
    </row>
    <row r="21" spans="1:21" ht="18.75" x14ac:dyDescent="0.3">
      <c r="A21" s="4" t="s">
        <v>218</v>
      </c>
    </row>
    <row r="38" spans="1:15" ht="18.75" x14ac:dyDescent="0.3">
      <c r="A38" s="4" t="s">
        <v>219</v>
      </c>
    </row>
    <row r="39" spans="1:15" x14ac:dyDescent="0.25">
      <c r="A39" s="9"/>
      <c r="B39" s="53"/>
      <c r="C39" s="51"/>
      <c r="D39" s="51"/>
      <c r="E39" s="51"/>
      <c r="F39" s="51"/>
      <c r="G39" s="51"/>
      <c r="H39" s="51"/>
      <c r="I39" s="17"/>
      <c r="J39" s="17"/>
      <c r="K39" s="17"/>
      <c r="L39" s="17"/>
      <c r="M39" s="17"/>
      <c r="O39" s="10"/>
    </row>
    <row r="40" spans="1:15" x14ac:dyDescent="0.25">
      <c r="O40" s="11"/>
    </row>
    <row r="41" spans="1:15" ht="15.75" x14ac:dyDescent="0.25">
      <c r="A41" s="35" t="s">
        <v>220</v>
      </c>
      <c r="O41" s="10"/>
    </row>
    <row r="42" spans="1:15" ht="15.75" x14ac:dyDescent="0.25">
      <c r="A42" s="46" t="s">
        <v>312</v>
      </c>
      <c r="B42" s="37"/>
      <c r="C42" s="37"/>
      <c r="D42" s="37"/>
      <c r="E42" s="37"/>
      <c r="F42" s="37"/>
      <c r="G42" s="37"/>
      <c r="H42" s="37"/>
      <c r="O42" s="11"/>
    </row>
    <row r="43" spans="1:15" x14ac:dyDescent="0.25">
      <c r="A43" s="15" t="s">
        <v>310</v>
      </c>
      <c r="B43" s="13"/>
      <c r="C43" s="13"/>
      <c r="D43" s="13"/>
      <c r="E43" s="13"/>
      <c r="F43" s="13"/>
      <c r="G43" s="13"/>
      <c r="H43" s="13"/>
    </row>
    <row r="44" spans="1:15" x14ac:dyDescent="0.25">
      <c r="A44" s="15" t="s">
        <v>166</v>
      </c>
      <c r="B44" s="13"/>
      <c r="C44" s="13"/>
      <c r="D44" s="13"/>
      <c r="E44" s="13"/>
      <c r="F44" s="13"/>
      <c r="G44" s="13"/>
      <c r="H44" s="13"/>
    </row>
    <row r="45" spans="1:15" x14ac:dyDescent="0.25">
      <c r="A45" s="15" t="s">
        <v>313</v>
      </c>
      <c r="B45" s="13"/>
      <c r="C45" s="13"/>
      <c r="D45" s="13"/>
      <c r="E45" s="13"/>
      <c r="F45" s="13"/>
      <c r="G45" s="13"/>
      <c r="H45" s="13"/>
    </row>
    <row r="46" spans="1:15" x14ac:dyDescent="0.25">
      <c r="A46" s="15" t="s">
        <v>311</v>
      </c>
      <c r="B46" s="13"/>
      <c r="C46" s="13"/>
      <c r="D46" s="13"/>
      <c r="E46" s="13"/>
      <c r="F46" s="13"/>
      <c r="G46" s="13"/>
      <c r="H46" s="13"/>
    </row>
    <row r="48" spans="1:15" ht="15.75" x14ac:dyDescent="0.25">
      <c r="A48" s="46" t="s">
        <v>318</v>
      </c>
      <c r="B48" s="37"/>
      <c r="C48" s="37"/>
      <c r="D48" s="37"/>
      <c r="E48" s="37"/>
      <c r="F48" s="37"/>
      <c r="G48" s="37"/>
      <c r="H48" s="37"/>
    </row>
    <row r="49" spans="1:8" x14ac:dyDescent="0.25">
      <c r="A49" s="42" t="s">
        <v>32</v>
      </c>
      <c r="B49" s="41"/>
      <c r="C49" s="41"/>
      <c r="D49" s="41"/>
      <c r="E49" s="41"/>
      <c r="F49" s="41"/>
      <c r="G49" s="41"/>
      <c r="H49" s="41"/>
    </row>
    <row r="50" spans="1:8" x14ac:dyDescent="0.25">
      <c r="A50" s="43"/>
      <c r="B50" s="41"/>
      <c r="C50" s="41"/>
      <c r="D50" s="41"/>
      <c r="E50" s="41"/>
      <c r="F50" s="41"/>
      <c r="G50" s="41"/>
      <c r="H50" s="41"/>
    </row>
    <row r="51" spans="1:8" x14ac:dyDescent="0.25">
      <c r="A51" s="42" t="s">
        <v>314</v>
      </c>
      <c r="B51" s="41"/>
      <c r="C51" s="41"/>
      <c r="D51" s="41"/>
      <c r="E51" s="41"/>
      <c r="F51" s="41"/>
      <c r="G51" s="41"/>
      <c r="H51" s="41"/>
    </row>
    <row r="52" spans="1:8" x14ac:dyDescent="0.25">
      <c r="A52" s="42" t="s">
        <v>315</v>
      </c>
      <c r="B52" s="41"/>
      <c r="C52" s="41"/>
      <c r="D52" s="41"/>
      <c r="E52" s="41"/>
      <c r="F52" s="41"/>
      <c r="G52" s="41"/>
      <c r="H52" s="41"/>
    </row>
    <row r="53" spans="1:8" x14ac:dyDescent="0.25">
      <c r="A53" s="42" t="s">
        <v>317</v>
      </c>
      <c r="B53" s="41"/>
      <c r="C53" s="41"/>
      <c r="D53" s="41"/>
      <c r="E53" s="41"/>
      <c r="F53" s="41"/>
      <c r="G53" s="41"/>
      <c r="H53" s="41"/>
    </row>
    <row r="54" spans="1:8" x14ac:dyDescent="0.25">
      <c r="A54" s="42" t="s">
        <v>316</v>
      </c>
      <c r="B54" s="41"/>
      <c r="C54" s="41"/>
      <c r="D54" s="41"/>
      <c r="E54" s="41"/>
      <c r="F54" s="41"/>
      <c r="G54" s="41"/>
      <c r="H54" s="41"/>
    </row>
  </sheetData>
  <mergeCells count="35">
    <mergeCell ref="C3:E3"/>
    <mergeCell ref="F3:G3"/>
    <mergeCell ref="H3:I3"/>
    <mergeCell ref="J3:K3"/>
    <mergeCell ref="F5:F7"/>
    <mergeCell ref="G5:G7"/>
    <mergeCell ref="H5:H7"/>
    <mergeCell ref="I5:I7"/>
    <mergeCell ref="J5:J7"/>
    <mergeCell ref="K5:K7"/>
    <mergeCell ref="L3:O3"/>
    <mergeCell ref="K11:K13"/>
    <mergeCell ref="F8:F10"/>
    <mergeCell ref="G8:G10"/>
    <mergeCell ref="H8:H10"/>
    <mergeCell ref="I8:I10"/>
    <mergeCell ref="J8:J10"/>
    <mergeCell ref="K8:K10"/>
    <mergeCell ref="F11:F13"/>
    <mergeCell ref="G11:G13"/>
    <mergeCell ref="H11:H13"/>
    <mergeCell ref="I11:I13"/>
    <mergeCell ref="J11:J13"/>
    <mergeCell ref="K17:K19"/>
    <mergeCell ref="F14:F16"/>
    <mergeCell ref="G14:G16"/>
    <mergeCell ref="H14:H16"/>
    <mergeCell ref="I14:I16"/>
    <mergeCell ref="J14:J16"/>
    <mergeCell ref="K14:K16"/>
    <mergeCell ref="F17:F19"/>
    <mergeCell ref="G17:G19"/>
    <mergeCell ref="H17:H19"/>
    <mergeCell ref="I17:I19"/>
    <mergeCell ref="J17:J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 data</vt:lpstr>
      <vt:lpstr>Fig 2 Screening of aptamers</vt:lpstr>
      <vt:lpstr>Fig 3 Sensitivity of rLDH7</vt:lpstr>
      <vt:lpstr>Fig 4 Serum influence</vt:lpstr>
      <vt:lpstr>Fig 5 Blood lysate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Ronen Fogel</dc:creator>
  <cp:lastModifiedBy>Ronen Fogel</cp:lastModifiedBy>
  <cp:lastPrinted>2021-04-30T11:56:22Z</cp:lastPrinted>
  <dcterms:created xsi:type="dcterms:W3CDTF">2021-04-29T09:22:47Z</dcterms:created>
  <dcterms:modified xsi:type="dcterms:W3CDTF">2022-05-17T07:50:51Z</dcterms:modified>
</cp:coreProperties>
</file>