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ukhari\Documents\Bukhari Documents 052024\Work\Research\SymbioVector Project\Manuscripts\Tracy Manuscript Horizontal Transmission\Maina 2025 Revised version Feb 2025\"/>
    </mc:Choice>
  </mc:AlternateContent>
  <xr:revisionPtr revIDLastSave="0" documentId="13_ncr:1_{356DB8D6-8F01-4B8B-99AF-03A3FD8CBD90}" xr6:coauthVersionLast="47" xr6:coauthVersionMax="47" xr10:uidLastSave="{00000000-0000-0000-0000-000000000000}"/>
  <bookViews>
    <workbookView xWindow="-120" yWindow="-120" windowWidth="29040" windowHeight="15720" xr2:uid="{895A42DB-83B4-4AD5-BFED-81C91E16DB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5" i="1" l="1"/>
  <c r="U62" i="1"/>
  <c r="U56" i="1"/>
  <c r="U43" i="1"/>
  <c r="U37" i="1"/>
  <c r="U27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Q32" i="1"/>
  <c r="O24" i="1" l="1"/>
  <c r="S25" i="1"/>
  <c r="Q24" i="1"/>
  <c r="O60" i="1"/>
  <c r="O47" i="1"/>
  <c r="Q28" i="1"/>
  <c r="O62" i="1"/>
  <c r="S24" i="1"/>
  <c r="O61" i="1"/>
  <c r="O59" i="1"/>
  <c r="O58" i="1"/>
  <c r="O57" i="1"/>
  <c r="O56" i="1"/>
  <c r="O55" i="1"/>
  <c r="O54" i="1"/>
  <c r="O53" i="1"/>
  <c r="O52" i="1"/>
  <c r="O51" i="1"/>
  <c r="O50" i="1"/>
  <c r="O49" i="1"/>
  <c r="O48" i="1"/>
  <c r="O46" i="1"/>
  <c r="O45" i="1"/>
  <c r="O44" i="1"/>
  <c r="S59" i="1"/>
  <c r="S43" i="1"/>
  <c r="S42" i="1"/>
  <c r="S41" i="1"/>
  <c r="S40" i="1"/>
  <c r="S39" i="1"/>
  <c r="T43" i="1" s="1"/>
  <c r="S38" i="1"/>
  <c r="S37" i="1"/>
  <c r="S36" i="1"/>
  <c r="S35" i="1"/>
  <c r="S34" i="1"/>
  <c r="S33" i="1"/>
  <c r="S32" i="1"/>
  <c r="S31" i="1"/>
  <c r="S30" i="1"/>
  <c r="S29" i="1"/>
  <c r="S28" i="1"/>
  <c r="T37" i="1" s="1"/>
  <c r="S27" i="1"/>
  <c r="S26" i="1"/>
  <c r="Q62" i="1"/>
  <c r="Q61" i="1"/>
  <c r="Q60" i="1"/>
  <c r="Q59" i="1"/>
  <c r="Q58" i="1"/>
  <c r="Q57" i="1"/>
  <c r="Q56" i="1"/>
  <c r="Q55" i="1"/>
  <c r="Q54" i="1"/>
  <c r="S54" i="1" s="1"/>
  <c r="Q53" i="1"/>
  <c r="Q52" i="1"/>
  <c r="Q51" i="1"/>
  <c r="Q50" i="1"/>
  <c r="Q49" i="1"/>
  <c r="Q48" i="1"/>
  <c r="Q47" i="1"/>
  <c r="Q46" i="1"/>
  <c r="S46" i="1" s="1"/>
  <c r="Q45" i="1"/>
  <c r="Q44" i="1"/>
  <c r="Q43" i="1"/>
  <c r="O43" i="1"/>
  <c r="Q42" i="1"/>
  <c r="O42" i="1"/>
  <c r="Q41" i="1"/>
  <c r="O41" i="1"/>
  <c r="Q40" i="1"/>
  <c r="O40" i="1"/>
  <c r="Q39" i="1"/>
  <c r="O39" i="1"/>
  <c r="Q38" i="1"/>
  <c r="O38" i="1"/>
  <c r="Q37" i="1"/>
  <c r="O37" i="1"/>
  <c r="Q36" i="1"/>
  <c r="O36" i="1"/>
  <c r="Q35" i="1"/>
  <c r="O35" i="1"/>
  <c r="Q34" i="1"/>
  <c r="O34" i="1"/>
  <c r="Q33" i="1"/>
  <c r="O33" i="1"/>
  <c r="O32" i="1"/>
  <c r="Q31" i="1"/>
  <c r="O31" i="1"/>
  <c r="Q30" i="1"/>
  <c r="O30" i="1"/>
  <c r="Q29" i="1"/>
  <c r="O29" i="1"/>
  <c r="O28" i="1"/>
  <c r="Q27" i="1"/>
  <c r="O27" i="1"/>
  <c r="Q26" i="1"/>
  <c r="O26" i="1"/>
  <c r="Q25" i="1"/>
  <c r="O25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T27" i="1" l="1"/>
  <c r="S50" i="1"/>
  <c r="S58" i="1"/>
  <c r="S57" i="1"/>
  <c r="S52" i="1"/>
  <c r="S62" i="1"/>
  <c r="S61" i="1"/>
  <c r="S48" i="1"/>
  <c r="S56" i="1"/>
  <c r="S51" i="1"/>
  <c r="S45" i="1"/>
  <c r="S49" i="1"/>
  <c r="S53" i="1"/>
  <c r="S55" i="1"/>
  <c r="T56" i="1" l="1"/>
  <c r="S60" i="1"/>
  <c r="S44" i="1"/>
  <c r="T46" i="1" s="1"/>
  <c r="U65" i="1"/>
  <c r="U66" i="1" l="1"/>
  <c r="T66" i="1"/>
  <c r="T62" i="1"/>
  <c r="U46" i="1"/>
</calcChain>
</file>

<file path=xl/sharedStrings.xml><?xml version="1.0" encoding="utf-8"?>
<sst xmlns="http://schemas.openxmlformats.org/spreadsheetml/2006/main" count="56" uniqueCount="43">
  <si>
    <t>Experiment #</t>
  </si>
  <si>
    <t>No. of males in the cage</t>
  </si>
  <si>
    <t>No. of females in the cage</t>
  </si>
  <si>
    <t>Confirmed matings</t>
  </si>
  <si>
    <t>Confirmed not mated</t>
  </si>
  <si>
    <t>Dead and dried females</t>
  </si>
  <si>
    <t>Average winglength females</t>
  </si>
  <si>
    <t>Average winglength males</t>
  </si>
  <si>
    <t>Mating rate (Female)</t>
  </si>
  <si>
    <t>Female mating rate/age group Average %  (S.E.)</t>
  </si>
  <si>
    <t>MB Transmission rate</t>
  </si>
  <si>
    <t>Insectary male to insectary female</t>
  </si>
  <si>
    <t>3-4 days old</t>
  </si>
  <si>
    <t>40 (8.7)</t>
  </si>
  <si>
    <t>7-8 days old</t>
  </si>
  <si>
    <t>37.7 (6.3)</t>
  </si>
  <si>
    <t>10-11 days old</t>
  </si>
  <si>
    <t>31.4 (5.2)</t>
  </si>
  <si>
    <t>No. of donor mates in the cage (F1)</t>
  </si>
  <si>
    <t>Total exposed screened</t>
  </si>
  <si>
    <t>No. of recipients that acquired infection (O)</t>
  </si>
  <si>
    <t>No. of recipients that did not acquire an infection</t>
  </si>
  <si>
    <t>Confirmed matings (a)</t>
  </si>
  <si>
    <t>No. of MB+ females confirmed mated</t>
  </si>
  <si>
    <t>Average transmission rate/age group (%)</t>
  </si>
  <si>
    <t>S.E.</t>
  </si>
  <si>
    <t>F1 male to insectary female</t>
  </si>
  <si>
    <t>27.7 (11.3)</t>
  </si>
  <si>
    <t>40.4 (7.3)</t>
  </si>
  <si>
    <t>32.7 (3.4)</t>
  </si>
  <si>
    <t>F1 female to insectary male</t>
  </si>
  <si>
    <t>34.5 (7.8)</t>
  </si>
  <si>
    <t>31.6 (5.6)</t>
  </si>
  <si>
    <t>39.4 (4.4)</t>
  </si>
  <si>
    <t xml:space="preserve">Average </t>
  </si>
  <si>
    <t>Over all</t>
  </si>
  <si>
    <t>F1 Male to insectary female</t>
  </si>
  <si>
    <t>F1 Female to insectary male</t>
  </si>
  <si>
    <t>No. of confirmed MB+ mates in the cage</t>
  </si>
  <si>
    <t>Observed tranmsission rate (%)                 O/E*100</t>
  </si>
  <si>
    <t xml:space="preserve">Mating rate (Female) </t>
  </si>
  <si>
    <t>Proportion of mates that is MB+ (b)</t>
  </si>
  <si>
    <t>Expected number of transmissions if the transmission is 100% (E) a*b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</si>
</sst>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164" fontId="0" fillId="0" borderId="6" xfId="0" applyNumberForma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164" fontId="0" fillId="0" borderId="0" xfId="0" applyNumberFormat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164" fontId="0" fillId="0" borderId="12" xfId="0" applyNumberFormat="1" applyBorder="1"/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10" xfId="0" applyBorder="1" applyAlignment="1">
      <alignment horizontal="center" wrapText="1"/>
    </xf>
    <xf numFmtId="0" fontId="1" fillId="0" borderId="14" xfId="0" applyFont="1" applyBorder="1"/>
    <xf numFmtId="0" fontId="0" fillId="0" borderId="12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2" fontId="0" fillId="0" borderId="6" xfId="0" applyNumberFormat="1" applyBorder="1"/>
    <xf numFmtId="164" fontId="0" fillId="0" borderId="7" xfId="0" applyNumberFormat="1" applyBorder="1"/>
    <xf numFmtId="2" fontId="0" fillId="0" borderId="0" xfId="0" applyNumberFormat="1"/>
    <xf numFmtId="164" fontId="0" fillId="0" borderId="10" xfId="0" applyNumberFormat="1" applyBorder="1"/>
    <xf numFmtId="0" fontId="0" fillId="0" borderId="12" xfId="0" applyBorder="1" applyAlignment="1">
      <alignment horizontal="center"/>
    </xf>
    <xf numFmtId="2" fontId="0" fillId="0" borderId="12" xfId="0" applyNumberFormat="1" applyBorder="1"/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" fillId="0" borderId="0" xfId="0" applyFont="1"/>
    <xf numFmtId="0" fontId="1" fillId="0" borderId="6" xfId="0" applyFont="1" applyBorder="1"/>
    <xf numFmtId="164" fontId="0" fillId="0" borderId="0" xfId="0" applyNumberFormat="1" applyAlignment="1">
      <alignment horizontal="center"/>
    </xf>
    <xf numFmtId="0" fontId="1" fillId="0" borderId="12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164" fontId="2" fillId="0" borderId="12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F2A0-5EA7-47F1-8F87-1030E507783D}">
  <dimension ref="A1:X66"/>
  <sheetViews>
    <sheetView tabSelected="1" topLeftCell="A4" workbookViewId="0">
      <selection activeCell="X23" sqref="X23"/>
    </sheetView>
  </sheetViews>
  <sheetFormatPr defaultRowHeight="15" x14ac:dyDescent="0.25"/>
  <cols>
    <col min="1" max="1" width="26.5703125" customWidth="1"/>
    <col min="2" max="2" width="18.28515625" customWidth="1"/>
  </cols>
  <sheetData>
    <row r="1" spans="1:22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90.75" thickBot="1" x14ac:dyDescent="0.3">
      <c r="A2" s="2"/>
      <c r="B2" s="3"/>
      <c r="C2" s="3" t="s">
        <v>0</v>
      </c>
      <c r="D2" s="3" t="s">
        <v>1</v>
      </c>
      <c r="E2" s="3"/>
      <c r="F2" s="3" t="s">
        <v>2</v>
      </c>
      <c r="G2" s="3"/>
      <c r="H2" s="3"/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  <c r="N2" s="3"/>
      <c r="O2" s="3" t="s">
        <v>8</v>
      </c>
      <c r="P2" s="3" t="s">
        <v>9</v>
      </c>
      <c r="Q2" s="4" t="s">
        <v>10</v>
      </c>
      <c r="R2" s="1"/>
      <c r="S2" s="1"/>
    </row>
    <row r="3" spans="1:22" x14ac:dyDescent="0.25">
      <c r="A3" s="5" t="s">
        <v>11</v>
      </c>
      <c r="B3" s="6" t="s">
        <v>12</v>
      </c>
      <c r="C3" s="7">
        <v>1</v>
      </c>
      <c r="D3" s="7">
        <v>10</v>
      </c>
      <c r="E3" s="7"/>
      <c r="F3" s="7">
        <v>6</v>
      </c>
      <c r="G3" s="7"/>
      <c r="H3" s="7"/>
      <c r="I3" s="7">
        <v>1</v>
      </c>
      <c r="J3" s="7">
        <v>5</v>
      </c>
      <c r="K3" s="7">
        <v>0</v>
      </c>
      <c r="L3" s="7">
        <v>3.05</v>
      </c>
      <c r="M3" s="7">
        <v>2.8</v>
      </c>
      <c r="N3" s="7"/>
      <c r="O3" s="8">
        <f>I3/F3</f>
        <v>0.16666666666666666</v>
      </c>
      <c r="P3" s="7"/>
      <c r="Q3" s="9"/>
    </row>
    <row r="4" spans="1:22" x14ac:dyDescent="0.25">
      <c r="A4" s="10"/>
      <c r="B4" s="11"/>
      <c r="C4">
        <v>2</v>
      </c>
      <c r="D4">
        <v>16</v>
      </c>
      <c r="F4">
        <v>15</v>
      </c>
      <c r="I4">
        <v>12</v>
      </c>
      <c r="J4">
        <v>2</v>
      </c>
      <c r="K4">
        <v>1</v>
      </c>
      <c r="L4">
        <v>3.22</v>
      </c>
      <c r="M4">
        <v>3.1</v>
      </c>
      <c r="O4" s="12">
        <f t="shared" ref="O4:O21" si="0">I4/F4</f>
        <v>0.8</v>
      </c>
      <c r="Q4" s="13"/>
    </row>
    <row r="5" spans="1:22" x14ac:dyDescent="0.25">
      <c r="A5" s="10"/>
      <c r="B5" s="11"/>
      <c r="C5">
        <v>3</v>
      </c>
      <c r="D5">
        <v>17</v>
      </c>
      <c r="F5">
        <v>19</v>
      </c>
      <c r="I5">
        <v>8</v>
      </c>
      <c r="J5">
        <v>11</v>
      </c>
      <c r="K5">
        <v>0</v>
      </c>
      <c r="L5">
        <v>3.13</v>
      </c>
      <c r="M5">
        <v>2.85</v>
      </c>
      <c r="O5" s="12">
        <f t="shared" si="0"/>
        <v>0.42105263157894735</v>
      </c>
      <c r="Q5" s="13"/>
    </row>
    <row r="6" spans="1:22" x14ac:dyDescent="0.25">
      <c r="A6" s="10"/>
      <c r="B6" s="11"/>
      <c r="C6">
        <v>4</v>
      </c>
      <c r="D6">
        <v>19</v>
      </c>
      <c r="F6">
        <v>19</v>
      </c>
      <c r="I6">
        <v>7</v>
      </c>
      <c r="J6">
        <v>12</v>
      </c>
      <c r="K6">
        <v>0</v>
      </c>
      <c r="L6">
        <v>2.94</v>
      </c>
      <c r="M6">
        <v>2.8</v>
      </c>
      <c r="O6" s="12">
        <f t="shared" si="0"/>
        <v>0.36842105263157893</v>
      </c>
      <c r="Q6" s="13"/>
    </row>
    <row r="7" spans="1:22" x14ac:dyDescent="0.25">
      <c r="A7" s="10"/>
      <c r="B7" s="11"/>
      <c r="C7">
        <v>5</v>
      </c>
      <c r="D7">
        <v>16</v>
      </c>
      <c r="F7">
        <v>16</v>
      </c>
      <c r="I7">
        <v>5</v>
      </c>
      <c r="J7">
        <v>11</v>
      </c>
      <c r="K7">
        <v>0</v>
      </c>
      <c r="L7">
        <v>2.97</v>
      </c>
      <c r="M7">
        <v>2.8</v>
      </c>
      <c r="O7" s="12">
        <f t="shared" si="0"/>
        <v>0.3125</v>
      </c>
      <c r="Q7" s="13"/>
    </row>
    <row r="8" spans="1:22" ht="15.75" thickBot="1" x14ac:dyDescent="0.3">
      <c r="A8" s="10"/>
      <c r="B8" s="14"/>
      <c r="C8" s="15">
        <v>6</v>
      </c>
      <c r="D8" s="15">
        <v>16</v>
      </c>
      <c r="E8" s="15"/>
      <c r="F8" s="15">
        <v>12</v>
      </c>
      <c r="G8" s="15"/>
      <c r="H8" s="15"/>
      <c r="I8" s="15">
        <v>4</v>
      </c>
      <c r="J8" s="15">
        <v>8</v>
      </c>
      <c r="K8" s="15">
        <v>0</v>
      </c>
      <c r="L8" s="15">
        <v>2.95</v>
      </c>
      <c r="M8" s="15">
        <v>2.7</v>
      </c>
      <c r="N8" s="15"/>
      <c r="O8" s="16">
        <f t="shared" si="0"/>
        <v>0.33333333333333331</v>
      </c>
      <c r="P8" s="17" t="s">
        <v>13</v>
      </c>
      <c r="Q8" s="18">
        <v>0</v>
      </c>
    </row>
    <row r="9" spans="1:22" x14ac:dyDescent="0.25">
      <c r="A9" s="10"/>
      <c r="B9" s="6" t="s">
        <v>14</v>
      </c>
      <c r="C9" s="7">
        <v>1</v>
      </c>
      <c r="D9" s="7">
        <v>10</v>
      </c>
      <c r="E9" s="7"/>
      <c r="F9" s="7">
        <v>12</v>
      </c>
      <c r="G9" s="7"/>
      <c r="H9" s="7"/>
      <c r="I9" s="7">
        <v>2</v>
      </c>
      <c r="J9" s="7">
        <v>4</v>
      </c>
      <c r="K9" s="7">
        <v>6</v>
      </c>
      <c r="L9" s="7">
        <v>3.18</v>
      </c>
      <c r="M9" s="7">
        <v>2.92</v>
      </c>
      <c r="N9" s="7"/>
      <c r="O9" s="8">
        <f t="shared" si="0"/>
        <v>0.16666666666666666</v>
      </c>
      <c r="P9" s="7"/>
      <c r="Q9" s="19"/>
    </row>
    <row r="10" spans="1:22" x14ac:dyDescent="0.25">
      <c r="A10" s="10"/>
      <c r="B10" s="11"/>
      <c r="C10">
        <v>2</v>
      </c>
      <c r="D10">
        <v>15</v>
      </c>
      <c r="F10">
        <v>15</v>
      </c>
      <c r="I10">
        <v>8</v>
      </c>
      <c r="J10">
        <v>7</v>
      </c>
      <c r="K10">
        <v>0</v>
      </c>
      <c r="L10">
        <v>3.35</v>
      </c>
      <c r="M10">
        <v>3.39</v>
      </c>
      <c r="O10" s="12">
        <f t="shared" si="0"/>
        <v>0.53333333333333333</v>
      </c>
      <c r="Q10" s="20"/>
    </row>
    <row r="11" spans="1:22" x14ac:dyDescent="0.25">
      <c r="A11" s="10"/>
      <c r="B11" s="11"/>
      <c r="C11">
        <v>3</v>
      </c>
      <c r="D11">
        <v>9</v>
      </c>
      <c r="F11">
        <v>5</v>
      </c>
      <c r="I11">
        <v>1</v>
      </c>
      <c r="J11">
        <v>4</v>
      </c>
      <c r="K11">
        <v>0</v>
      </c>
      <c r="L11">
        <v>3.3</v>
      </c>
      <c r="M11">
        <v>3.07</v>
      </c>
      <c r="O11" s="12">
        <f t="shared" si="0"/>
        <v>0.2</v>
      </c>
      <c r="Q11" s="20"/>
    </row>
    <row r="12" spans="1:22" x14ac:dyDescent="0.25">
      <c r="A12" s="10"/>
      <c r="B12" s="11"/>
      <c r="C12">
        <v>4</v>
      </c>
      <c r="D12">
        <v>17</v>
      </c>
      <c r="F12">
        <v>19</v>
      </c>
      <c r="I12">
        <v>5</v>
      </c>
      <c r="J12">
        <v>12</v>
      </c>
      <c r="K12">
        <v>0</v>
      </c>
      <c r="L12">
        <v>3.1</v>
      </c>
      <c r="M12">
        <v>2.85</v>
      </c>
      <c r="O12" s="12">
        <f t="shared" si="0"/>
        <v>0.26315789473684209</v>
      </c>
      <c r="Q12" s="20"/>
    </row>
    <row r="13" spans="1:22" x14ac:dyDescent="0.25">
      <c r="A13" s="10"/>
      <c r="B13" s="11"/>
      <c r="C13">
        <v>5</v>
      </c>
      <c r="D13">
        <v>11</v>
      </c>
      <c r="F13">
        <v>11</v>
      </c>
      <c r="I13">
        <v>6</v>
      </c>
      <c r="J13">
        <v>5</v>
      </c>
      <c r="K13">
        <v>0</v>
      </c>
      <c r="L13">
        <v>3.19</v>
      </c>
      <c r="M13">
        <v>2.92</v>
      </c>
      <c r="O13" s="12">
        <f t="shared" si="0"/>
        <v>0.54545454545454541</v>
      </c>
      <c r="Q13" s="20"/>
    </row>
    <row r="14" spans="1:22" x14ac:dyDescent="0.25">
      <c r="A14" s="10"/>
      <c r="B14" s="11"/>
      <c r="C14">
        <v>6</v>
      </c>
      <c r="D14">
        <v>14</v>
      </c>
      <c r="F14">
        <v>15</v>
      </c>
      <c r="I14">
        <v>6</v>
      </c>
      <c r="J14">
        <v>9</v>
      </c>
      <c r="K14">
        <v>0</v>
      </c>
      <c r="L14">
        <v>3.25</v>
      </c>
      <c r="M14">
        <v>2.88</v>
      </c>
      <c r="O14" s="12">
        <f t="shared" si="0"/>
        <v>0.4</v>
      </c>
      <c r="Q14" s="20"/>
    </row>
    <row r="15" spans="1:22" ht="15.75" thickBot="1" x14ac:dyDescent="0.3">
      <c r="A15" s="10"/>
      <c r="B15" s="14"/>
      <c r="C15" s="15">
        <v>7</v>
      </c>
      <c r="D15" s="15">
        <v>22</v>
      </c>
      <c r="E15" s="15"/>
      <c r="F15" s="15">
        <v>17</v>
      </c>
      <c r="G15" s="15"/>
      <c r="H15" s="15"/>
      <c r="I15" s="15">
        <v>9</v>
      </c>
      <c r="J15" s="15">
        <v>8</v>
      </c>
      <c r="K15" s="15">
        <v>0</v>
      </c>
      <c r="L15" s="15">
        <v>3.17</v>
      </c>
      <c r="M15" s="15">
        <v>2.84</v>
      </c>
      <c r="N15" s="15"/>
      <c r="O15" s="16">
        <f t="shared" si="0"/>
        <v>0.52941176470588236</v>
      </c>
      <c r="P15" s="17" t="s">
        <v>15</v>
      </c>
      <c r="Q15" s="18">
        <v>0</v>
      </c>
    </row>
    <row r="16" spans="1:22" x14ac:dyDescent="0.25">
      <c r="A16" s="10"/>
      <c r="B16" s="6" t="s">
        <v>16</v>
      </c>
      <c r="C16" s="7">
        <v>1</v>
      </c>
      <c r="D16" s="7">
        <v>9</v>
      </c>
      <c r="E16" s="7"/>
      <c r="F16" s="7">
        <v>11</v>
      </c>
      <c r="G16" s="7"/>
      <c r="H16" s="7"/>
      <c r="I16" s="7">
        <v>2</v>
      </c>
      <c r="J16" s="7">
        <v>9</v>
      </c>
      <c r="K16" s="7">
        <v>0</v>
      </c>
      <c r="L16" s="7">
        <v>3.23</v>
      </c>
      <c r="M16" s="7">
        <v>2.96</v>
      </c>
      <c r="N16" s="7"/>
      <c r="O16" s="8">
        <f t="shared" si="0"/>
        <v>0.18181818181818182</v>
      </c>
      <c r="P16" s="7"/>
      <c r="Q16" s="19"/>
    </row>
    <row r="17" spans="1:24" x14ac:dyDescent="0.25">
      <c r="A17" s="10"/>
      <c r="B17" s="11"/>
      <c r="C17">
        <v>2</v>
      </c>
      <c r="D17">
        <v>14</v>
      </c>
      <c r="F17">
        <v>11</v>
      </c>
      <c r="I17">
        <v>6</v>
      </c>
      <c r="J17">
        <v>5</v>
      </c>
      <c r="K17">
        <v>0</v>
      </c>
      <c r="L17">
        <v>3.13</v>
      </c>
      <c r="M17">
        <v>2.97</v>
      </c>
      <c r="O17" s="12">
        <f t="shared" si="0"/>
        <v>0.54545454545454541</v>
      </c>
      <c r="Q17" s="20"/>
    </row>
    <row r="18" spans="1:24" x14ac:dyDescent="0.25">
      <c r="A18" s="10"/>
      <c r="B18" s="11"/>
      <c r="C18">
        <v>3</v>
      </c>
      <c r="D18">
        <v>13</v>
      </c>
      <c r="F18">
        <v>17</v>
      </c>
      <c r="I18">
        <v>6</v>
      </c>
      <c r="J18">
        <v>11</v>
      </c>
      <c r="K18">
        <v>0</v>
      </c>
      <c r="L18">
        <v>2.67</v>
      </c>
      <c r="M18">
        <v>2.5</v>
      </c>
      <c r="O18" s="12">
        <f t="shared" si="0"/>
        <v>0.35294117647058826</v>
      </c>
      <c r="Q18" s="20"/>
    </row>
    <row r="19" spans="1:24" x14ac:dyDescent="0.25">
      <c r="A19" s="10"/>
      <c r="B19" s="11"/>
      <c r="C19">
        <v>4</v>
      </c>
      <c r="D19">
        <v>15</v>
      </c>
      <c r="F19">
        <v>10</v>
      </c>
      <c r="I19">
        <v>3</v>
      </c>
      <c r="J19">
        <v>6</v>
      </c>
      <c r="K19">
        <v>1</v>
      </c>
      <c r="L19">
        <v>3.17</v>
      </c>
      <c r="M19">
        <v>3.09</v>
      </c>
      <c r="O19" s="12">
        <f t="shared" si="0"/>
        <v>0.3</v>
      </c>
      <c r="Q19" s="20"/>
      <c r="T19" s="1"/>
      <c r="U19" s="1"/>
      <c r="V19" s="1"/>
    </row>
    <row r="20" spans="1:24" x14ac:dyDescent="0.25">
      <c r="A20" s="21"/>
      <c r="B20" s="22"/>
      <c r="C20" s="1">
        <v>5</v>
      </c>
      <c r="D20" s="1">
        <v>12</v>
      </c>
      <c r="E20" s="1"/>
      <c r="F20" s="1">
        <v>13</v>
      </c>
      <c r="G20" s="1"/>
      <c r="H20" s="1"/>
      <c r="I20" s="1">
        <v>3</v>
      </c>
      <c r="J20" s="1">
        <v>10</v>
      </c>
      <c r="K20" s="1">
        <v>0</v>
      </c>
      <c r="L20" s="1">
        <v>3.01</v>
      </c>
      <c r="M20" s="1">
        <v>2.98</v>
      </c>
      <c r="N20" s="1"/>
      <c r="O20" s="12">
        <f t="shared" si="0"/>
        <v>0.23076923076923078</v>
      </c>
      <c r="Q20" s="23"/>
      <c r="R20" s="1"/>
      <c r="S20" s="1"/>
    </row>
    <row r="21" spans="1:24" ht="15.75" thickBot="1" x14ac:dyDescent="0.3">
      <c r="A21" s="24"/>
      <c r="B21" s="14"/>
      <c r="C21" s="15">
        <v>6</v>
      </c>
      <c r="D21" s="15">
        <v>4</v>
      </c>
      <c r="E21" s="15"/>
      <c r="F21" s="15">
        <v>11</v>
      </c>
      <c r="G21" s="15"/>
      <c r="H21" s="15"/>
      <c r="I21" s="15">
        <v>3</v>
      </c>
      <c r="J21" s="15">
        <v>8</v>
      </c>
      <c r="K21" s="15">
        <v>0</v>
      </c>
      <c r="L21" s="15">
        <v>3.12</v>
      </c>
      <c r="M21" s="15">
        <v>3</v>
      </c>
      <c r="N21" s="15"/>
      <c r="O21" s="16">
        <f t="shared" si="0"/>
        <v>0.27272727272727271</v>
      </c>
      <c r="P21" s="25" t="s">
        <v>17</v>
      </c>
      <c r="Q21" s="18">
        <v>0</v>
      </c>
    </row>
    <row r="22" spans="1:24" ht="15.75" thickBot="1" x14ac:dyDescent="0.3"/>
    <row r="23" spans="1:24" ht="165.75" thickBot="1" x14ac:dyDescent="0.3">
      <c r="A23" s="26"/>
      <c r="B23" s="27"/>
      <c r="C23" s="27" t="s">
        <v>0</v>
      </c>
      <c r="D23" s="28" t="s">
        <v>18</v>
      </c>
      <c r="E23" s="28" t="s">
        <v>38</v>
      </c>
      <c r="F23" s="28" t="s">
        <v>19</v>
      </c>
      <c r="G23" s="28" t="s">
        <v>20</v>
      </c>
      <c r="H23" s="28" t="s">
        <v>21</v>
      </c>
      <c r="I23" s="28" t="s">
        <v>22</v>
      </c>
      <c r="J23" s="28" t="s">
        <v>4</v>
      </c>
      <c r="K23" s="28" t="s">
        <v>5</v>
      </c>
      <c r="L23" s="28" t="s">
        <v>6</v>
      </c>
      <c r="M23" s="28" t="s">
        <v>7</v>
      </c>
      <c r="N23" s="28" t="s">
        <v>23</v>
      </c>
      <c r="O23" s="28" t="s">
        <v>40</v>
      </c>
      <c r="P23" s="28" t="s">
        <v>9</v>
      </c>
      <c r="Q23" s="28" t="s">
        <v>41</v>
      </c>
      <c r="R23" s="28" t="s">
        <v>42</v>
      </c>
      <c r="S23" s="28" t="s">
        <v>39</v>
      </c>
      <c r="T23" s="28" t="s">
        <v>24</v>
      </c>
      <c r="U23" s="29" t="s">
        <v>25</v>
      </c>
      <c r="V23" s="1"/>
      <c r="X23" s="56"/>
    </row>
    <row r="24" spans="1:24" x14ac:dyDescent="0.25">
      <c r="A24" s="5" t="s">
        <v>26</v>
      </c>
      <c r="B24" s="6" t="s">
        <v>12</v>
      </c>
      <c r="C24" s="7">
        <v>1</v>
      </c>
      <c r="D24" s="7">
        <v>10</v>
      </c>
      <c r="E24" s="7">
        <v>1</v>
      </c>
      <c r="F24" s="7">
        <v>6</v>
      </c>
      <c r="G24" s="7">
        <v>0</v>
      </c>
      <c r="H24" s="7">
        <v>6</v>
      </c>
      <c r="I24" s="7">
        <v>1</v>
      </c>
      <c r="J24" s="7">
        <v>0</v>
      </c>
      <c r="K24" s="7">
        <v>5</v>
      </c>
      <c r="L24" s="7">
        <v>2.6</v>
      </c>
      <c r="M24" s="7">
        <v>3.09</v>
      </c>
      <c r="N24" s="7">
        <v>0</v>
      </c>
      <c r="O24" s="8">
        <f>I24/F24</f>
        <v>0.16666666666666666</v>
      </c>
      <c r="P24" s="30"/>
      <c r="Q24" s="8">
        <f>E24/D24</f>
        <v>0.1</v>
      </c>
      <c r="R24" s="31">
        <f>Q24*I24</f>
        <v>0.1</v>
      </c>
      <c r="S24" s="8">
        <f>G24/R24*100</f>
        <v>0</v>
      </c>
      <c r="T24" s="8"/>
      <c r="U24" s="32"/>
    </row>
    <row r="25" spans="1:24" x14ac:dyDescent="0.25">
      <c r="A25" s="10"/>
      <c r="B25" s="11"/>
      <c r="C25">
        <v>2</v>
      </c>
      <c r="D25">
        <v>10</v>
      </c>
      <c r="E25">
        <v>2</v>
      </c>
      <c r="F25">
        <v>13</v>
      </c>
      <c r="G25">
        <v>3</v>
      </c>
      <c r="H25">
        <v>10</v>
      </c>
      <c r="I25">
        <v>8</v>
      </c>
      <c r="J25">
        <v>5</v>
      </c>
      <c r="K25">
        <v>0</v>
      </c>
      <c r="L25">
        <v>3.11</v>
      </c>
      <c r="M25">
        <v>2.88</v>
      </c>
      <c r="N25">
        <v>3</v>
      </c>
      <c r="O25" s="12">
        <f t="shared" ref="O25:O43" si="1">I25/F25</f>
        <v>0.61538461538461542</v>
      </c>
      <c r="P25" s="17"/>
      <c r="Q25" s="12">
        <f t="shared" ref="Q25:Q62" si="2">E25/D25</f>
        <v>0.2</v>
      </c>
      <c r="R25" s="33">
        <f t="shared" ref="R25:R62" si="3">Q25*I25</f>
        <v>1.6</v>
      </c>
      <c r="S25" s="12">
        <f>G25/R25*100</f>
        <v>187.5</v>
      </c>
      <c r="U25" s="34"/>
    </row>
    <row r="26" spans="1:24" x14ac:dyDescent="0.25">
      <c r="A26" s="10"/>
      <c r="B26" s="11"/>
      <c r="C26">
        <v>3</v>
      </c>
      <c r="D26">
        <v>18</v>
      </c>
      <c r="E26">
        <v>3</v>
      </c>
      <c r="F26">
        <v>18</v>
      </c>
      <c r="G26">
        <v>0</v>
      </c>
      <c r="H26">
        <v>18</v>
      </c>
      <c r="I26">
        <v>3</v>
      </c>
      <c r="J26">
        <v>15</v>
      </c>
      <c r="K26">
        <v>0</v>
      </c>
      <c r="L26">
        <v>3.48</v>
      </c>
      <c r="M26">
        <v>2.92</v>
      </c>
      <c r="N26">
        <v>0</v>
      </c>
      <c r="O26" s="12">
        <f t="shared" si="1"/>
        <v>0.16666666666666666</v>
      </c>
      <c r="P26" s="17"/>
      <c r="Q26" s="12">
        <f t="shared" si="2"/>
        <v>0.16666666666666666</v>
      </c>
      <c r="R26" s="33">
        <f t="shared" si="3"/>
        <v>0.5</v>
      </c>
      <c r="S26" s="12">
        <f t="shared" ref="S26:S62" si="4">G26/R26*100</f>
        <v>0</v>
      </c>
      <c r="T26" s="12"/>
      <c r="U26" s="34"/>
    </row>
    <row r="27" spans="1:24" ht="15.75" thickBot="1" x14ac:dyDescent="0.3">
      <c r="A27" s="10"/>
      <c r="B27" s="14"/>
      <c r="C27" s="15">
        <v>4</v>
      </c>
      <c r="D27" s="15">
        <v>28</v>
      </c>
      <c r="E27" s="15">
        <v>3</v>
      </c>
      <c r="F27" s="15">
        <v>25</v>
      </c>
      <c r="G27" s="15">
        <v>0</v>
      </c>
      <c r="H27" s="15">
        <v>25</v>
      </c>
      <c r="I27" s="15">
        <v>4</v>
      </c>
      <c r="J27" s="15">
        <v>21</v>
      </c>
      <c r="K27" s="15">
        <v>0</v>
      </c>
      <c r="L27" s="15">
        <v>3.44</v>
      </c>
      <c r="M27" s="15">
        <v>3.01</v>
      </c>
      <c r="N27" s="15">
        <v>0</v>
      </c>
      <c r="O27" s="16">
        <f t="shared" si="1"/>
        <v>0.16</v>
      </c>
      <c r="P27" s="35" t="s">
        <v>27</v>
      </c>
      <c r="Q27" s="16">
        <f t="shared" si="2"/>
        <v>0.10714285714285714</v>
      </c>
      <c r="R27" s="36">
        <f t="shared" si="3"/>
        <v>0.42857142857142855</v>
      </c>
      <c r="S27" s="16">
        <f t="shared" si="4"/>
        <v>0</v>
      </c>
      <c r="T27" s="37">
        <f>AVERAGE(S24:S27)</f>
        <v>46.875</v>
      </c>
      <c r="U27" s="38">
        <f>STDEV(S24:S27)/SQRT(4)</f>
        <v>46.875</v>
      </c>
    </row>
    <row r="28" spans="1:24" x14ac:dyDescent="0.25">
      <c r="A28" s="10"/>
      <c r="B28" s="6" t="s">
        <v>14</v>
      </c>
      <c r="C28" s="7">
        <v>1</v>
      </c>
      <c r="D28" s="7">
        <v>10</v>
      </c>
      <c r="E28" s="7">
        <v>4</v>
      </c>
      <c r="F28" s="7">
        <v>8</v>
      </c>
      <c r="G28" s="7">
        <v>0</v>
      </c>
      <c r="H28" s="7">
        <v>8</v>
      </c>
      <c r="I28" s="7">
        <v>3</v>
      </c>
      <c r="J28" s="7">
        <v>5</v>
      </c>
      <c r="K28" s="7">
        <v>0</v>
      </c>
      <c r="L28" s="7">
        <v>2.64</v>
      </c>
      <c r="M28" s="7">
        <v>3.06</v>
      </c>
      <c r="N28" s="7">
        <v>0</v>
      </c>
      <c r="O28" s="8">
        <f t="shared" si="1"/>
        <v>0.375</v>
      </c>
      <c r="P28" s="30"/>
      <c r="Q28" s="8">
        <f>E28/D28</f>
        <v>0.4</v>
      </c>
      <c r="R28" s="31">
        <f t="shared" si="3"/>
        <v>1.2000000000000002</v>
      </c>
      <c r="S28" s="8">
        <f t="shared" si="4"/>
        <v>0</v>
      </c>
      <c r="T28" s="8"/>
      <c r="U28" s="39"/>
    </row>
    <row r="29" spans="1:24" x14ac:dyDescent="0.25">
      <c r="A29" s="10"/>
      <c r="B29" s="11"/>
      <c r="C29">
        <v>2</v>
      </c>
      <c r="D29">
        <v>16</v>
      </c>
      <c r="E29">
        <v>5</v>
      </c>
      <c r="F29">
        <v>18</v>
      </c>
      <c r="G29">
        <v>0</v>
      </c>
      <c r="H29">
        <v>18</v>
      </c>
      <c r="I29">
        <v>3</v>
      </c>
      <c r="J29">
        <v>3</v>
      </c>
      <c r="K29">
        <v>12</v>
      </c>
      <c r="L29">
        <v>3.23</v>
      </c>
      <c r="M29">
        <v>2.81</v>
      </c>
      <c r="N29">
        <v>0</v>
      </c>
      <c r="O29" s="12">
        <f t="shared" si="1"/>
        <v>0.16666666666666666</v>
      </c>
      <c r="P29" s="17"/>
      <c r="Q29" s="12">
        <f t="shared" si="2"/>
        <v>0.3125</v>
      </c>
      <c r="R29" s="33">
        <f t="shared" si="3"/>
        <v>0.9375</v>
      </c>
      <c r="S29" s="12">
        <f t="shared" si="4"/>
        <v>0</v>
      </c>
      <c r="T29" s="12"/>
      <c r="U29" s="40"/>
    </row>
    <row r="30" spans="1:24" x14ac:dyDescent="0.25">
      <c r="A30" s="10"/>
      <c r="B30" s="11"/>
      <c r="C30">
        <v>3</v>
      </c>
      <c r="D30">
        <v>17</v>
      </c>
      <c r="E30">
        <v>5</v>
      </c>
      <c r="F30">
        <v>28</v>
      </c>
      <c r="G30">
        <v>1</v>
      </c>
      <c r="H30">
        <v>27</v>
      </c>
      <c r="I30">
        <v>21</v>
      </c>
      <c r="J30">
        <v>5</v>
      </c>
      <c r="K30">
        <v>2</v>
      </c>
      <c r="L30">
        <v>3.23</v>
      </c>
      <c r="M30">
        <v>3.09</v>
      </c>
      <c r="N30">
        <v>1</v>
      </c>
      <c r="O30" s="12">
        <f t="shared" si="1"/>
        <v>0.75</v>
      </c>
      <c r="P30" s="17"/>
      <c r="Q30" s="12">
        <f t="shared" si="2"/>
        <v>0.29411764705882354</v>
      </c>
      <c r="R30" s="33">
        <f t="shared" si="3"/>
        <v>6.1764705882352944</v>
      </c>
      <c r="S30" s="12">
        <f t="shared" si="4"/>
        <v>16.19047619047619</v>
      </c>
      <c r="T30" s="12"/>
      <c r="U30" s="40"/>
    </row>
    <row r="31" spans="1:24" x14ac:dyDescent="0.25">
      <c r="A31" s="10"/>
      <c r="B31" s="11"/>
      <c r="C31">
        <v>4</v>
      </c>
      <c r="D31">
        <v>5</v>
      </c>
      <c r="E31">
        <v>1</v>
      </c>
      <c r="F31">
        <v>15</v>
      </c>
      <c r="G31">
        <v>1</v>
      </c>
      <c r="H31">
        <v>14</v>
      </c>
      <c r="I31">
        <v>5</v>
      </c>
      <c r="J31">
        <v>9</v>
      </c>
      <c r="K31">
        <v>1</v>
      </c>
      <c r="L31">
        <v>3.35</v>
      </c>
      <c r="M31">
        <v>3.12</v>
      </c>
      <c r="N31">
        <v>1</v>
      </c>
      <c r="O31" s="12">
        <f t="shared" si="1"/>
        <v>0.33333333333333331</v>
      </c>
      <c r="P31" s="17"/>
      <c r="Q31" s="12">
        <f t="shared" si="2"/>
        <v>0.2</v>
      </c>
      <c r="R31" s="33">
        <f t="shared" si="3"/>
        <v>1</v>
      </c>
      <c r="S31" s="12">
        <f t="shared" si="4"/>
        <v>100</v>
      </c>
      <c r="T31" s="12"/>
      <c r="U31" s="40"/>
    </row>
    <row r="32" spans="1:24" x14ac:dyDescent="0.25">
      <c r="A32" s="10"/>
      <c r="B32" s="11"/>
      <c r="C32">
        <v>5</v>
      </c>
      <c r="D32">
        <v>16</v>
      </c>
      <c r="E32">
        <v>4</v>
      </c>
      <c r="F32">
        <v>14</v>
      </c>
      <c r="G32">
        <v>3</v>
      </c>
      <c r="H32">
        <v>11</v>
      </c>
      <c r="I32">
        <v>9</v>
      </c>
      <c r="J32">
        <v>5</v>
      </c>
      <c r="K32">
        <v>0</v>
      </c>
      <c r="L32">
        <v>3.2</v>
      </c>
      <c r="M32">
        <v>3.16</v>
      </c>
      <c r="N32">
        <v>1</v>
      </c>
      <c r="O32" s="12">
        <f t="shared" si="1"/>
        <v>0.6428571428571429</v>
      </c>
      <c r="P32" s="17"/>
      <c r="Q32" s="12">
        <f>E32/D32</f>
        <v>0.25</v>
      </c>
      <c r="R32" s="33">
        <f t="shared" si="3"/>
        <v>2.25</v>
      </c>
      <c r="S32" s="12">
        <f t="shared" si="4"/>
        <v>133.33333333333331</v>
      </c>
      <c r="U32" s="40"/>
    </row>
    <row r="33" spans="1:21" x14ac:dyDescent="0.25">
      <c r="A33" s="10"/>
      <c r="B33" s="11"/>
      <c r="C33">
        <v>6</v>
      </c>
      <c r="D33">
        <v>6</v>
      </c>
      <c r="E33">
        <v>3</v>
      </c>
      <c r="F33">
        <v>4</v>
      </c>
      <c r="G33">
        <v>0</v>
      </c>
      <c r="H33">
        <v>4</v>
      </c>
      <c r="I33">
        <v>3</v>
      </c>
      <c r="J33">
        <v>1</v>
      </c>
      <c r="K33">
        <v>0</v>
      </c>
      <c r="L33">
        <v>3.84</v>
      </c>
      <c r="M33">
        <v>3.35</v>
      </c>
      <c r="N33">
        <v>0</v>
      </c>
      <c r="O33" s="12">
        <f t="shared" si="1"/>
        <v>0.75</v>
      </c>
      <c r="P33" s="17"/>
      <c r="Q33" s="12">
        <f t="shared" si="2"/>
        <v>0.5</v>
      </c>
      <c r="R33" s="33">
        <f t="shared" si="3"/>
        <v>1.5</v>
      </c>
      <c r="S33" s="12">
        <f t="shared" si="4"/>
        <v>0</v>
      </c>
      <c r="T33" s="12"/>
      <c r="U33" s="40"/>
    </row>
    <row r="34" spans="1:21" x14ac:dyDescent="0.25">
      <c r="A34" s="10"/>
      <c r="B34" s="11"/>
      <c r="C34">
        <v>7</v>
      </c>
      <c r="D34">
        <v>15</v>
      </c>
      <c r="E34">
        <v>6</v>
      </c>
      <c r="F34">
        <v>11</v>
      </c>
      <c r="G34">
        <v>0</v>
      </c>
      <c r="H34">
        <v>11</v>
      </c>
      <c r="I34">
        <v>4</v>
      </c>
      <c r="J34">
        <v>7</v>
      </c>
      <c r="K34">
        <v>0</v>
      </c>
      <c r="L34">
        <v>3.2</v>
      </c>
      <c r="M34">
        <v>3.24</v>
      </c>
      <c r="N34">
        <v>0</v>
      </c>
      <c r="O34" s="12">
        <f t="shared" si="1"/>
        <v>0.36363636363636365</v>
      </c>
      <c r="P34" s="17"/>
      <c r="Q34" s="12">
        <f t="shared" si="2"/>
        <v>0.4</v>
      </c>
      <c r="R34" s="33">
        <f t="shared" si="3"/>
        <v>1.6</v>
      </c>
      <c r="S34" s="12">
        <f t="shared" si="4"/>
        <v>0</v>
      </c>
      <c r="T34" s="12"/>
      <c r="U34" s="40"/>
    </row>
    <row r="35" spans="1:21" x14ac:dyDescent="0.25">
      <c r="A35" s="10"/>
      <c r="B35" s="11"/>
      <c r="C35">
        <v>8</v>
      </c>
      <c r="D35">
        <v>17</v>
      </c>
      <c r="E35">
        <v>9</v>
      </c>
      <c r="F35">
        <v>10</v>
      </c>
      <c r="G35">
        <v>0</v>
      </c>
      <c r="H35">
        <v>10</v>
      </c>
      <c r="I35">
        <v>3</v>
      </c>
      <c r="J35">
        <v>7</v>
      </c>
      <c r="K35">
        <v>0</v>
      </c>
      <c r="L35">
        <v>3.1</v>
      </c>
      <c r="M35">
        <v>2.2999999999999998</v>
      </c>
      <c r="N35">
        <v>0</v>
      </c>
      <c r="O35" s="12">
        <f t="shared" si="1"/>
        <v>0.3</v>
      </c>
      <c r="P35" s="17"/>
      <c r="Q35" s="12">
        <f t="shared" si="2"/>
        <v>0.52941176470588236</v>
      </c>
      <c r="R35" s="33">
        <f t="shared" si="3"/>
        <v>1.5882352941176472</v>
      </c>
      <c r="S35" s="12">
        <f t="shared" si="4"/>
        <v>0</v>
      </c>
      <c r="T35" s="12"/>
      <c r="U35" s="40"/>
    </row>
    <row r="36" spans="1:21" x14ac:dyDescent="0.25">
      <c r="A36" s="10"/>
      <c r="B36" s="11"/>
      <c r="C36">
        <v>9</v>
      </c>
      <c r="D36">
        <v>18</v>
      </c>
      <c r="E36">
        <v>5</v>
      </c>
      <c r="F36">
        <v>14</v>
      </c>
      <c r="G36">
        <v>0</v>
      </c>
      <c r="H36">
        <v>14</v>
      </c>
      <c r="I36">
        <v>3</v>
      </c>
      <c r="J36">
        <v>11</v>
      </c>
      <c r="K36">
        <v>0</v>
      </c>
      <c r="L36">
        <v>3.23</v>
      </c>
      <c r="M36">
        <v>3.04</v>
      </c>
      <c r="N36">
        <v>0</v>
      </c>
      <c r="O36" s="12">
        <f t="shared" si="1"/>
        <v>0.21428571428571427</v>
      </c>
      <c r="P36" s="17"/>
      <c r="Q36" s="12">
        <f t="shared" si="2"/>
        <v>0.27777777777777779</v>
      </c>
      <c r="R36" s="33">
        <f t="shared" si="3"/>
        <v>0.83333333333333337</v>
      </c>
      <c r="S36" s="12">
        <f t="shared" si="4"/>
        <v>0</v>
      </c>
      <c r="T36" s="12"/>
      <c r="U36" s="40"/>
    </row>
    <row r="37" spans="1:21" ht="15.75" thickBot="1" x14ac:dyDescent="0.3">
      <c r="A37" s="10"/>
      <c r="B37" s="14"/>
      <c r="C37" s="15">
        <v>10</v>
      </c>
      <c r="D37" s="15">
        <v>24</v>
      </c>
      <c r="E37" s="15">
        <v>1</v>
      </c>
      <c r="F37" s="15">
        <v>14</v>
      </c>
      <c r="G37" s="15">
        <v>0</v>
      </c>
      <c r="H37" s="15">
        <v>14</v>
      </c>
      <c r="I37" s="15">
        <v>2</v>
      </c>
      <c r="J37" s="15">
        <v>12</v>
      </c>
      <c r="K37" s="15">
        <v>0</v>
      </c>
      <c r="L37" s="15">
        <v>3.35</v>
      </c>
      <c r="M37" s="15">
        <v>3.14</v>
      </c>
      <c r="N37" s="15">
        <v>0</v>
      </c>
      <c r="O37" s="16">
        <f t="shared" si="1"/>
        <v>0.14285714285714285</v>
      </c>
      <c r="P37" s="35" t="s">
        <v>28</v>
      </c>
      <c r="Q37" s="16">
        <f t="shared" si="2"/>
        <v>4.1666666666666664E-2</v>
      </c>
      <c r="R37" s="36">
        <f t="shared" si="3"/>
        <v>8.3333333333333329E-2</v>
      </c>
      <c r="S37" s="16">
        <f t="shared" si="4"/>
        <v>0</v>
      </c>
      <c r="T37" s="37">
        <f>AVERAGE(S28:S37)</f>
        <v>24.952380952380953</v>
      </c>
      <c r="U37" s="38">
        <f>STDEV(S28:S37)/SQRT(10)</f>
        <v>15.568378258909847</v>
      </c>
    </row>
    <row r="38" spans="1:21" x14ac:dyDescent="0.25">
      <c r="A38" s="10"/>
      <c r="B38" s="41" t="s">
        <v>16</v>
      </c>
      <c r="C38">
        <v>1</v>
      </c>
      <c r="D38">
        <v>7</v>
      </c>
      <c r="E38">
        <v>2</v>
      </c>
      <c r="F38">
        <v>10</v>
      </c>
      <c r="G38">
        <v>0</v>
      </c>
      <c r="H38">
        <v>10</v>
      </c>
      <c r="I38">
        <v>2</v>
      </c>
      <c r="J38">
        <v>0</v>
      </c>
      <c r="K38">
        <v>8</v>
      </c>
      <c r="L38">
        <v>3.01</v>
      </c>
      <c r="M38">
        <v>3.04</v>
      </c>
      <c r="N38">
        <v>0</v>
      </c>
      <c r="O38" s="12">
        <f t="shared" si="1"/>
        <v>0.2</v>
      </c>
      <c r="P38" s="17"/>
      <c r="Q38" s="12">
        <f t="shared" si="2"/>
        <v>0.2857142857142857</v>
      </c>
      <c r="R38" s="33">
        <f t="shared" si="3"/>
        <v>0.5714285714285714</v>
      </c>
      <c r="S38" s="12">
        <f t="shared" si="4"/>
        <v>0</v>
      </c>
      <c r="T38" s="12"/>
      <c r="U38" s="40"/>
    </row>
    <row r="39" spans="1:21" x14ac:dyDescent="0.25">
      <c r="A39" s="10"/>
      <c r="C39">
        <v>2</v>
      </c>
      <c r="D39">
        <v>11</v>
      </c>
      <c r="E39">
        <v>5</v>
      </c>
      <c r="F39">
        <v>7</v>
      </c>
      <c r="G39">
        <v>0</v>
      </c>
      <c r="H39">
        <v>7</v>
      </c>
      <c r="I39">
        <v>2</v>
      </c>
      <c r="J39">
        <v>5</v>
      </c>
      <c r="K39">
        <v>0</v>
      </c>
      <c r="L39">
        <v>3.14</v>
      </c>
      <c r="M39">
        <v>3.5</v>
      </c>
      <c r="N39">
        <v>0</v>
      </c>
      <c r="O39" s="12">
        <f t="shared" si="1"/>
        <v>0.2857142857142857</v>
      </c>
      <c r="P39" s="17"/>
      <c r="Q39" s="12">
        <f t="shared" si="2"/>
        <v>0.45454545454545453</v>
      </c>
      <c r="R39" s="33">
        <f t="shared" si="3"/>
        <v>0.90909090909090906</v>
      </c>
      <c r="S39" s="12">
        <f t="shared" si="4"/>
        <v>0</v>
      </c>
      <c r="T39" s="12"/>
      <c r="U39" s="40"/>
    </row>
    <row r="40" spans="1:21" x14ac:dyDescent="0.25">
      <c r="A40" s="10"/>
      <c r="C40">
        <v>3</v>
      </c>
      <c r="D40">
        <v>9</v>
      </c>
      <c r="E40">
        <v>1</v>
      </c>
      <c r="F40">
        <v>8</v>
      </c>
      <c r="G40">
        <v>0</v>
      </c>
      <c r="H40">
        <v>8</v>
      </c>
      <c r="I40">
        <v>3</v>
      </c>
      <c r="J40">
        <v>5</v>
      </c>
      <c r="K40">
        <v>0</v>
      </c>
      <c r="L40">
        <v>3.7</v>
      </c>
      <c r="M40">
        <v>2.76</v>
      </c>
      <c r="N40">
        <v>0</v>
      </c>
      <c r="O40" s="12">
        <f t="shared" si="1"/>
        <v>0.375</v>
      </c>
      <c r="P40" s="17"/>
      <c r="Q40" s="12">
        <f t="shared" si="2"/>
        <v>0.1111111111111111</v>
      </c>
      <c r="R40" s="33">
        <f t="shared" si="3"/>
        <v>0.33333333333333331</v>
      </c>
      <c r="S40" s="12">
        <f t="shared" si="4"/>
        <v>0</v>
      </c>
      <c r="U40" s="40"/>
    </row>
    <row r="41" spans="1:21" x14ac:dyDescent="0.25">
      <c r="A41" s="10"/>
      <c r="C41">
        <v>4</v>
      </c>
      <c r="D41">
        <v>13</v>
      </c>
      <c r="E41">
        <v>1</v>
      </c>
      <c r="F41">
        <v>7</v>
      </c>
      <c r="G41">
        <v>0</v>
      </c>
      <c r="H41">
        <v>7</v>
      </c>
      <c r="I41">
        <v>2</v>
      </c>
      <c r="J41">
        <v>5</v>
      </c>
      <c r="K41">
        <v>0</v>
      </c>
      <c r="L41">
        <v>2.9</v>
      </c>
      <c r="M41">
        <v>2.92</v>
      </c>
      <c r="N41">
        <v>0</v>
      </c>
      <c r="O41" s="12">
        <f t="shared" si="1"/>
        <v>0.2857142857142857</v>
      </c>
      <c r="P41" s="17"/>
      <c r="Q41" s="12">
        <f t="shared" si="2"/>
        <v>7.6923076923076927E-2</v>
      </c>
      <c r="R41" s="33">
        <f t="shared" si="3"/>
        <v>0.15384615384615385</v>
      </c>
      <c r="S41" s="12">
        <f t="shared" si="4"/>
        <v>0</v>
      </c>
      <c r="T41" s="12"/>
      <c r="U41" s="40"/>
    </row>
    <row r="42" spans="1:21" x14ac:dyDescent="0.25">
      <c r="A42" s="10"/>
      <c r="C42">
        <v>5</v>
      </c>
      <c r="D42">
        <v>8</v>
      </c>
      <c r="E42">
        <v>3</v>
      </c>
      <c r="F42">
        <v>13</v>
      </c>
      <c r="G42">
        <v>3</v>
      </c>
      <c r="H42">
        <v>10</v>
      </c>
      <c r="I42">
        <v>5</v>
      </c>
      <c r="J42">
        <v>8</v>
      </c>
      <c r="K42">
        <v>0</v>
      </c>
      <c r="L42">
        <v>2.75</v>
      </c>
      <c r="M42">
        <v>2.74</v>
      </c>
      <c r="N42">
        <v>3</v>
      </c>
      <c r="O42" s="12">
        <f t="shared" si="1"/>
        <v>0.38461538461538464</v>
      </c>
      <c r="P42" s="17"/>
      <c r="Q42" s="12">
        <f t="shared" si="2"/>
        <v>0.375</v>
      </c>
      <c r="R42" s="33">
        <f t="shared" si="3"/>
        <v>1.875</v>
      </c>
      <c r="S42" s="12">
        <f t="shared" si="4"/>
        <v>160</v>
      </c>
      <c r="T42" s="12"/>
      <c r="U42" s="40"/>
    </row>
    <row r="43" spans="1:21" ht="15.75" thickBot="1" x14ac:dyDescent="0.3">
      <c r="A43" s="24"/>
      <c r="B43" s="15"/>
      <c r="C43" s="15">
        <v>6</v>
      </c>
      <c r="D43" s="15">
        <v>7</v>
      </c>
      <c r="E43" s="15">
        <v>1</v>
      </c>
      <c r="F43" s="15">
        <v>14</v>
      </c>
      <c r="G43" s="15">
        <v>2</v>
      </c>
      <c r="H43" s="15">
        <v>12</v>
      </c>
      <c r="I43" s="15">
        <v>6</v>
      </c>
      <c r="J43" s="15">
        <v>8</v>
      </c>
      <c r="K43" s="15">
        <v>0</v>
      </c>
      <c r="L43" s="15">
        <v>2.63</v>
      </c>
      <c r="M43" s="15">
        <v>2.72</v>
      </c>
      <c r="N43" s="15">
        <v>2</v>
      </c>
      <c r="O43" s="16">
        <f t="shared" si="1"/>
        <v>0.42857142857142855</v>
      </c>
      <c r="P43" s="35" t="s">
        <v>29</v>
      </c>
      <c r="Q43" s="16">
        <f t="shared" si="2"/>
        <v>0.14285714285714285</v>
      </c>
      <c r="R43" s="36">
        <f t="shared" si="3"/>
        <v>0.8571428571428571</v>
      </c>
      <c r="S43" s="16">
        <f t="shared" si="4"/>
        <v>233.33333333333334</v>
      </c>
      <c r="T43" s="37">
        <f>AVERAGE(S38:S43)</f>
        <v>65.555555555555557</v>
      </c>
      <c r="U43" s="38">
        <f>STDEV(S38:S43)/SQRT(6)</f>
        <v>42.528131575565858</v>
      </c>
    </row>
    <row r="44" spans="1:21" x14ac:dyDescent="0.25">
      <c r="A44" s="5" t="s">
        <v>30</v>
      </c>
      <c r="B44" s="42" t="s">
        <v>12</v>
      </c>
      <c r="C44" s="7">
        <v>1</v>
      </c>
      <c r="D44" s="7">
        <v>7</v>
      </c>
      <c r="E44" s="7">
        <v>2</v>
      </c>
      <c r="F44" s="7">
        <v>9</v>
      </c>
      <c r="G44" s="7">
        <v>0</v>
      </c>
      <c r="H44" s="7">
        <v>9</v>
      </c>
      <c r="I44" s="7">
        <v>2</v>
      </c>
      <c r="J44" s="7">
        <v>5</v>
      </c>
      <c r="K44" s="7">
        <v>0</v>
      </c>
      <c r="L44" s="7">
        <v>3.3</v>
      </c>
      <c r="M44" s="7">
        <v>2.88</v>
      </c>
      <c r="N44" s="7">
        <v>0</v>
      </c>
      <c r="O44" s="8">
        <f>I44/D44</f>
        <v>0.2857142857142857</v>
      </c>
      <c r="P44" s="30"/>
      <c r="Q44" s="8">
        <f t="shared" si="2"/>
        <v>0.2857142857142857</v>
      </c>
      <c r="R44" s="31">
        <f t="shared" si="3"/>
        <v>0.5714285714285714</v>
      </c>
      <c r="S44" s="8">
        <f t="shared" si="4"/>
        <v>0</v>
      </c>
      <c r="T44" s="8"/>
      <c r="U44" s="39"/>
    </row>
    <row r="45" spans="1:21" x14ac:dyDescent="0.25">
      <c r="A45" s="10"/>
      <c r="B45" s="41"/>
      <c r="C45">
        <v>2</v>
      </c>
      <c r="D45">
        <v>4</v>
      </c>
      <c r="E45">
        <v>1</v>
      </c>
      <c r="F45">
        <v>6</v>
      </c>
      <c r="G45">
        <v>0</v>
      </c>
      <c r="H45">
        <v>6</v>
      </c>
      <c r="I45">
        <v>2</v>
      </c>
      <c r="J45">
        <v>1</v>
      </c>
      <c r="K45">
        <v>1</v>
      </c>
      <c r="L45">
        <v>3.33</v>
      </c>
      <c r="M45">
        <v>2.6</v>
      </c>
      <c r="N45">
        <v>1</v>
      </c>
      <c r="O45" s="12">
        <f t="shared" ref="O45:O61" si="5">I45/D45</f>
        <v>0.5</v>
      </c>
      <c r="P45" s="17"/>
      <c r="Q45" s="12">
        <f t="shared" si="2"/>
        <v>0.25</v>
      </c>
      <c r="R45" s="33">
        <f t="shared" si="3"/>
        <v>0.5</v>
      </c>
      <c r="S45" s="12">
        <f t="shared" si="4"/>
        <v>0</v>
      </c>
      <c r="U45" s="40"/>
    </row>
    <row r="46" spans="1:21" ht="15.75" thickBot="1" x14ac:dyDescent="0.3">
      <c r="A46" s="10"/>
      <c r="B46" s="41"/>
      <c r="C46">
        <v>3</v>
      </c>
      <c r="D46">
        <v>20</v>
      </c>
      <c r="E46">
        <v>3</v>
      </c>
      <c r="F46">
        <v>18</v>
      </c>
      <c r="G46">
        <v>0</v>
      </c>
      <c r="H46">
        <v>18</v>
      </c>
      <c r="I46">
        <v>5</v>
      </c>
      <c r="J46">
        <v>15</v>
      </c>
      <c r="K46">
        <v>0</v>
      </c>
      <c r="L46">
        <v>3.17</v>
      </c>
      <c r="M46">
        <v>3.2</v>
      </c>
      <c r="N46">
        <v>1</v>
      </c>
      <c r="O46" s="12">
        <f t="shared" si="5"/>
        <v>0.25</v>
      </c>
      <c r="P46" s="17" t="s">
        <v>31</v>
      </c>
      <c r="Q46" s="12">
        <f t="shared" si="2"/>
        <v>0.15</v>
      </c>
      <c r="R46" s="33">
        <f t="shared" si="3"/>
        <v>0.75</v>
      </c>
      <c r="S46" s="12">
        <f t="shared" si="4"/>
        <v>0</v>
      </c>
      <c r="T46" s="43">
        <f>AVERAGE(S44:S46)</f>
        <v>0</v>
      </c>
      <c r="U46" s="40">
        <f>STDEV(S44:S46)/SQRT(3)</f>
        <v>0</v>
      </c>
    </row>
    <row r="47" spans="1:21" x14ac:dyDescent="0.25">
      <c r="A47" s="10"/>
      <c r="B47" s="6" t="s">
        <v>14</v>
      </c>
      <c r="C47" s="7">
        <v>1</v>
      </c>
      <c r="D47" s="7">
        <v>7</v>
      </c>
      <c r="E47" s="7">
        <v>1</v>
      </c>
      <c r="F47" s="7">
        <v>8</v>
      </c>
      <c r="G47" s="7">
        <v>0</v>
      </c>
      <c r="H47" s="7">
        <v>8</v>
      </c>
      <c r="I47" s="7">
        <v>0</v>
      </c>
      <c r="J47" s="7">
        <v>4</v>
      </c>
      <c r="K47" s="7">
        <v>3</v>
      </c>
      <c r="L47" s="7">
        <v>3.25</v>
      </c>
      <c r="M47" s="7">
        <v>2.83</v>
      </c>
      <c r="N47" s="7">
        <v>0</v>
      </c>
      <c r="O47" s="8">
        <f>I47/D47</f>
        <v>0</v>
      </c>
      <c r="P47" s="30"/>
      <c r="Q47" s="8">
        <f t="shared" si="2"/>
        <v>0.14285714285714285</v>
      </c>
      <c r="R47" s="31">
        <f t="shared" si="3"/>
        <v>0</v>
      </c>
      <c r="S47" s="8">
        <v>0</v>
      </c>
      <c r="T47" s="8"/>
      <c r="U47" s="39"/>
    </row>
    <row r="48" spans="1:21" x14ac:dyDescent="0.25">
      <c r="A48" s="10"/>
      <c r="B48" s="11"/>
      <c r="C48">
        <v>2</v>
      </c>
      <c r="D48">
        <v>21</v>
      </c>
      <c r="E48">
        <v>5</v>
      </c>
      <c r="F48">
        <v>15</v>
      </c>
      <c r="G48">
        <v>0</v>
      </c>
      <c r="H48">
        <v>15</v>
      </c>
      <c r="I48">
        <v>7</v>
      </c>
      <c r="J48">
        <v>10</v>
      </c>
      <c r="K48">
        <v>4</v>
      </c>
      <c r="L48">
        <v>3.23</v>
      </c>
      <c r="M48">
        <v>3.38</v>
      </c>
      <c r="N48">
        <v>0</v>
      </c>
      <c r="O48" s="12">
        <f t="shared" si="5"/>
        <v>0.33333333333333331</v>
      </c>
      <c r="P48" s="17"/>
      <c r="Q48" s="12">
        <f t="shared" si="2"/>
        <v>0.23809523809523808</v>
      </c>
      <c r="R48" s="33">
        <f t="shared" si="3"/>
        <v>1.6666666666666665</v>
      </c>
      <c r="S48" s="12">
        <f t="shared" si="4"/>
        <v>0</v>
      </c>
      <c r="T48" s="12"/>
      <c r="U48" s="40"/>
    </row>
    <row r="49" spans="1:21" x14ac:dyDescent="0.25">
      <c r="A49" s="10"/>
      <c r="B49" s="11"/>
      <c r="C49">
        <v>3</v>
      </c>
      <c r="D49">
        <v>10</v>
      </c>
      <c r="E49">
        <v>6</v>
      </c>
      <c r="F49">
        <v>8</v>
      </c>
      <c r="G49">
        <v>0</v>
      </c>
      <c r="H49">
        <v>8</v>
      </c>
      <c r="I49">
        <v>4</v>
      </c>
      <c r="J49">
        <v>6</v>
      </c>
      <c r="K49">
        <v>0</v>
      </c>
      <c r="L49">
        <v>3.21</v>
      </c>
      <c r="M49">
        <v>3.01</v>
      </c>
      <c r="N49">
        <v>3</v>
      </c>
      <c r="O49" s="12">
        <f t="shared" si="5"/>
        <v>0.4</v>
      </c>
      <c r="P49" s="17"/>
      <c r="Q49" s="12">
        <f t="shared" si="2"/>
        <v>0.6</v>
      </c>
      <c r="R49" s="33">
        <f t="shared" si="3"/>
        <v>2.4</v>
      </c>
      <c r="S49" s="12">
        <f t="shared" si="4"/>
        <v>0</v>
      </c>
      <c r="T49" s="12"/>
      <c r="U49" s="40"/>
    </row>
    <row r="50" spans="1:21" x14ac:dyDescent="0.25">
      <c r="A50" s="10"/>
      <c r="B50" s="11"/>
      <c r="C50">
        <v>4</v>
      </c>
      <c r="D50">
        <v>20</v>
      </c>
      <c r="E50">
        <v>12</v>
      </c>
      <c r="F50">
        <v>12</v>
      </c>
      <c r="G50">
        <v>0</v>
      </c>
      <c r="H50">
        <v>12</v>
      </c>
      <c r="I50">
        <v>4</v>
      </c>
      <c r="J50">
        <v>16</v>
      </c>
      <c r="K50">
        <v>0</v>
      </c>
      <c r="L50">
        <v>3.26</v>
      </c>
      <c r="M50">
        <v>3.14</v>
      </c>
      <c r="N50">
        <v>2</v>
      </c>
      <c r="O50" s="12">
        <f t="shared" si="5"/>
        <v>0.2</v>
      </c>
      <c r="P50" s="17"/>
      <c r="Q50" s="12">
        <f t="shared" si="2"/>
        <v>0.6</v>
      </c>
      <c r="R50" s="33">
        <f t="shared" si="3"/>
        <v>2.4</v>
      </c>
      <c r="S50" s="12">
        <f t="shared" si="4"/>
        <v>0</v>
      </c>
      <c r="U50" s="40"/>
    </row>
    <row r="51" spans="1:21" x14ac:dyDescent="0.25">
      <c r="A51" s="10"/>
      <c r="B51" s="11"/>
      <c r="C51">
        <v>5</v>
      </c>
      <c r="D51">
        <v>14</v>
      </c>
      <c r="E51">
        <v>9</v>
      </c>
      <c r="F51">
        <v>10</v>
      </c>
      <c r="G51">
        <v>0</v>
      </c>
      <c r="H51">
        <v>10</v>
      </c>
      <c r="I51">
        <v>3</v>
      </c>
      <c r="J51">
        <v>11</v>
      </c>
      <c r="K51">
        <v>0</v>
      </c>
      <c r="L51">
        <v>3.08</v>
      </c>
      <c r="M51">
        <v>2.97</v>
      </c>
      <c r="N51">
        <v>3</v>
      </c>
      <c r="O51" s="12">
        <f t="shared" si="5"/>
        <v>0.21428571428571427</v>
      </c>
      <c r="P51" s="17"/>
      <c r="Q51" s="12">
        <f t="shared" si="2"/>
        <v>0.6428571428571429</v>
      </c>
      <c r="R51" s="33">
        <f t="shared" si="3"/>
        <v>1.9285714285714288</v>
      </c>
      <c r="S51" s="12">
        <f t="shared" si="4"/>
        <v>0</v>
      </c>
      <c r="T51" s="12"/>
      <c r="U51" s="40"/>
    </row>
    <row r="52" spans="1:21" x14ac:dyDescent="0.25">
      <c r="A52" s="10"/>
      <c r="B52" s="11"/>
      <c r="C52">
        <v>6</v>
      </c>
      <c r="D52">
        <v>18</v>
      </c>
      <c r="E52">
        <v>9</v>
      </c>
      <c r="F52">
        <v>12</v>
      </c>
      <c r="G52">
        <v>0</v>
      </c>
      <c r="H52">
        <v>12</v>
      </c>
      <c r="I52">
        <v>6</v>
      </c>
      <c r="J52">
        <v>12</v>
      </c>
      <c r="K52">
        <v>0</v>
      </c>
      <c r="L52">
        <v>3.56</v>
      </c>
      <c r="M52">
        <v>3.29</v>
      </c>
      <c r="N52">
        <v>4</v>
      </c>
      <c r="O52" s="12">
        <f t="shared" si="5"/>
        <v>0.33333333333333331</v>
      </c>
      <c r="P52" s="17"/>
      <c r="Q52" s="12">
        <f t="shared" si="2"/>
        <v>0.5</v>
      </c>
      <c r="R52" s="33">
        <f t="shared" si="3"/>
        <v>3</v>
      </c>
      <c r="S52" s="12">
        <f t="shared" si="4"/>
        <v>0</v>
      </c>
      <c r="T52" s="12"/>
      <c r="U52" s="40"/>
    </row>
    <row r="53" spans="1:21" x14ac:dyDescent="0.25">
      <c r="A53" s="10"/>
      <c r="B53" s="11"/>
      <c r="C53">
        <v>7</v>
      </c>
      <c r="D53">
        <v>20</v>
      </c>
      <c r="E53">
        <v>2</v>
      </c>
      <c r="F53">
        <v>14</v>
      </c>
      <c r="G53">
        <v>2</v>
      </c>
      <c r="H53">
        <v>12</v>
      </c>
      <c r="I53">
        <v>14</v>
      </c>
      <c r="J53">
        <v>6</v>
      </c>
      <c r="K53">
        <v>0</v>
      </c>
      <c r="L53">
        <v>3.5</v>
      </c>
      <c r="M53">
        <v>2.8</v>
      </c>
      <c r="N53">
        <v>2</v>
      </c>
      <c r="O53" s="12">
        <f t="shared" si="5"/>
        <v>0.7</v>
      </c>
      <c r="P53" s="17"/>
      <c r="Q53" s="12">
        <f>E53/D53</f>
        <v>0.1</v>
      </c>
      <c r="R53" s="33">
        <f t="shared" si="3"/>
        <v>1.4000000000000001</v>
      </c>
      <c r="S53" s="12">
        <f t="shared" si="4"/>
        <v>142.85714285714283</v>
      </c>
      <c r="T53" s="12"/>
      <c r="U53" s="40"/>
    </row>
    <row r="54" spans="1:21" x14ac:dyDescent="0.25">
      <c r="A54" s="10"/>
      <c r="B54" s="11"/>
      <c r="C54">
        <v>8</v>
      </c>
      <c r="D54">
        <v>20</v>
      </c>
      <c r="E54">
        <v>1</v>
      </c>
      <c r="F54">
        <v>17</v>
      </c>
      <c r="G54">
        <v>0</v>
      </c>
      <c r="H54">
        <v>17</v>
      </c>
      <c r="I54">
        <v>7</v>
      </c>
      <c r="J54">
        <v>13</v>
      </c>
      <c r="K54">
        <v>0</v>
      </c>
      <c r="L54">
        <v>3.61</v>
      </c>
      <c r="M54">
        <v>2.68</v>
      </c>
      <c r="N54">
        <v>0</v>
      </c>
      <c r="O54" s="12">
        <f t="shared" si="5"/>
        <v>0.35</v>
      </c>
      <c r="P54" s="17"/>
      <c r="Q54" s="12">
        <f t="shared" si="2"/>
        <v>0.05</v>
      </c>
      <c r="R54" s="33">
        <f t="shared" si="3"/>
        <v>0.35000000000000003</v>
      </c>
      <c r="S54" s="12">
        <f t="shared" si="4"/>
        <v>0</v>
      </c>
      <c r="T54" s="12"/>
      <c r="U54" s="40"/>
    </row>
    <row r="55" spans="1:21" x14ac:dyDescent="0.25">
      <c r="A55" s="10"/>
      <c r="B55" s="11"/>
      <c r="C55">
        <v>9</v>
      </c>
      <c r="D55">
        <v>20</v>
      </c>
      <c r="E55">
        <v>2</v>
      </c>
      <c r="F55">
        <v>12</v>
      </c>
      <c r="G55">
        <v>1</v>
      </c>
      <c r="H55">
        <v>11</v>
      </c>
      <c r="I55">
        <v>6</v>
      </c>
      <c r="J55">
        <v>14</v>
      </c>
      <c r="K55">
        <v>0</v>
      </c>
      <c r="L55">
        <v>3.26</v>
      </c>
      <c r="M55">
        <v>2.86</v>
      </c>
      <c r="N55">
        <v>1</v>
      </c>
      <c r="O55" s="12">
        <f t="shared" si="5"/>
        <v>0.3</v>
      </c>
      <c r="P55" s="17"/>
      <c r="Q55" s="12">
        <f t="shared" si="2"/>
        <v>0.1</v>
      </c>
      <c r="R55" s="33">
        <f t="shared" si="3"/>
        <v>0.60000000000000009</v>
      </c>
      <c r="S55" s="12">
        <f t="shared" si="4"/>
        <v>166.66666666666666</v>
      </c>
      <c r="T55" s="12"/>
      <c r="U55" s="40"/>
    </row>
    <row r="56" spans="1:21" ht="15.75" thickBot="1" x14ac:dyDescent="0.3">
      <c r="A56" s="10"/>
      <c r="B56" s="14"/>
      <c r="C56" s="15">
        <v>10</v>
      </c>
      <c r="D56" s="15">
        <v>15</v>
      </c>
      <c r="E56" s="15">
        <v>2</v>
      </c>
      <c r="F56" s="15">
        <v>16</v>
      </c>
      <c r="G56" s="15">
        <v>0</v>
      </c>
      <c r="H56" s="15">
        <v>16</v>
      </c>
      <c r="I56" s="15">
        <v>5</v>
      </c>
      <c r="J56" s="15">
        <v>10</v>
      </c>
      <c r="K56" s="15">
        <v>0</v>
      </c>
      <c r="L56" s="15">
        <v>3.41</v>
      </c>
      <c r="M56" s="15">
        <v>3.1</v>
      </c>
      <c r="N56" s="15">
        <v>1</v>
      </c>
      <c r="O56" s="16">
        <f t="shared" si="5"/>
        <v>0.33333333333333331</v>
      </c>
      <c r="P56" s="35" t="s">
        <v>32</v>
      </c>
      <c r="Q56" s="16">
        <f t="shared" si="2"/>
        <v>0.13333333333333333</v>
      </c>
      <c r="R56" s="36">
        <f t="shared" si="3"/>
        <v>0.66666666666666663</v>
      </c>
      <c r="S56" s="16">
        <f t="shared" si="4"/>
        <v>0</v>
      </c>
      <c r="T56" s="37">
        <f>AVERAGE(S47:S56)</f>
        <v>30.952380952380953</v>
      </c>
      <c r="U56" s="38">
        <f>STDEV(S47:S56)/SQRT(10)</f>
        <v>20.711092620158549</v>
      </c>
    </row>
    <row r="57" spans="1:21" x14ac:dyDescent="0.25">
      <c r="A57" s="10"/>
      <c r="B57" s="41" t="s">
        <v>16</v>
      </c>
      <c r="C57">
        <v>1</v>
      </c>
      <c r="D57">
        <v>7</v>
      </c>
      <c r="E57">
        <v>4</v>
      </c>
      <c r="F57">
        <v>9</v>
      </c>
      <c r="G57">
        <v>0</v>
      </c>
      <c r="H57">
        <v>9</v>
      </c>
      <c r="I57">
        <v>3</v>
      </c>
      <c r="J57">
        <v>0</v>
      </c>
      <c r="K57">
        <v>4</v>
      </c>
      <c r="L57">
        <v>2.7</v>
      </c>
      <c r="M57">
        <v>2.8</v>
      </c>
      <c r="N57">
        <v>0</v>
      </c>
      <c r="O57" s="12">
        <f t="shared" si="5"/>
        <v>0.42857142857142855</v>
      </c>
      <c r="P57" s="17"/>
      <c r="Q57" s="12">
        <f t="shared" si="2"/>
        <v>0.5714285714285714</v>
      </c>
      <c r="R57" s="33">
        <f t="shared" si="3"/>
        <v>1.7142857142857142</v>
      </c>
      <c r="S57" s="12">
        <f t="shared" si="4"/>
        <v>0</v>
      </c>
      <c r="T57" s="12"/>
      <c r="U57" s="40"/>
    </row>
    <row r="58" spans="1:21" x14ac:dyDescent="0.25">
      <c r="A58" s="10"/>
      <c r="B58" s="41"/>
      <c r="C58">
        <v>2</v>
      </c>
      <c r="D58">
        <v>18</v>
      </c>
      <c r="E58">
        <v>4</v>
      </c>
      <c r="F58">
        <v>12</v>
      </c>
      <c r="G58">
        <v>0</v>
      </c>
      <c r="H58">
        <v>12</v>
      </c>
      <c r="I58">
        <v>10</v>
      </c>
      <c r="J58">
        <v>8</v>
      </c>
      <c r="K58">
        <v>0</v>
      </c>
      <c r="L58">
        <v>3.22</v>
      </c>
      <c r="M58">
        <v>3.05</v>
      </c>
      <c r="N58">
        <v>1</v>
      </c>
      <c r="O58" s="12">
        <f t="shared" si="5"/>
        <v>0.55555555555555558</v>
      </c>
      <c r="P58" s="17"/>
      <c r="Q58" s="12">
        <f t="shared" si="2"/>
        <v>0.22222222222222221</v>
      </c>
      <c r="R58" s="33">
        <f t="shared" si="3"/>
        <v>2.2222222222222223</v>
      </c>
      <c r="S58" s="12">
        <f t="shared" si="4"/>
        <v>0</v>
      </c>
      <c r="T58" s="12"/>
      <c r="U58" s="40"/>
    </row>
    <row r="59" spans="1:21" x14ac:dyDescent="0.25">
      <c r="A59" s="10"/>
      <c r="B59" s="41"/>
      <c r="C59">
        <v>3</v>
      </c>
      <c r="D59">
        <v>16</v>
      </c>
      <c r="E59">
        <v>4</v>
      </c>
      <c r="F59">
        <v>33</v>
      </c>
      <c r="G59">
        <v>0</v>
      </c>
      <c r="H59">
        <v>33</v>
      </c>
      <c r="I59">
        <v>6</v>
      </c>
      <c r="J59">
        <v>10</v>
      </c>
      <c r="K59">
        <v>0</v>
      </c>
      <c r="L59">
        <v>3.18</v>
      </c>
      <c r="M59">
        <v>3</v>
      </c>
      <c r="N59">
        <v>2</v>
      </c>
      <c r="O59" s="12">
        <f t="shared" si="5"/>
        <v>0.375</v>
      </c>
      <c r="P59" s="17"/>
      <c r="Q59" s="12">
        <f t="shared" si="2"/>
        <v>0.25</v>
      </c>
      <c r="R59" s="33">
        <f t="shared" si="3"/>
        <v>1.5</v>
      </c>
      <c r="S59" s="12">
        <f t="shared" si="4"/>
        <v>0</v>
      </c>
      <c r="U59" s="40"/>
    </row>
    <row r="60" spans="1:21" x14ac:dyDescent="0.25">
      <c r="A60" s="10"/>
      <c r="B60" s="41"/>
      <c r="C60">
        <v>4</v>
      </c>
      <c r="D60">
        <v>45</v>
      </c>
      <c r="E60">
        <v>5</v>
      </c>
      <c r="F60">
        <v>9</v>
      </c>
      <c r="G60">
        <v>0</v>
      </c>
      <c r="H60">
        <v>9</v>
      </c>
      <c r="I60">
        <v>12</v>
      </c>
      <c r="J60">
        <v>23</v>
      </c>
      <c r="K60">
        <v>10</v>
      </c>
      <c r="L60">
        <v>2.66</v>
      </c>
      <c r="M60">
        <v>2.8</v>
      </c>
      <c r="N60">
        <v>0</v>
      </c>
      <c r="O60" s="12">
        <f>I60/D60</f>
        <v>0.26666666666666666</v>
      </c>
      <c r="P60" s="17"/>
      <c r="Q60" s="12">
        <f t="shared" si="2"/>
        <v>0.1111111111111111</v>
      </c>
      <c r="R60" s="33">
        <f t="shared" si="3"/>
        <v>1.3333333333333333</v>
      </c>
      <c r="S60" s="12">
        <f t="shared" si="4"/>
        <v>0</v>
      </c>
      <c r="T60" s="12"/>
      <c r="U60" s="40"/>
    </row>
    <row r="61" spans="1:21" x14ac:dyDescent="0.25">
      <c r="A61" s="10"/>
      <c r="B61" s="41"/>
      <c r="C61">
        <v>5</v>
      </c>
      <c r="D61">
        <v>7</v>
      </c>
      <c r="E61">
        <v>3</v>
      </c>
      <c r="F61">
        <v>7</v>
      </c>
      <c r="G61">
        <v>1</v>
      </c>
      <c r="H61">
        <v>6</v>
      </c>
      <c r="I61">
        <v>2</v>
      </c>
      <c r="J61">
        <v>5</v>
      </c>
      <c r="K61">
        <v>0</v>
      </c>
      <c r="L61">
        <v>3.26</v>
      </c>
      <c r="M61">
        <v>3.21</v>
      </c>
      <c r="N61">
        <v>1</v>
      </c>
      <c r="O61" s="12">
        <f t="shared" si="5"/>
        <v>0.2857142857142857</v>
      </c>
      <c r="P61" s="17"/>
      <c r="Q61" s="12">
        <f t="shared" si="2"/>
        <v>0.42857142857142855</v>
      </c>
      <c r="R61" s="33">
        <f t="shared" si="3"/>
        <v>0.8571428571428571</v>
      </c>
      <c r="S61" s="12">
        <f t="shared" si="4"/>
        <v>116.66666666666667</v>
      </c>
      <c r="T61" s="12"/>
      <c r="U61" s="40"/>
    </row>
    <row r="62" spans="1:21" ht="15.75" thickBot="1" x14ac:dyDescent="0.3">
      <c r="A62" s="24"/>
      <c r="B62" s="44"/>
      <c r="C62" s="15">
        <v>6</v>
      </c>
      <c r="D62" s="15">
        <v>11</v>
      </c>
      <c r="E62" s="15">
        <v>1</v>
      </c>
      <c r="F62" s="15">
        <v>16</v>
      </c>
      <c r="G62" s="15">
        <v>0</v>
      </c>
      <c r="H62" s="15">
        <v>16</v>
      </c>
      <c r="I62" s="15">
        <v>5</v>
      </c>
      <c r="J62" s="15">
        <v>6</v>
      </c>
      <c r="K62" s="15">
        <v>0</v>
      </c>
      <c r="L62" s="15">
        <v>2.95</v>
      </c>
      <c r="M62" s="15">
        <v>2.4300000000000002</v>
      </c>
      <c r="N62" s="15">
        <v>0</v>
      </c>
      <c r="O62" s="16">
        <f>I62/D62</f>
        <v>0.45454545454545453</v>
      </c>
      <c r="P62" s="35" t="s">
        <v>33</v>
      </c>
      <c r="Q62" s="16">
        <f t="shared" si="2"/>
        <v>9.0909090909090912E-2</v>
      </c>
      <c r="R62" s="36">
        <f t="shared" si="3"/>
        <v>0.45454545454545459</v>
      </c>
      <c r="S62" s="16">
        <f t="shared" si="4"/>
        <v>0</v>
      </c>
      <c r="T62" s="37">
        <f>AVERAGE(S57:S62)</f>
        <v>19.444444444444446</v>
      </c>
      <c r="U62" s="38">
        <f>STDEV(S57:S62)/SQRT(6)</f>
        <v>19.444444444444446</v>
      </c>
    </row>
    <row r="63" spans="1:21" ht="15.75" thickBot="1" x14ac:dyDescent="0.3"/>
    <row r="64" spans="1:21" ht="15.75" x14ac:dyDescent="0.25">
      <c r="R64" s="45"/>
      <c r="S64" s="46"/>
      <c r="T64" s="46" t="s">
        <v>34</v>
      </c>
      <c r="U64" s="47" t="s">
        <v>25</v>
      </c>
    </row>
    <row r="65" spans="18:21" ht="63" x14ac:dyDescent="0.25">
      <c r="R65" s="48" t="s">
        <v>35</v>
      </c>
      <c r="S65" s="49" t="s">
        <v>36</v>
      </c>
      <c r="T65" s="50">
        <f>AVERAGE(S24:S43)</f>
        <v>41.517857142857146</v>
      </c>
      <c r="U65" s="51">
        <f>STDEV(S24:S43)/SQRT(20)</f>
        <v>16.91822083052865</v>
      </c>
    </row>
    <row r="66" spans="18:21" ht="79.5" thickBot="1" x14ac:dyDescent="0.3">
      <c r="R66" s="52"/>
      <c r="S66" s="53" t="s">
        <v>37</v>
      </c>
      <c r="T66" s="54">
        <f>AVERAGE(S44:S62)</f>
        <v>22.43107769423559</v>
      </c>
      <c r="U66" s="55">
        <f>STDEV(S44:S62)/SQRT(19)</f>
        <v>12.358809684331174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Bukhari, Tullu</dc:creator>
  <cp:lastModifiedBy>Bukhari, Tullu</cp:lastModifiedBy>
  <dcterms:created xsi:type="dcterms:W3CDTF">2024-06-18T07:14:50Z</dcterms:created>
  <dcterms:modified xsi:type="dcterms:W3CDTF">2025-02-12T11:53:12Z</dcterms:modified>
</cp:coreProperties>
</file>