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chc\Dropbox\Projects\2023\MedDiet Sustainability\Submission\1. NJ\Submission 2\Draft 2\"/>
    </mc:Choice>
  </mc:AlternateContent>
  <xr:revisionPtr revIDLastSave="0" documentId="8_{67BBA2A3-A763-46D8-9036-AFEFB87E5ACC}" xr6:coauthVersionLast="47" xr6:coauthVersionMax="47" xr10:uidLastSave="{00000000-0000-0000-0000-000000000000}"/>
  <bookViews>
    <workbookView xWindow="71880" yWindow="-120" windowWidth="29040" windowHeight="15720" xr2:uid="{72145211-A4A9-4105-8105-096B30E988AE}"/>
  </bookViews>
  <sheets>
    <sheet name="Supp. Table 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E21" i="1"/>
  <c r="D21" i="1"/>
  <c r="N21" i="1" s="1"/>
  <c r="J20" i="1"/>
  <c r="I20" i="1"/>
  <c r="E20" i="1"/>
  <c r="D20" i="1"/>
  <c r="N20" i="1" s="1"/>
  <c r="J19" i="1"/>
  <c r="I19" i="1"/>
  <c r="E19" i="1"/>
  <c r="D19" i="1"/>
  <c r="N19" i="1" s="1"/>
  <c r="J18" i="1"/>
  <c r="I18" i="1"/>
  <c r="E18" i="1"/>
  <c r="D18" i="1"/>
  <c r="N18" i="1" s="1"/>
  <c r="J17" i="1"/>
  <c r="I17" i="1"/>
  <c r="E17" i="1"/>
  <c r="D17" i="1"/>
  <c r="N17" i="1" s="1"/>
  <c r="L16" i="1"/>
  <c r="G16" i="1"/>
  <c r="N15" i="1"/>
  <c r="J15" i="1"/>
  <c r="I15" i="1"/>
  <c r="E15" i="1"/>
  <c r="D15" i="1"/>
  <c r="J14" i="1"/>
  <c r="I14" i="1"/>
  <c r="N14" i="1" s="1"/>
  <c r="E14" i="1"/>
  <c r="D14" i="1"/>
  <c r="N13" i="1"/>
  <c r="J13" i="1"/>
  <c r="I13" i="1"/>
  <c r="E13" i="1"/>
  <c r="D13" i="1"/>
  <c r="N12" i="1"/>
  <c r="J12" i="1"/>
  <c r="I12" i="1"/>
  <c r="E12" i="1"/>
  <c r="D12" i="1"/>
  <c r="J11" i="1"/>
  <c r="I11" i="1"/>
  <c r="E11" i="1"/>
  <c r="D11" i="1"/>
  <c r="N11" i="1" s="1"/>
  <c r="L10" i="1"/>
  <c r="G10" i="1"/>
  <c r="J9" i="1"/>
  <c r="I9" i="1"/>
  <c r="E9" i="1"/>
  <c r="D9" i="1"/>
  <c r="N9" i="1" s="1"/>
  <c r="N8" i="1"/>
  <c r="J8" i="1"/>
  <c r="I8" i="1"/>
  <c r="E8" i="1"/>
  <c r="D8" i="1"/>
  <c r="J7" i="1"/>
  <c r="I7" i="1"/>
  <c r="N7" i="1" s="1"/>
  <c r="E7" i="1"/>
  <c r="D7" i="1"/>
  <c r="J6" i="1"/>
  <c r="I6" i="1"/>
  <c r="E6" i="1"/>
  <c r="D6" i="1"/>
  <c r="N6" i="1" s="1"/>
  <c r="N5" i="1"/>
  <c r="J5" i="1"/>
  <c r="I5" i="1"/>
  <c r="E5" i="1"/>
  <c r="D5" i="1"/>
  <c r="L4" i="1"/>
  <c r="G4" i="1"/>
</calcChain>
</file>

<file path=xl/sharedStrings.xml><?xml version="1.0" encoding="utf-8"?>
<sst xmlns="http://schemas.openxmlformats.org/spreadsheetml/2006/main" count="34" uniqueCount="22">
  <si>
    <t>Supplemental Table 3: Sensitivity analysis of mean daily per capita environmental impacts without adjustment for losses and waste, 2011-2018 (n=17,079)</t>
  </si>
  <si>
    <t>Environmental impact</t>
  </si>
  <si>
    <r>
      <t>TFD</t>
    </r>
    <r>
      <rPr>
        <vertAlign val="superscript"/>
        <sz val="11"/>
        <color theme="1"/>
        <rFont val="Times New Roman"/>
        <family val="1"/>
      </rPr>
      <t>1</t>
    </r>
  </si>
  <si>
    <t>Consumed</t>
  </si>
  <si>
    <t>Mean (95% CI)</t>
  </si>
  <si>
    <t>P-trend</t>
  </si>
  <si>
    <t>Diff. (%)</t>
  </si>
  <si>
    <r>
      <t>Greenhouse gas emissions (kg 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eq)</t>
    </r>
  </si>
  <si>
    <t>Quintile 1</t>
  </si>
  <si>
    <t>Quintile 2</t>
  </si>
  <si>
    <t>Quintile 3</t>
  </si>
  <si>
    <t>Quintile 4</t>
  </si>
  <si>
    <t>Quintile 5</t>
  </si>
  <si>
    <t>Cummulative energy demand (MJ)</t>
  </si>
  <si>
    <r>
      <t>Water scarcity footprint (L eq × 10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</si>
  <si>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Mean (95% CI)</t>
    </r>
  </si>
  <si>
    <t>Each quintile represents a 20-percentage point increment of the Mediterranean Diet Score.</t>
  </si>
  <si>
    <r>
      <t xml:space="preserve">Diet patterns sharing a letter are not statistically different at P&lt;0.005 using Wald tests (Bonferroni correction: 0.05 </t>
    </r>
    <r>
      <rPr>
        <sz val="11"/>
        <color rgb="FF000000"/>
        <rFont val="Calibri"/>
        <family val="2"/>
      </rPr>
      <t>×</t>
    </r>
    <r>
      <rPr>
        <sz val="11"/>
        <color rgb="FF000000"/>
        <rFont val="Times New Roman"/>
        <family val="1"/>
      </rPr>
      <t xml:space="preserve"> 10 pairwise tests = 0.005).</t>
    </r>
  </si>
  <si>
    <t>All results were adjusted for kcal and survey cycle using linear regression models.</t>
  </si>
  <si>
    <t>Total Food Demand (TFD) represents the sum of retail loss, consumer waste, inedible portions, and consumed food.</t>
  </si>
  <si>
    <t>Diff. (%) represents the percent difference beetween mean Total Food Demand (TFD) and consumed food.</t>
  </si>
  <si>
    <r>
      <t>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eq, carbon dioxide equivalent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</si>
</sst>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1" fillId="0" borderId="0" xfId="0" applyNumberFormat="1" applyFont="1" applyAlignment="1">
      <alignment wrapText="1"/>
    </xf>
    <xf numFmtId="2" fontId="1" fillId="0" borderId="3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0" borderId="0" xfId="0" applyNumberFormat="1" applyFont="1" applyAlignment="1">
      <alignment horizontal="right" wrapText="1"/>
    </xf>
    <xf numFmtId="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 vertical="top"/>
    </xf>
    <xf numFmtId="165" fontId="2" fillId="0" borderId="0" xfId="0" applyNumberFormat="1" applyFont="1" applyAlignment="1">
      <alignment wrapText="1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2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zachc\Dropbox\Projects\2023\MedDiet%20Sustainability\Results\Results_Impacts.xlsx" TargetMode="External"/><Relationship Id="rId1" Type="http://schemas.openxmlformats.org/officeDocument/2006/relationships/externalLinkPath" Target="/Users/zachc/Dropbox/Projects/2023/MedDiet%20Sustainability/Results/Results_Impac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DS_tot_mean"/>
      <sheetName val="TFD_CO2eq_tot_log_mean"/>
      <sheetName val="cons_CO2eq_tot_log_mean"/>
      <sheetName val="TFD_CO2eq_byfood_q1"/>
      <sheetName val="TFD_CO2eq_byfood_q2"/>
      <sheetName val="TFD_CO2eq_byfood_q3"/>
      <sheetName val="TFD_CO2eq_byfood_q4"/>
      <sheetName val="TFD_CO2eq_byfood_q5"/>
      <sheetName val="TFD_CO2eq_byfood_all"/>
      <sheetName val="TFD_MJ_tot_log_mean"/>
      <sheetName val="cons_MJ_tot_log_mean"/>
      <sheetName val="TFD_MJ_byfood_q1"/>
      <sheetName val="TFD_MJ_byfood_q2"/>
      <sheetName val="TFD_MJ_byfood_q3"/>
      <sheetName val="TFD_MJ_byfood_q4"/>
      <sheetName val="TFD_MJ_byfood_q5"/>
      <sheetName val="TFD_MJ_byfood_all"/>
      <sheetName val="purch_cost_tot_log_mean"/>
      <sheetName val="cons_cost_tot_log_mean"/>
      <sheetName val="cons_cost_fah_log_mean"/>
      <sheetName val="purch_cost_byfood_q1"/>
      <sheetName val="purch_cost_byfood_q2"/>
      <sheetName val="purch_cost_byfood_q3"/>
      <sheetName val="purch_cost_byfood_q4"/>
      <sheetName val="purch_cost_byfood_q5"/>
      <sheetName val="purch_cost_byfood_all"/>
      <sheetName val="total_all_ac_log_mean"/>
      <sheetName val="all_ac_byfood_q1"/>
      <sheetName val="all_ac_byfood_q2"/>
      <sheetName val="all_ac_byfood_q3"/>
      <sheetName val="all_ac_byfood_q4"/>
      <sheetName val="all_ac_byfood_q5"/>
      <sheetName val="all_ac_byfood_all"/>
      <sheetName val="total_all_pest_log_mean"/>
      <sheetName val="all_pest_byfood_q1"/>
      <sheetName val="all_pest_byfood_q2"/>
      <sheetName val="all_pest_byfood_q3"/>
      <sheetName val="all_pest_byfood_q4"/>
      <sheetName val="all_pest_byfood_q5"/>
      <sheetName val="all_pest_byfood_all"/>
      <sheetName val="total_all_fert_log_mean"/>
      <sheetName val="all_fert_byfood_q1"/>
      <sheetName val="all_fert_byfood_q2"/>
      <sheetName val="all_fert_byfood_q3"/>
      <sheetName val="all_fert_byfood_q4"/>
      <sheetName val="all_fert_byfood_q5"/>
      <sheetName val="all_fert_byfood_all"/>
      <sheetName val="total_all_irr_log_mean"/>
      <sheetName val="all_irr_byfood_q1"/>
      <sheetName val="all_irr_byfood_q2"/>
      <sheetName val="all_irr_byfood_q3"/>
      <sheetName val="all_irr_byfood_q4"/>
      <sheetName val="all_irr_byfood_q5"/>
      <sheetName val="all_irr_byfood_all"/>
      <sheetName val="v_total_mean"/>
      <sheetName val="f_total_mean"/>
      <sheetName val="pf_legumes_mean"/>
      <sheetName val="pf_nutsds_mean"/>
      <sheetName val="g_whole_mean"/>
      <sheetName val="pf_seafd_tot_mean"/>
      <sheetName val="fatratio_mean"/>
      <sheetName val="d_total_mean"/>
      <sheetName val="meat_mean"/>
      <sheetName val="alco_mean"/>
      <sheetName val="TFD_CO2eq_tot_mean"/>
      <sheetName val="cons_CO2eq_tot_mean"/>
      <sheetName val="TFD_MJ_tot_mean"/>
      <sheetName val="cons_MJ_tot_mean"/>
      <sheetName val="purch_cost_tot_mean"/>
      <sheetName val="cons_cost_tot_mean"/>
      <sheetName val="cons_cost_fah_mean"/>
      <sheetName val="total_all_ac_mean"/>
      <sheetName val="total_all_pest_mean"/>
      <sheetName val="total_all_fert_mean"/>
      <sheetName val="total_all_irr_mean"/>
      <sheetName val="TFD_WSFleq_tot_mean"/>
      <sheetName val="cons_WSFleq_tot_mean"/>
      <sheetName val="TFD_WSFleq_byfood_q1"/>
      <sheetName val="TFD_WSFleq_byfood_q2"/>
      <sheetName val="TFD_WSFleq_byfood_q3"/>
      <sheetName val="TFD_WSFleq_byfood_q4"/>
      <sheetName val="TFD_WSFleq_byfood_q5"/>
      <sheetName val="TFD_WSFleq_byfood_all"/>
      <sheetName val="MDS_tot_byfood_q1"/>
      <sheetName val="cons_grams_byfood_q1"/>
      <sheetName val="cons_grams_byfood_q2"/>
      <sheetName val="cons_grams_byfood_q3"/>
      <sheetName val="cons_grams_byfood_q4"/>
      <sheetName val="cons_grams_byfood_q5"/>
      <sheetName val="cons_grams_byfood_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C3">
            <v>4.7731650143557805E-2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>
        <row r="3">
          <cell r="C3">
            <v>5.2109743395110077E-2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C3">
            <v>2.5751296078212658E-2</v>
          </cell>
        </row>
      </sheetData>
      <sheetData sheetId="26"/>
      <sheetData sheetId="27"/>
      <sheetData sheetId="28"/>
      <sheetData sheetId="29"/>
      <sheetData sheetId="30"/>
      <sheetData sheetId="31"/>
      <sheetData sheetId="32">
        <row r="3">
          <cell r="C3">
            <v>8.9130209902470836E-2</v>
          </cell>
        </row>
      </sheetData>
      <sheetData sheetId="33"/>
      <sheetData sheetId="34"/>
      <sheetData sheetId="35"/>
      <sheetData sheetId="36"/>
      <sheetData sheetId="37"/>
      <sheetData sheetId="38"/>
      <sheetData sheetId="39">
        <row r="3">
          <cell r="C3">
            <v>0.21794933515165546</v>
          </cell>
        </row>
      </sheetData>
      <sheetData sheetId="40"/>
      <sheetData sheetId="41"/>
      <sheetData sheetId="42"/>
      <sheetData sheetId="43"/>
      <sheetData sheetId="44"/>
      <sheetData sheetId="45"/>
      <sheetData sheetId="46">
        <row r="3">
          <cell r="C3">
            <v>0.30918641003955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>
        <row r="2">
          <cell r="B2">
            <v>5.9098105855068681</v>
          </cell>
          <cell r="F2">
            <v>5.7620919403567017</v>
          </cell>
          <cell r="G2">
            <v>6.0575292306570345</v>
          </cell>
          <cell r="M2">
            <v>2.6384979675456822E-23</v>
          </cell>
        </row>
        <row r="3">
          <cell r="B3">
            <v>5.4084375424552702</v>
          </cell>
          <cell r="F3">
            <v>5.2321880416005113</v>
          </cell>
          <cell r="G3">
            <v>5.5846870433100291</v>
          </cell>
        </row>
        <row r="4">
          <cell r="B4">
            <v>5.1025076352816008</v>
          </cell>
          <cell r="F4">
            <v>4.9169317998718718</v>
          </cell>
          <cell r="G4">
            <v>5.2880834706913298</v>
          </cell>
        </row>
        <row r="5">
          <cell r="B5">
            <v>4.6766852696652581</v>
          </cell>
          <cell r="F5">
            <v>4.5386521003697684</v>
          </cell>
          <cell r="G5">
            <v>4.8147184389607478</v>
          </cell>
        </row>
        <row r="6">
          <cell r="B6">
            <v>4.4144684105890546</v>
          </cell>
          <cell r="F6">
            <v>4.2132518141538302</v>
          </cell>
          <cell r="G6">
            <v>4.615685007024279</v>
          </cell>
        </row>
      </sheetData>
      <sheetData sheetId="65">
        <row r="2">
          <cell r="B2">
            <v>3.8521319990549849</v>
          </cell>
          <cell r="F2">
            <v>3.7457623354407499</v>
          </cell>
          <cell r="G2">
            <v>3.9511546091018621</v>
          </cell>
          <cell r="M2">
            <v>5.9864879029162226E-25</v>
          </cell>
        </row>
        <row r="3">
          <cell r="B3">
            <v>3.4852000412167636</v>
          </cell>
          <cell r="F3">
            <v>3.3690491546688643</v>
          </cell>
          <cell r="G3">
            <v>3.6013509277646629</v>
          </cell>
        </row>
        <row r="4">
          <cell r="B4">
            <v>3.284828067536897</v>
          </cell>
          <cell r="F4">
            <v>3.163852686034387</v>
          </cell>
          <cell r="G4">
            <v>3.4058034490394071</v>
          </cell>
        </row>
        <row r="5">
          <cell r="B5">
            <v>2.9686101509664065</v>
          </cell>
          <cell r="F5">
            <v>2.8820245923806822</v>
          </cell>
          <cell r="G5">
            <v>3.0551957095521307</v>
          </cell>
        </row>
        <row r="6">
          <cell r="B6">
            <v>2.7462069105851969</v>
          </cell>
          <cell r="F6">
            <v>2.6182554390750461</v>
          </cell>
          <cell r="G6">
            <v>2.8741583820953478</v>
          </cell>
        </row>
      </sheetData>
      <sheetData sheetId="66">
        <row r="2">
          <cell r="B2">
            <v>28.473911335362128</v>
          </cell>
          <cell r="F2">
            <v>27.795888343376351</v>
          </cell>
          <cell r="G2">
            <v>29.151934327347906</v>
          </cell>
          <cell r="M2">
            <v>0.14710780253233538</v>
          </cell>
        </row>
        <row r="3">
          <cell r="B3">
            <v>26.783034990042999</v>
          </cell>
          <cell r="F3">
            <v>26.210163710465899</v>
          </cell>
          <cell r="G3">
            <v>27.3559062696201</v>
          </cell>
        </row>
        <row r="4">
          <cell r="B4">
            <v>27.202701110691052</v>
          </cell>
          <cell r="F4">
            <v>26.399469902786599</v>
          </cell>
          <cell r="G4">
            <v>28.005932318595505</v>
          </cell>
        </row>
        <row r="5">
          <cell r="B5">
            <v>27.169176163784556</v>
          </cell>
          <cell r="F5">
            <v>26.398466135292047</v>
          </cell>
          <cell r="G5">
            <v>27.939886192277065</v>
          </cell>
        </row>
        <row r="6">
          <cell r="B6">
            <v>29.47065623283477</v>
          </cell>
          <cell r="F6">
            <v>28.159361626977727</v>
          </cell>
          <cell r="G6">
            <v>30.781950838691813</v>
          </cell>
        </row>
      </sheetData>
      <sheetData sheetId="67">
        <row r="2">
          <cell r="B2">
            <v>18.410901059052748</v>
          </cell>
          <cell r="F2">
            <v>17.908273039142909</v>
          </cell>
          <cell r="G2">
            <v>18.865383628334154</v>
          </cell>
          <cell r="M2">
            <v>0.15260047331175144</v>
          </cell>
        </row>
        <row r="3">
          <cell r="B3">
            <v>17.207727597485011</v>
          </cell>
          <cell r="F3">
            <v>16.797991324185212</v>
          </cell>
          <cell r="G3">
            <v>17.61746387078481</v>
          </cell>
        </row>
        <row r="4">
          <cell r="B4">
            <v>17.396537964025395</v>
          </cell>
          <cell r="F4">
            <v>16.959570294681942</v>
          </cell>
          <cell r="G4">
            <v>17.833505633368848</v>
          </cell>
        </row>
        <row r="5">
          <cell r="B5">
            <v>16.89506823050186</v>
          </cell>
          <cell r="F5">
            <v>16.418149542970621</v>
          </cell>
          <cell r="G5">
            <v>17.371986918033098</v>
          </cell>
        </row>
        <row r="6">
          <cell r="B6">
            <v>18.066475175007124</v>
          </cell>
          <cell r="F6">
            <v>17.253617044127118</v>
          </cell>
          <cell r="G6">
            <v>18.87933330588713</v>
          </cell>
        </row>
      </sheetData>
      <sheetData sheetId="68">
        <row r="2">
          <cell r="B2">
            <v>15.287650686804717</v>
          </cell>
        </row>
      </sheetData>
      <sheetData sheetId="69">
        <row r="2">
          <cell r="B2">
            <v>10.829224045235396</v>
          </cell>
        </row>
      </sheetData>
      <sheetData sheetId="70">
        <row r="2">
          <cell r="B2">
            <v>6.9897560110788604</v>
          </cell>
        </row>
      </sheetData>
      <sheetData sheetId="71">
        <row r="2">
          <cell r="B2">
            <v>2.0066412041990729</v>
          </cell>
        </row>
      </sheetData>
      <sheetData sheetId="72">
        <row r="2">
          <cell r="B2">
            <v>1.9974039008687994</v>
          </cell>
        </row>
      </sheetData>
      <sheetData sheetId="73">
        <row r="2">
          <cell r="B2">
            <v>75.176069598417669</v>
          </cell>
        </row>
      </sheetData>
      <sheetData sheetId="74"/>
      <sheetData sheetId="75">
        <row r="2">
          <cell r="B2">
            <v>3267.913609693589</v>
          </cell>
          <cell r="F2">
            <v>3144.9786170125208</v>
          </cell>
          <cell r="G2">
            <v>3390.8486023746573</v>
          </cell>
        </row>
        <row r="3">
          <cell r="B3">
            <v>3485.7946121614164</v>
          </cell>
          <cell r="F3">
            <v>3363.4717037720029</v>
          </cell>
          <cell r="G3">
            <v>3608.1175205508298</v>
          </cell>
        </row>
        <row r="4">
          <cell r="B4">
            <v>3663.3478952732557</v>
          </cell>
          <cell r="F4">
            <v>3532.3919779322109</v>
          </cell>
          <cell r="G4">
            <v>3794.3038126143006</v>
          </cell>
        </row>
        <row r="5">
          <cell r="B5">
            <v>3959.2781865417383</v>
          </cell>
          <cell r="F5">
            <v>3796.9320902815466</v>
          </cell>
          <cell r="G5">
            <v>4121.6242828019294</v>
          </cell>
        </row>
        <row r="6">
          <cell r="B6">
            <v>4424.415098882173</v>
          </cell>
          <cell r="F6">
            <v>4247.2860359049</v>
          </cell>
          <cell r="G6">
            <v>4601.5441618594459</v>
          </cell>
        </row>
      </sheetData>
      <sheetData sheetId="76">
        <row r="2">
          <cell r="B2">
            <v>2050.2597066730418</v>
          </cell>
          <cell r="F2">
            <v>1973.8814262241549</v>
          </cell>
          <cell r="G2">
            <v>2141.267344669498</v>
          </cell>
        </row>
        <row r="3">
          <cell r="B3">
            <v>2127.1260657328694</v>
          </cell>
          <cell r="F3">
            <v>2049.442429959608</v>
          </cell>
          <cell r="G3">
            <v>2204.8097015061308</v>
          </cell>
        </row>
        <row r="4">
          <cell r="B4">
            <v>2243.068063978315</v>
          </cell>
          <cell r="F4">
            <v>2165.6832133383218</v>
          </cell>
          <cell r="G4">
            <v>2320.4529146183081</v>
          </cell>
        </row>
        <row r="5">
          <cell r="B5">
            <v>2418.4137010634117</v>
          </cell>
          <cell r="F5">
            <v>2318.3885615478316</v>
          </cell>
          <cell r="G5">
            <v>2518.4388405789919</v>
          </cell>
        </row>
        <row r="6">
          <cell r="B6">
            <v>2627.4884097279491</v>
          </cell>
          <cell r="F6">
            <v>2537.0137237139215</v>
          </cell>
          <cell r="G6">
            <v>2717.9630957419768</v>
          </cell>
        </row>
      </sheetData>
      <sheetData sheetId="77"/>
      <sheetData sheetId="78"/>
      <sheetData sheetId="79"/>
      <sheetData sheetId="80"/>
      <sheetData sheetId="81"/>
      <sheetData sheetId="82">
        <row r="3">
          <cell r="C3">
            <v>2.4875274590812419E-2</v>
          </cell>
        </row>
      </sheetData>
      <sheetData sheetId="83"/>
      <sheetData sheetId="84">
        <row r="3">
          <cell r="E3">
            <v>177.89400455478767</v>
          </cell>
        </row>
      </sheetData>
      <sheetData sheetId="85">
        <row r="3">
          <cell r="E3">
            <v>165.7623201020493</v>
          </cell>
        </row>
      </sheetData>
      <sheetData sheetId="86">
        <row r="3">
          <cell r="E3">
            <v>167.89545178147034</v>
          </cell>
        </row>
      </sheetData>
      <sheetData sheetId="87">
        <row r="3">
          <cell r="E3">
            <v>156.60539394788196</v>
          </cell>
        </row>
      </sheetData>
      <sheetData sheetId="88">
        <row r="3">
          <cell r="E3">
            <v>156.75677730585528</v>
          </cell>
        </row>
      </sheetData>
      <sheetData sheetId="89">
        <row r="3">
          <cell r="C3">
            <v>1.401277528538173E-2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BC24D-AFDB-40AE-86AF-2BD44F3DE573}">
  <dimension ref="A1:P29"/>
  <sheetViews>
    <sheetView showGridLines="0" tabSelected="1" workbookViewId="0">
      <selection activeCell="V18" sqref="V18"/>
    </sheetView>
  </sheetViews>
  <sheetFormatPr defaultColWidth="8.86328125" defaultRowHeight="13.9" x14ac:dyDescent="0.4"/>
  <cols>
    <col min="1" max="1" width="2.1328125" style="2" customWidth="1"/>
    <col min="2" max="2" width="18.6640625" style="2" customWidth="1"/>
    <col min="3" max="3" width="1.46484375" style="2" customWidth="1"/>
    <col min="4" max="4" width="5.33203125" style="11" customWidth="1"/>
    <col min="5" max="5" width="11.86328125" style="6" customWidth="1"/>
    <col min="6" max="6" width="1.46484375" style="2" customWidth="1"/>
    <col min="7" max="7" width="8" style="6" customWidth="1"/>
    <col min="8" max="8" width="2.33203125" style="6" customWidth="1"/>
    <col min="9" max="9" width="5.33203125" style="11" customWidth="1"/>
    <col min="10" max="10" width="11.86328125" style="6" customWidth="1"/>
    <col min="11" max="11" width="1.46484375" style="2" customWidth="1"/>
    <col min="12" max="12" width="8" style="6" customWidth="1"/>
    <col min="13" max="13" width="2.6640625" style="6" customWidth="1"/>
    <col min="14" max="14" width="9.33203125" style="6" customWidth="1"/>
    <col min="15" max="16384" width="8.86328125" style="2"/>
  </cols>
  <sheetData>
    <row r="1" spans="1:15" ht="34.799999999999997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8" customHeight="1" x14ac:dyDescent="0.4">
      <c r="A2" s="3" t="s">
        <v>1</v>
      </c>
      <c r="B2" s="3"/>
      <c r="D2" s="4" t="s">
        <v>2</v>
      </c>
      <c r="E2" s="4"/>
      <c r="F2" s="4"/>
      <c r="G2" s="4"/>
      <c r="H2" s="5"/>
      <c r="I2" s="4" t="s">
        <v>3</v>
      </c>
      <c r="J2" s="4"/>
      <c r="K2" s="4"/>
      <c r="L2" s="4"/>
      <c r="M2" s="5"/>
    </row>
    <row r="3" spans="1:15" ht="13.25" customHeight="1" x14ac:dyDescent="0.4">
      <c r="A3" s="1"/>
      <c r="B3" s="1"/>
      <c r="D3" s="7" t="s">
        <v>4</v>
      </c>
      <c r="E3" s="7"/>
      <c r="F3" s="8"/>
      <c r="G3" s="9" t="s">
        <v>5</v>
      </c>
      <c r="H3" s="8"/>
      <c r="I3" s="7" t="s">
        <v>4</v>
      </c>
      <c r="J3" s="7"/>
      <c r="K3" s="8"/>
      <c r="L3" s="9" t="s">
        <v>5</v>
      </c>
      <c r="M3" s="8"/>
      <c r="N3" s="10" t="s">
        <v>6</v>
      </c>
    </row>
    <row r="4" spans="1:15" ht="28.25" customHeight="1" x14ac:dyDescent="0.4">
      <c r="A4" s="3" t="s">
        <v>7</v>
      </c>
      <c r="B4" s="3"/>
      <c r="E4" s="12"/>
      <c r="G4" s="13" t="str">
        <f>IF([1]TFD_CO2eq_tot_mean!$M$2&lt;0.001,"&lt;0.001",[1]TFD_CO2eq_tot_mean!$M$2)</f>
        <v>&lt;0.001</v>
      </c>
      <c r="H4" s="14"/>
      <c r="J4" s="12"/>
      <c r="L4" s="13" t="str">
        <f>IF([1]cons_CO2eq_tot_mean!$M$2&lt;0.001,"&lt;0.001",[1]cons_CO2eq_tot_mean!$M$2)</f>
        <v>&lt;0.001</v>
      </c>
      <c r="M4" s="14"/>
      <c r="O4" s="11"/>
    </row>
    <row r="5" spans="1:15" ht="15.4" x14ac:dyDescent="0.4">
      <c r="B5" s="2" t="s">
        <v>8</v>
      </c>
      <c r="D5" s="11">
        <f>[1]TFD_CO2eq_tot_mean!$B2</f>
        <v>5.9098105855068681</v>
      </c>
      <c r="E5" s="15" t="str">
        <f>CONCATENATE("(",ROUND([1]TFD_CO2eq_tot_mean!$F2,2),"-",ROUND([1]TFD_CO2eq_tot_mean!$G2,2),")")</f>
        <v>(5.76-6.06)</v>
      </c>
      <c r="G5" s="12"/>
      <c r="H5" s="14"/>
      <c r="I5" s="11">
        <f>[1]cons_CO2eq_tot_mean!$B2</f>
        <v>3.8521319990549849</v>
      </c>
      <c r="J5" s="15" t="str">
        <f>CONCATENATE("(",ROUND([1]cons_CO2eq_tot_mean!$F2,2),"-",ROUND([1]cons_CO2eq_tot_mean!$G2,2),")")</f>
        <v>(3.75-3.95)</v>
      </c>
      <c r="L5" s="12"/>
      <c r="M5" s="14"/>
      <c r="N5" s="16">
        <f>(D5-I5)/D5*100</f>
        <v>34.818012467237168</v>
      </c>
      <c r="O5" s="11"/>
    </row>
    <row r="6" spans="1:15" ht="15.4" x14ac:dyDescent="0.4">
      <c r="B6" s="2" t="s">
        <v>9</v>
      </c>
      <c r="D6" s="11">
        <f>[1]TFD_CO2eq_tot_mean!$B3</f>
        <v>5.4084375424552702</v>
      </c>
      <c r="E6" s="15" t="str">
        <f>CONCATENATE("(",ROUND([1]TFD_CO2eq_tot_mean!$F3,2),"-",ROUND([1]TFD_CO2eq_tot_mean!$G3,2),")")</f>
        <v>(5.23-5.58)</v>
      </c>
      <c r="G6" s="12"/>
      <c r="H6" s="14"/>
      <c r="I6" s="11">
        <f>[1]cons_CO2eq_tot_mean!$B3</f>
        <v>3.4852000412167636</v>
      </c>
      <c r="J6" s="15" t="str">
        <f>CONCATENATE("(",ROUND([1]cons_CO2eq_tot_mean!$F3,2),"-",ROUND([1]cons_CO2eq_tot_mean!$G3,2),")")</f>
        <v>(3.37-3.6)</v>
      </c>
      <c r="L6" s="12"/>
      <c r="M6" s="14"/>
      <c r="N6" s="16">
        <f t="shared" ref="N6:N9" si="0">(D6-I6)/D6*100</f>
        <v>35.559946586078425</v>
      </c>
      <c r="O6" s="11"/>
    </row>
    <row r="7" spans="1:15" ht="15.4" x14ac:dyDescent="0.4">
      <c r="B7" s="2" t="s">
        <v>10</v>
      </c>
      <c r="D7" s="11">
        <f>[1]TFD_CO2eq_tot_mean!$B4</f>
        <v>5.1025076352816008</v>
      </c>
      <c r="E7" s="15" t="str">
        <f>CONCATENATE("(",ROUND([1]TFD_CO2eq_tot_mean!$F4,2),"-",ROUND([1]TFD_CO2eq_tot_mean!$G4,2),")")</f>
        <v>(4.92-5.29)</v>
      </c>
      <c r="G7" s="12"/>
      <c r="H7" s="14"/>
      <c r="I7" s="11">
        <f>[1]cons_CO2eq_tot_mean!$B4</f>
        <v>3.284828067536897</v>
      </c>
      <c r="J7" s="15" t="str">
        <f>CONCATENATE("(",ROUND([1]cons_CO2eq_tot_mean!$F4,2),"-",ROUND([1]cons_CO2eq_tot_mean!$G4,2),")")</f>
        <v>(3.16-3.41)</v>
      </c>
      <c r="L7" s="12"/>
      <c r="M7" s="14"/>
      <c r="N7" s="16">
        <f t="shared" si="0"/>
        <v>35.623260123635042</v>
      </c>
      <c r="O7" s="11"/>
    </row>
    <row r="8" spans="1:15" ht="15.4" x14ac:dyDescent="0.4">
      <c r="B8" s="2" t="s">
        <v>11</v>
      </c>
      <c r="D8" s="11">
        <f>[1]TFD_CO2eq_tot_mean!$B5</f>
        <v>4.6766852696652581</v>
      </c>
      <c r="E8" s="15" t="str">
        <f>CONCATENATE("(",ROUND([1]TFD_CO2eq_tot_mean!$F5,2),"-",ROUND([1]TFD_CO2eq_tot_mean!$G5,2),")")</f>
        <v>(4.54-4.81)</v>
      </c>
      <c r="G8" s="12"/>
      <c r="H8" s="14"/>
      <c r="I8" s="11">
        <f>[1]cons_CO2eq_tot_mean!$B5</f>
        <v>2.9686101509664065</v>
      </c>
      <c r="J8" s="15" t="str">
        <f>CONCATENATE("(",ROUND([1]cons_CO2eq_tot_mean!$F5,2),"-",ROUND([1]cons_CO2eq_tot_mean!$G5,2),")")</f>
        <v>(2.88-3.06)</v>
      </c>
      <c r="L8" s="12"/>
      <c r="M8" s="14"/>
      <c r="N8" s="16">
        <f t="shared" si="0"/>
        <v>36.523200091698925</v>
      </c>
      <c r="O8" s="11"/>
    </row>
    <row r="9" spans="1:15" ht="15.4" x14ac:dyDescent="0.4">
      <c r="B9" s="2" t="s">
        <v>12</v>
      </c>
      <c r="D9" s="11">
        <f>[1]TFD_CO2eq_tot_mean!$B6</f>
        <v>4.4144684105890546</v>
      </c>
      <c r="E9" s="15" t="str">
        <f>CONCATENATE("(",ROUND([1]TFD_CO2eq_tot_mean!$F6,2),"-",ROUND([1]TFD_CO2eq_tot_mean!$G6,2),")")</f>
        <v>(4.21-4.62)</v>
      </c>
      <c r="G9" s="12"/>
      <c r="H9" s="14"/>
      <c r="I9" s="11">
        <f>[1]cons_CO2eq_tot_mean!$B6</f>
        <v>2.7462069105851969</v>
      </c>
      <c r="J9" s="15" t="str">
        <f>CONCATENATE("(",ROUND([1]cons_CO2eq_tot_mean!$F6,2),"-",ROUND([1]cons_CO2eq_tot_mean!$G6,2),")")</f>
        <v>(2.62-2.87)</v>
      </c>
      <c r="L9" s="12"/>
      <c r="M9" s="14"/>
      <c r="N9" s="16">
        <f t="shared" si="0"/>
        <v>37.790767649445009</v>
      </c>
      <c r="O9" s="11"/>
    </row>
    <row r="10" spans="1:15" ht="15.4" x14ac:dyDescent="0.4">
      <c r="A10" s="2" t="s">
        <v>13</v>
      </c>
      <c r="E10" s="12"/>
      <c r="G10" s="13">
        <f>IF([1]TFD_MJ_tot_mean!$M$2&lt;0.001,"&lt;0.001",[1]TFD_MJ_tot_mean!$M$2)</f>
        <v>0.14710780253233538</v>
      </c>
      <c r="H10" s="14"/>
      <c r="J10" s="12"/>
      <c r="L10" s="13">
        <f>IF([1]cons_MJ_tot_mean!$M$2&lt;0.001,"&lt;0.001",[1]cons_MJ_tot_mean!$M$2)</f>
        <v>0.15260047331175144</v>
      </c>
      <c r="M10" s="14"/>
    </row>
    <row r="11" spans="1:15" ht="15.4" x14ac:dyDescent="0.4">
      <c r="B11" s="2" t="s">
        <v>8</v>
      </c>
      <c r="D11" s="11">
        <f>[1]TFD_MJ_tot_mean!$B2</f>
        <v>28.473911335362128</v>
      </c>
      <c r="E11" s="15" t="str">
        <f>CONCATENATE("(",ROUND([1]TFD_MJ_tot_mean!$F2,2),"-",ROUND([1]TFD_MJ_tot_mean!$G2,2),")")</f>
        <v>(27.8-29.15)</v>
      </c>
      <c r="G11" s="12"/>
      <c r="H11" s="14"/>
      <c r="I11" s="11">
        <f>[1]cons_MJ_tot_mean!$B2</f>
        <v>18.410901059052748</v>
      </c>
      <c r="J11" s="15" t="str">
        <f>CONCATENATE("(",ROUND([1]cons_MJ_tot_mean!$F2,2),"-",ROUND([1]cons_MJ_tot_mean!$G2,2),")")</f>
        <v>(17.91-18.87)</v>
      </c>
      <c r="L11" s="12"/>
      <c r="M11" s="14"/>
      <c r="N11" s="16">
        <f>(D11-I11)/D11*100</f>
        <v>35.341158992133245</v>
      </c>
      <c r="O11" s="11"/>
    </row>
    <row r="12" spans="1:15" ht="15.4" x14ac:dyDescent="0.4">
      <c r="B12" s="2" t="s">
        <v>9</v>
      </c>
      <c r="D12" s="11">
        <f>[1]TFD_MJ_tot_mean!$B3</f>
        <v>26.783034990042999</v>
      </c>
      <c r="E12" s="15" t="str">
        <f>CONCATENATE("(",ROUND([1]TFD_MJ_tot_mean!$F3,2),"-",ROUND([1]TFD_MJ_tot_mean!$G3,2),")")</f>
        <v>(26.21-27.36)</v>
      </c>
      <c r="G12" s="12"/>
      <c r="H12" s="14"/>
      <c r="I12" s="11">
        <f>[1]cons_MJ_tot_mean!$B3</f>
        <v>17.207727597485011</v>
      </c>
      <c r="J12" s="15" t="str">
        <f>CONCATENATE("(",ROUND([1]cons_MJ_tot_mean!$F3,2),"-",ROUND([1]cons_MJ_tot_mean!$G3,2),")")</f>
        <v>(16.8-17.62)</v>
      </c>
      <c r="L12" s="12"/>
      <c r="M12" s="14"/>
      <c r="N12" s="16">
        <f t="shared" ref="N12:N15" si="1">(D12-I12)/D12*100</f>
        <v>35.751390371247147</v>
      </c>
      <c r="O12" s="11"/>
    </row>
    <row r="13" spans="1:15" ht="15.4" x14ac:dyDescent="0.4">
      <c r="B13" s="2" t="s">
        <v>10</v>
      </c>
      <c r="D13" s="11">
        <f>[1]TFD_MJ_tot_mean!$B4</f>
        <v>27.202701110691052</v>
      </c>
      <c r="E13" s="15" t="str">
        <f>CONCATENATE("(",ROUND([1]TFD_MJ_tot_mean!$F4,2),"-",ROUND([1]TFD_MJ_tot_mean!$G4,2),")")</f>
        <v>(26.4-28.01)</v>
      </c>
      <c r="G13" s="12"/>
      <c r="H13" s="14"/>
      <c r="I13" s="11">
        <f>[1]cons_MJ_tot_mean!$B4</f>
        <v>17.396537964025395</v>
      </c>
      <c r="J13" s="15" t="str">
        <f>CONCATENATE("(",ROUND([1]cons_MJ_tot_mean!$F4,2),"-",ROUND([1]cons_MJ_tot_mean!$G4,2),")")</f>
        <v>(16.96-17.83)</v>
      </c>
      <c r="L13" s="12"/>
      <c r="M13" s="14"/>
      <c r="N13" s="16">
        <f t="shared" si="1"/>
        <v>36.048490577326142</v>
      </c>
      <c r="O13" s="11"/>
    </row>
    <row r="14" spans="1:15" ht="15.4" x14ac:dyDescent="0.4">
      <c r="B14" s="2" t="s">
        <v>11</v>
      </c>
      <c r="D14" s="11">
        <f>[1]TFD_MJ_tot_mean!$B5</f>
        <v>27.169176163784556</v>
      </c>
      <c r="E14" s="15" t="str">
        <f>CONCATENATE("(",ROUND([1]TFD_MJ_tot_mean!$F5,2),"-",ROUND([1]TFD_MJ_tot_mean!$G5,2),")")</f>
        <v>(26.4-27.94)</v>
      </c>
      <c r="G14" s="12"/>
      <c r="H14" s="14"/>
      <c r="I14" s="11">
        <f>[1]cons_MJ_tot_mean!$B5</f>
        <v>16.89506823050186</v>
      </c>
      <c r="J14" s="15" t="str">
        <f>CONCATENATE("(",ROUND([1]cons_MJ_tot_mean!$F5,2),"-",ROUND([1]cons_MJ_tot_mean!$G5,2),")")</f>
        <v>(16.42-17.37)</v>
      </c>
      <c r="L14" s="12"/>
      <c r="M14" s="14"/>
      <c r="N14" s="16">
        <f t="shared" si="1"/>
        <v>37.81530905224016</v>
      </c>
      <c r="O14" s="11"/>
    </row>
    <row r="15" spans="1:15" ht="15.4" x14ac:dyDescent="0.4">
      <c r="B15" s="2" t="s">
        <v>12</v>
      </c>
      <c r="D15" s="11">
        <f>[1]TFD_MJ_tot_mean!$B6</f>
        <v>29.47065623283477</v>
      </c>
      <c r="E15" s="15" t="str">
        <f>CONCATENATE("(",ROUND([1]TFD_MJ_tot_mean!$F6,2),"-",ROUND([1]TFD_MJ_tot_mean!$G6,2),")")</f>
        <v>(28.16-30.78)</v>
      </c>
      <c r="G15" s="12"/>
      <c r="H15" s="14"/>
      <c r="I15" s="11">
        <f>[1]cons_MJ_tot_mean!$B6</f>
        <v>18.066475175007124</v>
      </c>
      <c r="J15" s="15" t="str">
        <f>CONCATENATE("(",ROUND([1]cons_MJ_tot_mean!$F6,2),"-",ROUND([1]cons_MJ_tot_mean!$G6,2),")")</f>
        <v>(17.25-18.88)</v>
      </c>
      <c r="L15" s="12"/>
      <c r="M15" s="14"/>
      <c r="N15" s="16">
        <f t="shared" si="1"/>
        <v>38.696732667668471</v>
      </c>
      <c r="O15" s="11"/>
    </row>
    <row r="16" spans="1:15" ht="14" customHeight="1" x14ac:dyDescent="0.4">
      <c r="A16" s="2" t="s">
        <v>14</v>
      </c>
      <c r="B16" s="17"/>
      <c r="E16" s="12"/>
      <c r="G16" s="13" t="str">
        <f>IF([1]TFD_CO2eq_tot_mean!$M$2&lt;0.001,"&lt;0.001",[1]TFD_CO2eq_tot_mean!$M$2)</f>
        <v>&lt;0.001</v>
      </c>
      <c r="H16" s="14"/>
      <c r="J16" s="12"/>
      <c r="L16" s="13" t="str">
        <f>IF([1]cons_CO2eq_tot_mean!$M$2&lt;0.001,"&lt;0.001",[1]cons_CO2eq_tot_mean!$M$2)</f>
        <v>&lt;0.001</v>
      </c>
      <c r="M16" s="14"/>
    </row>
    <row r="17" spans="1:16" ht="15.4" x14ac:dyDescent="0.4">
      <c r="B17" s="2" t="s">
        <v>8</v>
      </c>
      <c r="D17" s="11">
        <f>[1]TFD_WSFleq_tot_mean!$B2/100</f>
        <v>32.679136096935892</v>
      </c>
      <c r="E17" s="15" t="str">
        <f>CONCATENATE("(",ROUND([1]TFD_WSFleq_tot_mean!$F2/100,2),"-",ROUND([1]TFD_WSFleq_tot_mean!$G2/100,2),")")</f>
        <v>(31.45-33.91)</v>
      </c>
      <c r="G17" s="12"/>
      <c r="H17" s="14"/>
      <c r="I17" s="11">
        <f>[1]cons_WSFleq_tot_mean!$B2/100</f>
        <v>20.502597066730416</v>
      </c>
      <c r="J17" s="15" t="str">
        <f>CONCATENATE("(",ROUND([1]cons_WSFleq_tot_mean!$F2/100,2),"-",ROUND([1]cons_WSFleq_tot_mean!$G2/100,2),")")</f>
        <v>(19.74-21.41)</v>
      </c>
      <c r="L17" s="12"/>
      <c r="M17" s="14"/>
      <c r="N17" s="16">
        <f>(D17-I17)/D17*100</f>
        <v>37.260896353215379</v>
      </c>
      <c r="O17" s="11"/>
    </row>
    <row r="18" spans="1:16" ht="15.4" x14ac:dyDescent="0.4">
      <c r="B18" s="2" t="s">
        <v>9</v>
      </c>
      <c r="D18" s="11">
        <f>[1]TFD_WSFleq_tot_mean!$B3/100</f>
        <v>34.857946121614162</v>
      </c>
      <c r="E18" s="15" t="str">
        <f>CONCATENATE("(",ROUND([1]TFD_WSFleq_tot_mean!$F3/100,2),"-",ROUND([1]TFD_WSFleq_tot_mean!$G3/100,2),")")</f>
        <v>(33.63-36.08)</v>
      </c>
      <c r="G18" s="12"/>
      <c r="H18" s="14"/>
      <c r="I18" s="11">
        <f>[1]cons_WSFleq_tot_mean!$B3/100</f>
        <v>21.271260657328693</v>
      </c>
      <c r="J18" s="15" t="str">
        <f>CONCATENATE("(",ROUND([1]cons_WSFleq_tot_mean!$F3/100,2),"-",ROUND([1]cons_WSFleq_tot_mean!$G3/100,2),")")</f>
        <v>(20.49-22.05)</v>
      </c>
      <c r="L18" s="12"/>
      <c r="M18" s="14"/>
      <c r="N18" s="16">
        <f t="shared" ref="N18:N21" si="2">(D18-I18)/D18*100</f>
        <v>38.977297792829091</v>
      </c>
      <c r="O18" s="11"/>
    </row>
    <row r="19" spans="1:16" ht="15.4" x14ac:dyDescent="0.4">
      <c r="B19" s="2" t="s">
        <v>10</v>
      </c>
      <c r="D19" s="11">
        <f>[1]TFD_WSFleq_tot_mean!$B4/100</f>
        <v>36.63347895273256</v>
      </c>
      <c r="E19" s="15" t="str">
        <f>CONCATENATE("(",ROUND([1]TFD_WSFleq_tot_mean!$F4/100,2),"-",ROUND([1]TFD_WSFleq_tot_mean!$G4/100,2),")")</f>
        <v>(35.32-37.94)</v>
      </c>
      <c r="G19" s="12"/>
      <c r="H19" s="14"/>
      <c r="I19" s="11">
        <f>[1]cons_WSFleq_tot_mean!$B4/100</f>
        <v>22.430680639783148</v>
      </c>
      <c r="J19" s="15" t="str">
        <f>CONCATENATE("(",ROUND([1]cons_WSFleq_tot_mean!$F4/100,2),"-",ROUND([1]cons_WSFleq_tot_mean!$G4/100,2),")")</f>
        <v>(21.66-23.2)</v>
      </c>
      <c r="L19" s="12"/>
      <c r="M19" s="14"/>
      <c r="N19" s="16">
        <f t="shared" si="2"/>
        <v>38.769995968100645</v>
      </c>
      <c r="O19" s="11"/>
    </row>
    <row r="20" spans="1:16" ht="15.4" x14ac:dyDescent="0.4">
      <c r="B20" s="2" t="s">
        <v>11</v>
      </c>
      <c r="D20" s="11">
        <f>[1]TFD_WSFleq_tot_mean!$B5/100</f>
        <v>39.592781865417379</v>
      </c>
      <c r="E20" s="15" t="str">
        <f>CONCATENATE("(",ROUND([1]TFD_WSFleq_tot_mean!$F5/100,2),"-",ROUND([1]TFD_WSFleq_tot_mean!$G5/100,2),")")</f>
        <v>(37.97-41.22)</v>
      </c>
      <c r="G20" s="12"/>
      <c r="H20" s="14"/>
      <c r="I20" s="11">
        <f>[1]cons_WSFleq_tot_mean!$B5/100</f>
        <v>24.184137010634117</v>
      </c>
      <c r="J20" s="15" t="str">
        <f>CONCATENATE("(",ROUND([1]cons_WSFleq_tot_mean!$F5/100,2),"-",ROUND([1]cons_WSFleq_tot_mean!$G5/100,2),")")</f>
        <v>(23.18-25.18)</v>
      </c>
      <c r="L20" s="12"/>
      <c r="M20" s="14"/>
      <c r="N20" s="16">
        <f t="shared" si="2"/>
        <v>38.917813118461531</v>
      </c>
      <c r="O20" s="11"/>
    </row>
    <row r="21" spans="1:16" ht="15.4" x14ac:dyDescent="0.4">
      <c r="A21" s="18"/>
      <c r="B21" s="18" t="s">
        <v>12</v>
      </c>
      <c r="C21" s="18"/>
      <c r="D21" s="19">
        <f>[1]TFD_WSFleq_tot_mean!$B6/100</f>
        <v>44.24415098882173</v>
      </c>
      <c r="E21" s="20" t="str">
        <f>CONCATENATE("(",ROUND([1]TFD_WSFleq_tot_mean!$F6/100,2),"-",ROUND([1]TFD_WSFleq_tot_mean!$G6/100,2),")")</f>
        <v>(42.47-46.02)</v>
      </c>
      <c r="F21" s="18"/>
      <c r="G21" s="21"/>
      <c r="H21" s="22"/>
      <c r="I21" s="19">
        <f>[1]cons_WSFleq_tot_mean!$B6/100</f>
        <v>26.274884097279493</v>
      </c>
      <c r="J21" s="20" t="str">
        <f>CONCATENATE("(",ROUND([1]cons_WSFleq_tot_mean!$F6/100,2),"-",ROUND([1]cons_WSFleq_tot_mean!$G6/100,2),")")</f>
        <v>(25.37-27.18)</v>
      </c>
      <c r="K21" s="18"/>
      <c r="L21" s="21"/>
      <c r="M21" s="22"/>
      <c r="N21" s="23">
        <f t="shared" si="2"/>
        <v>40.613881134440042</v>
      </c>
      <c r="O21" s="11"/>
    </row>
    <row r="23" spans="1:16" ht="15.4" x14ac:dyDescent="0.4">
      <c r="A23" s="2" t="s">
        <v>15</v>
      </c>
    </row>
    <row r="24" spans="1:16" x14ac:dyDescent="0.4">
      <c r="A24" s="2" t="s">
        <v>16</v>
      </c>
    </row>
    <row r="25" spans="1:16" ht="30.6" customHeight="1" x14ac:dyDescent="0.4">
      <c r="A25" s="24" t="s">
        <v>17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5"/>
      <c r="P25" s="25"/>
    </row>
    <row r="26" spans="1:16" ht="16.25" customHeight="1" x14ac:dyDescent="0.4">
      <c r="A26" s="24" t="s">
        <v>18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6" ht="33" customHeight="1" x14ac:dyDescent="0.4">
      <c r="A27" s="24" t="s">
        <v>19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6" ht="16.25" customHeight="1" x14ac:dyDescent="0.4">
      <c r="A28" s="26" t="s">
        <v>20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6" ht="16.149999999999999" x14ac:dyDescent="0.55000000000000004">
      <c r="A29" s="2" t="s">
        <v>21</v>
      </c>
    </row>
  </sheetData>
  <mergeCells count="11">
    <mergeCell ref="A4:B4"/>
    <mergeCell ref="A25:N25"/>
    <mergeCell ref="A26:N26"/>
    <mergeCell ref="A27:N27"/>
    <mergeCell ref="A28:N28"/>
    <mergeCell ref="A1:N1"/>
    <mergeCell ref="A2:B3"/>
    <mergeCell ref="D2:G2"/>
    <mergeCell ref="I2:L2"/>
    <mergeCell ref="D3:E3"/>
    <mergeCell ref="I3:J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Conrad</dc:creator>
  <cp:lastModifiedBy>Zach Conrad</cp:lastModifiedBy>
  <dcterms:created xsi:type="dcterms:W3CDTF">2024-09-23T16:52:05Z</dcterms:created>
  <dcterms:modified xsi:type="dcterms:W3CDTF">2024-09-23T16:52:27Z</dcterms:modified>
</cp:coreProperties>
</file>