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chc\Dropbox\Projects\2023\MedDiet Sustainability\Submission\1. NJ\Submission 2\Draft 2\"/>
    </mc:Choice>
  </mc:AlternateContent>
  <xr:revisionPtr revIDLastSave="0" documentId="8_{56B06B2D-3E43-42DC-9F1E-E7B7ADFB25CA}" xr6:coauthVersionLast="47" xr6:coauthVersionMax="47" xr10:uidLastSave="{00000000-0000-0000-0000-000000000000}"/>
  <bookViews>
    <workbookView xWindow="71880" yWindow="-120" windowWidth="29040" windowHeight="15720" xr2:uid="{9B2E3B90-91EF-4436-A430-BB134DF47B10}"/>
  </bookViews>
  <sheets>
    <sheet name="Supp. Table 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9" i="1" l="1"/>
  <c r="O9" i="1"/>
  <c r="I9" i="1"/>
  <c r="H9" i="1"/>
  <c r="T9" i="1" s="1"/>
  <c r="D9" i="1"/>
  <c r="C9" i="1"/>
  <c r="M9" i="1" s="1"/>
  <c r="P8" i="1"/>
  <c r="O8" i="1"/>
  <c r="I8" i="1"/>
  <c r="H8" i="1"/>
  <c r="T8" i="1" s="1"/>
  <c r="D8" i="1"/>
  <c r="C8" i="1"/>
  <c r="M8" i="1" s="1"/>
  <c r="P7" i="1"/>
  <c r="O7" i="1"/>
  <c r="I7" i="1"/>
  <c r="H7" i="1"/>
  <c r="T7" i="1" s="1"/>
  <c r="D7" i="1"/>
  <c r="C7" i="1"/>
  <c r="M7" i="1" s="1"/>
  <c r="P6" i="1"/>
  <c r="O6" i="1"/>
  <c r="I6" i="1"/>
  <c r="H6" i="1"/>
  <c r="T6" i="1" s="1"/>
  <c r="D6" i="1"/>
  <c r="C6" i="1"/>
  <c r="M6" i="1" s="1"/>
  <c r="P5" i="1"/>
  <c r="O5" i="1"/>
  <c r="I5" i="1"/>
  <c r="H5" i="1"/>
  <c r="T5" i="1" s="1"/>
  <c r="D5" i="1"/>
  <c r="C5" i="1"/>
  <c r="M5" i="1" s="1"/>
  <c r="R4" i="1"/>
  <c r="K4" i="1"/>
  <c r="F4" i="1"/>
</calcChain>
</file>

<file path=xl/sharedStrings.xml><?xml version="1.0" encoding="utf-8"?>
<sst xmlns="http://schemas.openxmlformats.org/spreadsheetml/2006/main" count="25" uniqueCount="22">
  <si>
    <t>Supplemental Table 4: Sensitivity analysis of mean daily diet costs with and without food away from home prices, 2011-2018 (n=17,079)</t>
  </si>
  <si>
    <t>Mediterranean Diet Score quintile</t>
  </si>
  <si>
    <t>FAH and FAFH prices</t>
  </si>
  <si>
    <t>FAH prices only</t>
  </si>
  <si>
    <r>
      <t>Purchased</t>
    </r>
    <r>
      <rPr>
        <vertAlign val="superscript"/>
        <sz val="11"/>
        <color theme="1"/>
        <rFont val="Times New Roman"/>
        <family val="1"/>
      </rPr>
      <t>1</t>
    </r>
  </si>
  <si>
    <t>P-
trend</t>
  </si>
  <si>
    <r>
      <t>Consumed</t>
    </r>
    <r>
      <rPr>
        <vertAlign val="superscript"/>
        <sz val="11"/>
        <color theme="1"/>
        <rFont val="Times New Roman"/>
        <family val="1"/>
      </rPr>
      <t>1</t>
    </r>
  </si>
  <si>
    <r>
      <t>Diff. (%)</t>
    </r>
    <r>
      <rPr>
        <vertAlign val="superscript"/>
        <sz val="11"/>
        <color theme="1"/>
        <rFont val="Times New Roman"/>
        <family val="1"/>
      </rPr>
      <t>2</t>
    </r>
  </si>
  <si>
    <r>
      <t>Diff. (%)</t>
    </r>
    <r>
      <rPr>
        <vertAlign val="superscript"/>
        <sz val="11"/>
        <color theme="1"/>
        <rFont val="Times New Roman"/>
        <family val="1"/>
      </rPr>
      <t>3</t>
    </r>
  </si>
  <si>
    <t>Quintile 1</t>
  </si>
  <si>
    <t>Quintile 2</t>
  </si>
  <si>
    <t>Quintile 3</t>
  </si>
  <si>
    <t>Quintile 4</t>
  </si>
  <si>
    <t>Quintile 5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</si>
  <si>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Mean (95% CI), values are US $.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</si>
  <si>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Percent difference between mean purchased and consumed food, including prices for foods at home and foods away from home.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</si>
  <si>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Percent difference between mean consumed food including prices for foods at home and foods away from home, and consumed food including food at home prices only.</t>
    </r>
  </si>
  <si>
    <t>All results were adjusted for kcal and survey cycle using linear regression models.</t>
  </si>
  <si>
    <t>Purchased food represents the sum of consumed food, consumer waste, and inedible portions.</t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</si>
  <si>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eq, carbon dioxide equivalent</t>
    </r>
  </si>
  <si>
    <t>FAH, food at home</t>
  </si>
  <si>
    <t>FAFH, food away from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</si>
</sst>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rgb="FF000000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0" xfId="0" applyFont="1"/>
    <xf numFmtId="1" fontId="1" fillId="0" borderId="0" xfId="0" applyNumberFormat="1" applyFont="1"/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2" fontId="1" fillId="0" borderId="1" xfId="0" applyNumberFormat="1" applyFont="1" applyBorder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right" vertical="top" wrapText="1"/>
    </xf>
    <xf numFmtId="1" fontId="1" fillId="0" borderId="0" xfId="0" applyNumberFormat="1" applyFont="1" applyAlignment="1">
      <alignment vertical="top"/>
    </xf>
    <xf numFmtId="0" fontId="1" fillId="0" borderId="1" xfId="0" applyFont="1" applyBorder="1"/>
    <xf numFmtId="2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achc\Dropbox\Projects\2023\MedDiet%20Sustainability\Results\Results_Impacts.xlsx" TargetMode="External"/><Relationship Id="rId1" Type="http://schemas.openxmlformats.org/officeDocument/2006/relationships/externalLinkPath" Target="/Users/zachc/Dropbox/Projects/2023/MedDiet%20Sustainability/Results/Results_Impac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DS_tot_mean"/>
      <sheetName val="TFD_CO2eq_tot_log_mean"/>
      <sheetName val="cons_CO2eq_tot_log_mean"/>
      <sheetName val="TFD_CO2eq_byfood_q1"/>
      <sheetName val="TFD_CO2eq_byfood_q2"/>
      <sheetName val="TFD_CO2eq_byfood_q3"/>
      <sheetName val="TFD_CO2eq_byfood_q4"/>
      <sheetName val="TFD_CO2eq_byfood_q5"/>
      <sheetName val="TFD_CO2eq_byfood_all"/>
      <sheetName val="TFD_MJ_tot_log_mean"/>
      <sheetName val="cons_MJ_tot_log_mean"/>
      <sheetName val="TFD_MJ_byfood_q1"/>
      <sheetName val="TFD_MJ_byfood_q2"/>
      <sheetName val="TFD_MJ_byfood_q3"/>
      <sheetName val="TFD_MJ_byfood_q4"/>
      <sheetName val="TFD_MJ_byfood_q5"/>
      <sheetName val="TFD_MJ_byfood_all"/>
      <sheetName val="purch_cost_tot_log_mean"/>
      <sheetName val="cons_cost_tot_log_mean"/>
      <sheetName val="cons_cost_fah_log_mean"/>
      <sheetName val="purch_cost_byfood_q1"/>
      <sheetName val="purch_cost_byfood_q2"/>
      <sheetName val="purch_cost_byfood_q3"/>
      <sheetName val="purch_cost_byfood_q4"/>
      <sheetName val="purch_cost_byfood_q5"/>
      <sheetName val="purch_cost_byfood_all"/>
      <sheetName val="total_all_ac_log_mean"/>
      <sheetName val="all_ac_byfood_q1"/>
      <sheetName val="all_ac_byfood_q2"/>
      <sheetName val="all_ac_byfood_q3"/>
      <sheetName val="all_ac_byfood_q4"/>
      <sheetName val="all_ac_byfood_q5"/>
      <sheetName val="all_ac_byfood_all"/>
      <sheetName val="total_all_pest_log_mean"/>
      <sheetName val="all_pest_byfood_q1"/>
      <sheetName val="all_pest_byfood_q2"/>
      <sheetName val="all_pest_byfood_q3"/>
      <sheetName val="all_pest_byfood_q4"/>
      <sheetName val="all_pest_byfood_q5"/>
      <sheetName val="all_pest_byfood_all"/>
      <sheetName val="total_all_fert_log_mean"/>
      <sheetName val="all_fert_byfood_q1"/>
      <sheetName val="all_fert_byfood_q2"/>
      <sheetName val="all_fert_byfood_q3"/>
      <sheetName val="all_fert_byfood_q4"/>
      <sheetName val="all_fert_byfood_q5"/>
      <sheetName val="all_fert_byfood_all"/>
      <sheetName val="total_all_irr_log_mean"/>
      <sheetName val="all_irr_byfood_q1"/>
      <sheetName val="all_irr_byfood_q2"/>
      <sheetName val="all_irr_byfood_q3"/>
      <sheetName val="all_irr_byfood_q4"/>
      <sheetName val="all_irr_byfood_q5"/>
      <sheetName val="all_irr_byfood_all"/>
      <sheetName val="v_total_mean"/>
      <sheetName val="f_total_mean"/>
      <sheetName val="pf_legumes_mean"/>
      <sheetName val="pf_nutsds_mean"/>
      <sheetName val="g_whole_mean"/>
      <sheetName val="pf_seafd_tot_mean"/>
      <sheetName val="fatratio_mean"/>
      <sheetName val="d_total_mean"/>
      <sheetName val="meat_mean"/>
      <sheetName val="alco_mean"/>
      <sheetName val="TFD_CO2eq_tot_mean"/>
      <sheetName val="cons_CO2eq_tot_mean"/>
      <sheetName val="TFD_MJ_tot_mean"/>
      <sheetName val="cons_MJ_tot_mean"/>
      <sheetName val="purch_cost_tot_mean"/>
      <sheetName val="cons_cost_tot_mean"/>
      <sheetName val="cons_cost_fah_mean"/>
      <sheetName val="total_all_ac_mean"/>
      <sheetName val="total_all_pest_mean"/>
      <sheetName val="total_all_fert_mean"/>
      <sheetName val="total_all_irr_mean"/>
      <sheetName val="TFD_WSFleq_tot_mean"/>
      <sheetName val="cons_WSFleq_tot_mean"/>
      <sheetName val="TFD_WSFleq_byfood_q1"/>
      <sheetName val="TFD_WSFleq_byfood_q2"/>
      <sheetName val="TFD_WSFleq_byfood_q3"/>
      <sheetName val="TFD_WSFleq_byfood_q4"/>
      <sheetName val="TFD_WSFleq_byfood_q5"/>
      <sheetName val="TFD_WSFleq_byfood_all"/>
      <sheetName val="MDS_tot_byfood_q1"/>
      <sheetName val="cons_grams_byfood_q1"/>
      <sheetName val="cons_grams_byfood_q2"/>
      <sheetName val="cons_grams_byfood_q3"/>
      <sheetName val="cons_grams_byfood_q4"/>
      <sheetName val="cons_grams_byfood_q5"/>
      <sheetName val="cons_grams_byfood_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C3">
            <v>4.7731650143557805E-2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C3">
            <v>5.2109743395110077E-2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C3">
            <v>2.5751296078212658E-2</v>
          </cell>
        </row>
      </sheetData>
      <sheetData sheetId="26"/>
      <sheetData sheetId="27"/>
      <sheetData sheetId="28"/>
      <sheetData sheetId="29"/>
      <sheetData sheetId="30"/>
      <sheetData sheetId="31"/>
      <sheetData sheetId="32">
        <row r="3">
          <cell r="C3">
            <v>8.9130209902470836E-2</v>
          </cell>
        </row>
      </sheetData>
      <sheetData sheetId="33"/>
      <sheetData sheetId="34"/>
      <sheetData sheetId="35"/>
      <sheetData sheetId="36"/>
      <sheetData sheetId="37"/>
      <sheetData sheetId="38"/>
      <sheetData sheetId="39">
        <row r="3">
          <cell r="C3">
            <v>0.21794933515165546</v>
          </cell>
        </row>
      </sheetData>
      <sheetData sheetId="40"/>
      <sheetData sheetId="41"/>
      <sheetData sheetId="42"/>
      <sheetData sheetId="43"/>
      <sheetData sheetId="44"/>
      <sheetData sheetId="45"/>
      <sheetData sheetId="46">
        <row r="3">
          <cell r="C3">
            <v>0.30918641003955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2">
          <cell r="B2">
            <v>5.9098105855068681</v>
          </cell>
          <cell r="M2">
            <v>2.6384979675456822E-23</v>
          </cell>
        </row>
      </sheetData>
      <sheetData sheetId="65">
        <row r="2">
          <cell r="B2">
            <v>3.8521319990549849</v>
          </cell>
        </row>
      </sheetData>
      <sheetData sheetId="66">
        <row r="2">
          <cell r="B2">
            <v>28.473911335362128</v>
          </cell>
        </row>
      </sheetData>
      <sheetData sheetId="67">
        <row r="2">
          <cell r="B2">
            <v>18.410901059052748</v>
          </cell>
        </row>
      </sheetData>
      <sheetData sheetId="68">
        <row r="2">
          <cell r="B2">
            <v>15.287650686804717</v>
          </cell>
          <cell r="F2">
            <v>14.735104411870841</v>
          </cell>
          <cell r="G2">
            <v>15.840196961738593</v>
          </cell>
          <cell r="M2">
            <v>2.1215117065109539E-13</v>
          </cell>
        </row>
        <row r="3">
          <cell r="B3">
            <v>16.293272835397978</v>
          </cell>
          <cell r="F3">
            <v>15.674243869768548</v>
          </cell>
          <cell r="G3">
            <v>16.912301801027411</v>
          </cell>
        </row>
        <row r="4">
          <cell r="B4">
            <v>16.319019361145834</v>
          </cell>
          <cell r="F4">
            <v>15.786216748103497</v>
          </cell>
          <cell r="G4">
            <v>16.851821974188169</v>
          </cell>
        </row>
        <row r="5">
          <cell r="B5">
            <v>17.59407864273971</v>
          </cell>
          <cell r="F5">
            <v>17.038846270326751</v>
          </cell>
          <cell r="G5">
            <v>18.149311015152669</v>
          </cell>
        </row>
        <row r="6">
          <cell r="B6">
            <v>18.58681501868422</v>
          </cell>
          <cell r="F6">
            <v>17.931253609417105</v>
          </cell>
          <cell r="G6">
            <v>19.242376427951335</v>
          </cell>
        </row>
      </sheetData>
      <sheetData sheetId="69">
        <row r="2">
          <cell r="B2">
            <v>10.829224045235396</v>
          </cell>
          <cell r="F2">
            <v>10.481552988372599</v>
          </cell>
          <cell r="G2">
            <v>11.265540953590531</v>
          </cell>
          <cell r="M2">
            <v>1.6714833305685519E-6</v>
          </cell>
        </row>
        <row r="3">
          <cell r="B3">
            <v>11.269019368627545</v>
          </cell>
          <cell r="F3">
            <v>10.814031114809275</v>
          </cell>
          <cell r="G3">
            <v>11.724007622445814</v>
          </cell>
        </row>
        <row r="4">
          <cell r="B4">
            <v>11.096378598218461</v>
          </cell>
          <cell r="F4">
            <v>10.728550403385615</v>
          </cell>
          <cell r="G4">
            <v>11.464206793051307</v>
          </cell>
        </row>
        <row r="5">
          <cell r="B5">
            <v>11.718560333186602</v>
          </cell>
          <cell r="F5">
            <v>11.306184059264826</v>
          </cell>
          <cell r="G5">
            <v>12.130936607108378</v>
          </cell>
        </row>
        <row r="6">
          <cell r="B6">
            <v>12.079984067638888</v>
          </cell>
          <cell r="F6">
            <v>11.653903107338218</v>
          </cell>
          <cell r="G6">
            <v>12.506065027939558</v>
          </cell>
        </row>
      </sheetData>
      <sheetData sheetId="70">
        <row r="2">
          <cell r="B2">
            <v>6.9897560110788604</v>
          </cell>
          <cell r="F2">
            <v>6.7909232160454867</v>
          </cell>
          <cell r="G2">
            <v>7.2170671661123293</v>
          </cell>
          <cell r="M2">
            <v>7.5645923237217651E-12</v>
          </cell>
        </row>
        <row r="3">
          <cell r="B3">
            <v>7.5185379368398211</v>
          </cell>
          <cell r="F3">
            <v>7.0859967853487147</v>
          </cell>
          <cell r="G3">
            <v>7.9510790883309275</v>
          </cell>
        </row>
        <row r="4">
          <cell r="B4">
            <v>7.673349639872181</v>
          </cell>
          <cell r="F4">
            <v>7.1170674409743722</v>
          </cell>
          <cell r="G4">
            <v>8.2296318387699898</v>
          </cell>
        </row>
        <row r="5">
          <cell r="B5">
            <v>7.8734791457129392</v>
          </cell>
          <cell r="F5">
            <v>7.3640139170519241</v>
          </cell>
          <cell r="G5">
            <v>8.3829443743739542</v>
          </cell>
        </row>
        <row r="6">
          <cell r="B6">
            <v>8.4095338360535798</v>
          </cell>
          <cell r="F6">
            <v>8.1312525992868778</v>
          </cell>
          <cell r="G6">
            <v>8.6878150728202819</v>
          </cell>
        </row>
      </sheetData>
      <sheetData sheetId="71">
        <row r="2">
          <cell r="B2">
            <v>2.0066412041990729</v>
          </cell>
        </row>
      </sheetData>
      <sheetData sheetId="72">
        <row r="2">
          <cell r="B2">
            <v>1.9974039008687994</v>
          </cell>
        </row>
      </sheetData>
      <sheetData sheetId="73">
        <row r="2">
          <cell r="B2">
            <v>75.176069598417669</v>
          </cell>
        </row>
      </sheetData>
      <sheetData sheetId="74"/>
      <sheetData sheetId="75">
        <row r="2">
          <cell r="B2">
            <v>3267.913609693589</v>
          </cell>
        </row>
      </sheetData>
      <sheetData sheetId="76">
        <row r="2">
          <cell r="B2">
            <v>2050.2597066730418</v>
          </cell>
        </row>
      </sheetData>
      <sheetData sheetId="77"/>
      <sheetData sheetId="78"/>
      <sheetData sheetId="79"/>
      <sheetData sheetId="80"/>
      <sheetData sheetId="81"/>
      <sheetData sheetId="82">
        <row r="3">
          <cell r="C3">
            <v>2.4875274590812419E-2</v>
          </cell>
        </row>
      </sheetData>
      <sheetData sheetId="83"/>
      <sheetData sheetId="84">
        <row r="3">
          <cell r="E3">
            <v>177.89400455478767</v>
          </cell>
        </row>
      </sheetData>
      <sheetData sheetId="85">
        <row r="3">
          <cell r="E3">
            <v>165.7623201020493</v>
          </cell>
        </row>
      </sheetData>
      <sheetData sheetId="86">
        <row r="3">
          <cell r="E3">
            <v>167.89545178147034</v>
          </cell>
        </row>
      </sheetData>
      <sheetData sheetId="87">
        <row r="3">
          <cell r="E3">
            <v>156.60539394788196</v>
          </cell>
        </row>
      </sheetData>
      <sheetData sheetId="88">
        <row r="3">
          <cell r="E3">
            <v>156.75677730585528</v>
          </cell>
        </row>
      </sheetData>
      <sheetData sheetId="89">
        <row r="3">
          <cell r="C3">
            <v>1.401277528538173E-2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97D6-4972-4F8A-BF24-AB34C64EF8C5}">
  <dimension ref="A1:AB18"/>
  <sheetViews>
    <sheetView showGridLines="0" tabSelected="1" workbookViewId="0">
      <selection activeCell="P33" sqref="P33"/>
    </sheetView>
  </sheetViews>
  <sheetFormatPr defaultColWidth="8.86328125" defaultRowHeight="13.9" x14ac:dyDescent="0.4"/>
  <cols>
    <col min="1" max="1" width="13.86328125" style="2" customWidth="1"/>
    <col min="2" max="2" width="1.46484375" style="2" customWidth="1"/>
    <col min="3" max="3" width="5.6640625" style="17" customWidth="1"/>
    <col min="4" max="4" width="11.86328125" style="10" customWidth="1"/>
    <col min="5" max="5" width="1.796875" style="10" customWidth="1"/>
    <col min="6" max="6" width="6.53125" style="10" customWidth="1"/>
    <col min="7" max="7" width="2.6640625" style="10" customWidth="1"/>
    <col min="8" max="8" width="5.53125" style="17" customWidth="1"/>
    <col min="9" max="9" width="12" style="10" customWidth="1"/>
    <col min="10" max="10" width="2.46484375" style="10" customWidth="1"/>
    <col min="11" max="11" width="6.53125" style="10" customWidth="1"/>
    <col min="12" max="12" width="2.6640625" style="10" customWidth="1"/>
    <col min="13" max="13" width="4.86328125" style="10" customWidth="1"/>
    <col min="14" max="14" width="1" style="10" customWidth="1"/>
    <col min="15" max="15" width="5.53125" style="17" customWidth="1"/>
    <col min="16" max="16" width="11.1328125" style="10" customWidth="1"/>
    <col min="17" max="17" width="1.796875" style="10" customWidth="1"/>
    <col min="18" max="18" width="6.53125" style="10" customWidth="1"/>
    <col min="19" max="19" width="3.1328125" style="10" customWidth="1"/>
    <col min="20" max="20" width="4.86328125" style="16" customWidth="1"/>
    <col min="21" max="21" width="8.86328125" style="2"/>
    <col min="22" max="23" width="8.86328125" style="3"/>
    <col min="24" max="16384" width="8.86328125" style="2"/>
  </cols>
  <sheetData>
    <row r="1" spans="1:28" ht="18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8" ht="17" customHeight="1" x14ac:dyDescent="0.4">
      <c r="A2" s="4" t="s">
        <v>1</v>
      </c>
      <c r="B2" s="5"/>
      <c r="C2" s="6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8" t="s">
        <v>3</v>
      </c>
      <c r="P2" s="8"/>
      <c r="Q2" s="8"/>
      <c r="R2" s="8"/>
      <c r="S2" s="8"/>
      <c r="T2" s="8"/>
    </row>
    <row r="3" spans="1:28" ht="33" customHeight="1" x14ac:dyDescent="0.4">
      <c r="A3" s="1"/>
      <c r="C3" s="9" t="s">
        <v>4</v>
      </c>
      <c r="D3" s="9"/>
      <c r="F3" s="11" t="s">
        <v>5</v>
      </c>
      <c r="H3" s="9" t="s">
        <v>6</v>
      </c>
      <c r="I3" s="9"/>
      <c r="J3" s="12"/>
      <c r="K3" s="11" t="s">
        <v>5</v>
      </c>
      <c r="M3" s="13" t="s">
        <v>7</v>
      </c>
      <c r="O3" s="9" t="s">
        <v>6</v>
      </c>
      <c r="P3" s="9"/>
      <c r="R3" s="13" t="s">
        <v>5</v>
      </c>
      <c r="S3" s="12"/>
      <c r="T3" s="14" t="s">
        <v>8</v>
      </c>
    </row>
    <row r="4" spans="1:28" ht="14.45" customHeight="1" x14ac:dyDescent="0.4">
      <c r="A4" s="5"/>
      <c r="C4" s="10"/>
      <c r="F4" s="15" t="str">
        <f>IF([1]TFD_CO2eq_tot_mean!$M$2&lt;0.001,"&lt;0.001",[1]purch_cost_tot_mean!$M$2)</f>
        <v>&lt;0.001</v>
      </c>
      <c r="H4" s="10"/>
      <c r="J4" s="12"/>
      <c r="K4" s="15" t="str">
        <f>IF([1]TFD_CO2eq_tot_mean!$M$2&lt;0.001,"&lt;0.001",[1]cons_cost_tot_mean!$M$2)</f>
        <v>&lt;0.001</v>
      </c>
      <c r="O4" s="10"/>
      <c r="R4" s="15" t="str">
        <f>IF([1]TFD_CO2eq_tot_mean!$M$2&lt;0.001,"&lt;0.001",[1]cons_cost_fah_mean!$M$2)</f>
        <v>&lt;0.001</v>
      </c>
      <c r="S4" s="12"/>
    </row>
    <row r="5" spans="1:28" ht="15.4" x14ac:dyDescent="0.4">
      <c r="A5" s="2" t="s">
        <v>9</v>
      </c>
      <c r="C5" s="17">
        <f>[1]purch_cost_tot_mean!$B2</f>
        <v>15.287650686804717</v>
      </c>
      <c r="D5" s="18" t="str">
        <f>CONCATENATE("(",ROUND([1]purch_cost_tot_mean!$F2,2),"-",ROUND([1]purch_cost_tot_mean!$G2,2),")")</f>
        <v>(14.74-15.84)</v>
      </c>
      <c r="E5" s="19"/>
      <c r="F5" s="19"/>
      <c r="G5" s="20"/>
      <c r="H5" s="17">
        <f>[1]cons_cost_tot_mean!$B2</f>
        <v>10.829224045235396</v>
      </c>
      <c r="I5" s="19" t="str">
        <f>CONCATENATE("(",ROUND([1]cons_cost_tot_mean!$F2,2),", ",ROUND([1]cons_cost_tot_mean!$G2,2),")")</f>
        <v>(10.48, 11.27)</v>
      </c>
      <c r="J5" s="20"/>
      <c r="K5" s="19"/>
      <c r="L5" s="20"/>
      <c r="M5" s="16">
        <f>(C5-H5)/C5*100</f>
        <v>29.163582638747354</v>
      </c>
      <c r="O5" s="17">
        <f>[1]cons_cost_fah_mean!$B2</f>
        <v>6.9897560110788604</v>
      </c>
      <c r="P5" s="19" t="str">
        <f>CONCATENATE("(",ROUND([1]cons_cost_fah_mean!$F2,2),", ",ROUND([1]cons_cost_fah_mean!$G2,2),")")</f>
        <v>(6.79, 7.22)</v>
      </c>
      <c r="Q5" s="19"/>
      <c r="R5" s="19"/>
      <c r="S5" s="21"/>
      <c r="T5" s="16">
        <f>(H5-O5)/H5*100</f>
        <v>35.45469202704151</v>
      </c>
      <c r="W5" s="22"/>
      <c r="X5" s="17"/>
    </row>
    <row r="6" spans="1:28" ht="15.4" x14ac:dyDescent="0.4">
      <c r="A6" s="2" t="s">
        <v>10</v>
      </c>
      <c r="C6" s="17">
        <f>[1]purch_cost_tot_mean!$B3</f>
        <v>16.293272835397978</v>
      </c>
      <c r="D6" s="18" t="str">
        <f>CONCATENATE("(",ROUND([1]purch_cost_tot_mean!$F3,2),"-",ROUND([1]purch_cost_tot_mean!$G3,2),")")</f>
        <v>(15.67-16.91)</v>
      </c>
      <c r="E6" s="19"/>
      <c r="F6" s="19"/>
      <c r="G6" s="20"/>
      <c r="H6" s="17">
        <f>[1]cons_cost_tot_mean!$B3</f>
        <v>11.269019368627545</v>
      </c>
      <c r="I6" s="19" t="str">
        <f>CONCATENATE("(",ROUND([1]cons_cost_tot_mean!$F3,2),", ",ROUND([1]cons_cost_tot_mean!$G3,2),")")</f>
        <v>(10.81, 11.72)</v>
      </c>
      <c r="J6" s="20"/>
      <c r="K6" s="19"/>
      <c r="L6" s="20"/>
      <c r="M6" s="16">
        <f t="shared" ref="M6:M9" si="0">(C6-H6)/C6*100</f>
        <v>30.836367361718654</v>
      </c>
      <c r="O6" s="17">
        <f>[1]cons_cost_fah_mean!$B3</f>
        <v>7.5185379368398211</v>
      </c>
      <c r="P6" s="19" t="str">
        <f>CONCATENATE("(",ROUND([1]cons_cost_fah_mean!$F3,2),", ",ROUND([1]cons_cost_fah_mean!$G3,2),")")</f>
        <v>(7.09, 7.95)</v>
      </c>
      <c r="Q6" s="19"/>
      <c r="R6" s="19"/>
      <c r="S6" s="21"/>
      <c r="T6" s="16">
        <f>(H6-O6)/H6*100</f>
        <v>33.281346930939698</v>
      </c>
      <c r="V6" s="23"/>
      <c r="W6" s="23"/>
    </row>
    <row r="7" spans="1:28" ht="18" customHeight="1" x14ac:dyDescent="0.4">
      <c r="A7" s="2" t="s">
        <v>11</v>
      </c>
      <c r="C7" s="17">
        <f>[1]purch_cost_tot_mean!$B4</f>
        <v>16.319019361145834</v>
      </c>
      <c r="D7" s="18" t="str">
        <f>CONCATENATE("(",ROUND([1]purch_cost_tot_mean!$F4,2),"-",ROUND([1]purch_cost_tot_mean!$G4,2),")")</f>
        <v>(15.79-16.85)</v>
      </c>
      <c r="E7" s="19"/>
      <c r="F7" s="19"/>
      <c r="G7" s="20"/>
      <c r="H7" s="17">
        <f>[1]cons_cost_tot_mean!$B4</f>
        <v>11.096378598218461</v>
      </c>
      <c r="I7" s="19" t="str">
        <f>CONCATENATE("(",ROUND([1]cons_cost_tot_mean!$F4,2),", ",ROUND([1]cons_cost_tot_mean!$G4,2),")")</f>
        <v>(10.73, 11.46)</v>
      </c>
      <c r="J7" s="20"/>
      <c r="K7" s="19"/>
      <c r="L7" s="20"/>
      <c r="M7" s="16">
        <f t="shared" si="0"/>
        <v>32.003398288514973</v>
      </c>
      <c r="O7" s="17">
        <f>[1]cons_cost_fah_mean!$B4</f>
        <v>7.673349639872181</v>
      </c>
      <c r="P7" s="19" t="str">
        <f>CONCATENATE("(",ROUND([1]cons_cost_fah_mean!$F4,2),", ",ROUND([1]cons_cost_fah_mean!$G4,2),")")</f>
        <v>(7.12, 8.23)</v>
      </c>
      <c r="Q7" s="19"/>
      <c r="R7" s="19"/>
      <c r="S7" s="21"/>
      <c r="T7" s="16">
        <f>(H7-O7)/H7*100</f>
        <v>30.848163011451788</v>
      </c>
      <c r="V7" s="23"/>
      <c r="W7" s="23"/>
    </row>
    <row r="8" spans="1:28" ht="15.4" x14ac:dyDescent="0.4">
      <c r="A8" s="2" t="s">
        <v>12</v>
      </c>
      <c r="C8" s="17">
        <f>[1]purch_cost_tot_mean!$B5</f>
        <v>17.59407864273971</v>
      </c>
      <c r="D8" s="18" t="str">
        <f>CONCATENATE("(",ROUND([1]purch_cost_tot_mean!$F5,2),"-",ROUND([1]purch_cost_tot_mean!$G5,2),")")</f>
        <v>(17.04-18.15)</v>
      </c>
      <c r="E8" s="19"/>
      <c r="F8" s="19"/>
      <c r="G8" s="20"/>
      <c r="H8" s="17">
        <f>[1]cons_cost_tot_mean!$B5</f>
        <v>11.718560333186602</v>
      </c>
      <c r="I8" s="19" t="str">
        <f>CONCATENATE("(",ROUND([1]cons_cost_tot_mean!$F5,2),", ",ROUND([1]cons_cost_tot_mean!$G5,2),")")</f>
        <v>(11.31, 12.13)</v>
      </c>
      <c r="J8" s="20"/>
      <c r="K8" s="19"/>
      <c r="L8" s="20"/>
      <c r="M8" s="16">
        <f t="shared" si="0"/>
        <v>33.394862151407239</v>
      </c>
      <c r="O8" s="17">
        <f>[1]cons_cost_fah_mean!$B5</f>
        <v>7.8734791457129392</v>
      </c>
      <c r="P8" s="19" t="str">
        <f>CONCATENATE("(",ROUND([1]cons_cost_fah_mean!$F5,2),", ",ROUND([1]cons_cost_fah_mean!$G5,2),")")</f>
        <v>(7.36, 8.38)</v>
      </c>
      <c r="Q8" s="19"/>
      <c r="R8" s="19"/>
      <c r="S8" s="21"/>
      <c r="T8" s="16">
        <f>(H8-O8)/H8*100</f>
        <v>32.811890523655123</v>
      </c>
      <c r="V8" s="23"/>
      <c r="W8" s="23"/>
    </row>
    <row r="9" spans="1:28" ht="15.4" x14ac:dyDescent="0.4">
      <c r="A9" s="24" t="s">
        <v>13</v>
      </c>
      <c r="B9" s="24"/>
      <c r="C9" s="25">
        <f>[1]purch_cost_tot_mean!$B6</f>
        <v>18.58681501868422</v>
      </c>
      <c r="D9" s="26" t="str">
        <f>CONCATENATE("(",ROUND([1]purch_cost_tot_mean!$F6,2),"-",ROUND([1]purch_cost_tot_mean!$G6,2),")")</f>
        <v>(17.93-19.24)</v>
      </c>
      <c r="E9" s="27"/>
      <c r="F9" s="27"/>
      <c r="G9" s="28"/>
      <c r="H9" s="25">
        <f>[1]cons_cost_tot_mean!$B6</f>
        <v>12.079984067638888</v>
      </c>
      <c r="I9" s="27" t="str">
        <f>CONCATENATE("(",ROUND([1]cons_cost_tot_mean!$F6,2),", ",ROUND([1]cons_cost_tot_mean!$G6,2),")")</f>
        <v>(11.65, 12.51)</v>
      </c>
      <c r="J9" s="28"/>
      <c r="K9" s="27"/>
      <c r="L9" s="28"/>
      <c r="M9" s="14">
        <f t="shared" si="0"/>
        <v>35.007778064743214</v>
      </c>
      <c r="N9" s="13"/>
      <c r="O9" s="25">
        <f>[1]cons_cost_fah_mean!$B6</f>
        <v>8.4095338360535798</v>
      </c>
      <c r="P9" s="27" t="str">
        <f>CONCATENATE("(",ROUND([1]cons_cost_fah_mean!$F6,2),", ",ROUND([1]cons_cost_fah_mean!$G6,2),")")</f>
        <v>(8.13, 8.69)</v>
      </c>
      <c r="Q9" s="27"/>
      <c r="R9" s="27"/>
      <c r="S9" s="29"/>
      <c r="T9" s="14">
        <f>(H9-O9)/H9*100</f>
        <v>30.384561858968755</v>
      </c>
      <c r="V9" s="23"/>
      <c r="W9" s="23"/>
    </row>
    <row r="11" spans="1:28" ht="15.4" x14ac:dyDescent="0.4">
      <c r="A11" s="2" t="s">
        <v>14</v>
      </c>
      <c r="H11" s="10"/>
      <c r="O11" s="10"/>
      <c r="U11" s="10"/>
      <c r="V11" s="17"/>
      <c r="W11" s="10"/>
      <c r="X11" s="10"/>
      <c r="Y11" s="17"/>
      <c r="Z11" s="10"/>
      <c r="AA11" s="10"/>
      <c r="AB11" s="10"/>
    </row>
    <row r="12" spans="1:28" ht="18.600000000000001" customHeight="1" x14ac:dyDescent="0.4">
      <c r="A12" s="30" t="s">
        <v>15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</row>
    <row r="13" spans="1:28" ht="29.45" customHeight="1" x14ac:dyDescent="0.4">
      <c r="A13" s="30" t="s">
        <v>16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</row>
    <row r="14" spans="1:28" x14ac:dyDescent="0.4">
      <c r="A14" s="31" t="s">
        <v>17</v>
      </c>
    </row>
    <row r="15" spans="1:28" x14ac:dyDescent="0.4">
      <c r="A15" s="31" t="s">
        <v>18</v>
      </c>
    </row>
    <row r="16" spans="1:28" ht="16.149999999999999" x14ac:dyDescent="0.55000000000000004">
      <c r="A16" s="2" t="s">
        <v>19</v>
      </c>
    </row>
    <row r="17" spans="1:1" x14ac:dyDescent="0.4">
      <c r="A17" s="2" t="s">
        <v>20</v>
      </c>
    </row>
    <row r="18" spans="1:1" x14ac:dyDescent="0.4">
      <c r="A18" s="2" t="s">
        <v>21</v>
      </c>
    </row>
  </sheetData>
  <mergeCells count="9">
    <mergeCell ref="A12:T12"/>
    <mergeCell ref="A13:T13"/>
    <mergeCell ref="A1:T1"/>
    <mergeCell ref="A2:A3"/>
    <mergeCell ref="C2:M2"/>
    <mergeCell ref="O2:T2"/>
    <mergeCell ref="C3:D3"/>
    <mergeCell ref="H3:I3"/>
    <mergeCell ref="O3:P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Conrad</dc:creator>
  <cp:lastModifiedBy>Zach Conrad</cp:lastModifiedBy>
  <dcterms:created xsi:type="dcterms:W3CDTF">2024-09-23T16:52:37Z</dcterms:created>
  <dcterms:modified xsi:type="dcterms:W3CDTF">2024-09-23T16:53:03Z</dcterms:modified>
</cp:coreProperties>
</file>