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연구\★나의 자발연구\[리뷰중] CLBiz LDL Calculation - [LHAD]\20210709 LHAD Revision 용 data 재확인 파일\"/>
    </mc:Choice>
  </mc:AlternateContent>
  <xr:revisionPtr revIDLastSave="0" documentId="13_ncr:1_{54166A8D-EF50-466A-88E9-EE2DAD205508}" xr6:coauthVersionLast="36" xr6:coauthVersionMax="36" xr10:uidLastSave="{00000000-0000-0000-0000-000000000000}"/>
  <bookViews>
    <workbookView xWindow="0" yWindow="0" windowWidth="28410" windowHeight="15705" xr2:uid="{424FBE25-012D-4643-BFF2-BF543AB9DCDC}"/>
  </bookViews>
  <sheets>
    <sheet name="Sheet1" sheetId="1" r:id="rId1"/>
    <sheet name="Martin Factor" sheetId="2" r:id="rId2"/>
  </sheets>
  <definedNames>
    <definedName name="_xlnm._FilterDatabase" localSheetId="1" hidden="1">'Martin Factor'!$A$1:$D$173</definedName>
    <definedName name="_xlnm._FilterDatabase" localSheetId="0" hidden="1">Sheet1!$A$11:$AG$11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" l="1"/>
  <c r="W13" i="1"/>
  <c r="X13" i="1"/>
  <c r="Y13" i="1"/>
  <c r="Z13" i="1"/>
  <c r="AA13" i="1"/>
  <c r="AB13" i="1"/>
  <c r="AC13" i="1"/>
  <c r="AD13" i="1"/>
  <c r="AE13" i="1"/>
  <c r="AF13" i="1"/>
  <c r="AG13" i="1"/>
  <c r="Y14" i="1"/>
  <c r="AE14" i="1"/>
  <c r="AC15" i="1"/>
  <c r="AD15" i="1"/>
  <c r="AG15" i="1"/>
  <c r="X16" i="1"/>
  <c r="Z16" i="1"/>
  <c r="AA16" i="1"/>
  <c r="AD16" i="1"/>
  <c r="W17" i="1"/>
  <c r="AA17" i="1"/>
  <c r="AC17" i="1"/>
  <c r="W19" i="1"/>
  <c r="X19" i="1"/>
  <c r="AB19" i="1"/>
  <c r="AC19" i="1"/>
  <c r="V20" i="1"/>
  <c r="W20" i="1"/>
  <c r="X20" i="1"/>
  <c r="Y20" i="1"/>
  <c r="Z20" i="1"/>
  <c r="AA20" i="1"/>
  <c r="AB20" i="1"/>
  <c r="AC20" i="1"/>
  <c r="AD20" i="1"/>
  <c r="AE20" i="1"/>
  <c r="AF20" i="1"/>
  <c r="AG20" i="1"/>
  <c r="AG12" i="1"/>
  <c r="AF12" i="1"/>
  <c r="AE12" i="1"/>
  <c r="AD12" i="1"/>
  <c r="AC12" i="1"/>
  <c r="AB12" i="1"/>
  <c r="AA12" i="1"/>
  <c r="Z12" i="1"/>
  <c r="Y12" i="1"/>
  <c r="X12" i="1"/>
  <c r="W12" i="1"/>
  <c r="AH12" i="1"/>
  <c r="AH13" i="1"/>
  <c r="AH14" i="1"/>
  <c r="AH15" i="1"/>
  <c r="AH16" i="1"/>
  <c r="AH17" i="1"/>
  <c r="AH18" i="1"/>
  <c r="AH19" i="1"/>
  <c r="AH20" i="1"/>
  <c r="T13" i="1"/>
  <c r="T14" i="1"/>
  <c r="AG14" i="1" s="1"/>
  <c r="T15" i="1"/>
  <c r="T16" i="1"/>
  <c r="AG16" i="1" s="1"/>
  <c r="T17" i="1"/>
  <c r="AG17" i="1" s="1"/>
  <c r="T18" i="1"/>
  <c r="AG18" i="1" s="1"/>
  <c r="T19" i="1"/>
  <c r="AG19" i="1" s="1"/>
  <c r="T20" i="1"/>
  <c r="T12" i="1"/>
  <c r="S12" i="1"/>
  <c r="R13" i="1"/>
  <c r="R14" i="1"/>
  <c r="R15" i="1"/>
  <c r="AE15" i="1" s="1"/>
  <c r="R16" i="1"/>
  <c r="AE16" i="1" s="1"/>
  <c r="R17" i="1"/>
  <c r="AE17" i="1" s="1"/>
  <c r="R18" i="1"/>
  <c r="AE18" i="1" s="1"/>
  <c r="R19" i="1"/>
  <c r="AE19" i="1" s="1"/>
  <c r="R20" i="1"/>
  <c r="R12" i="1"/>
  <c r="Q13" i="1"/>
  <c r="Q14" i="1"/>
  <c r="AD14" i="1" s="1"/>
  <c r="Q15" i="1"/>
  <c r="Q16" i="1"/>
  <c r="Q17" i="1"/>
  <c r="AD17" i="1" s="1"/>
  <c r="Q18" i="1"/>
  <c r="AD18" i="1" s="1"/>
  <c r="Q19" i="1"/>
  <c r="AD19" i="1" s="1"/>
  <c r="Q20" i="1"/>
  <c r="Q12" i="1"/>
  <c r="P13" i="1"/>
  <c r="P14" i="1"/>
  <c r="AC14" i="1" s="1"/>
  <c r="P15" i="1"/>
  <c r="P16" i="1"/>
  <c r="AC16" i="1" s="1"/>
  <c r="P17" i="1"/>
  <c r="P18" i="1"/>
  <c r="AC18" i="1" s="1"/>
  <c r="P19" i="1"/>
  <c r="P20" i="1"/>
  <c r="P12" i="1"/>
  <c r="O13" i="1"/>
  <c r="O14" i="1"/>
  <c r="AB14" i="1" s="1"/>
  <c r="O15" i="1"/>
  <c r="AB15" i="1" s="1"/>
  <c r="O16" i="1"/>
  <c r="AB16" i="1" s="1"/>
  <c r="O17" i="1"/>
  <c r="AB17" i="1" s="1"/>
  <c r="O18" i="1"/>
  <c r="AB18" i="1" s="1"/>
  <c r="O19" i="1"/>
  <c r="O20" i="1"/>
  <c r="O12" i="1"/>
  <c r="N13" i="1"/>
  <c r="N14" i="1"/>
  <c r="AA14" i="1" s="1"/>
  <c r="N15" i="1"/>
  <c r="AA15" i="1" s="1"/>
  <c r="N16" i="1"/>
  <c r="N17" i="1"/>
  <c r="N18" i="1"/>
  <c r="AA18" i="1" s="1"/>
  <c r="N19" i="1"/>
  <c r="AA19" i="1" s="1"/>
  <c r="N20" i="1"/>
  <c r="N12" i="1"/>
  <c r="M13" i="1"/>
  <c r="M14" i="1"/>
  <c r="Z14" i="1" s="1"/>
  <c r="M15" i="1"/>
  <c r="Z15" i="1" s="1"/>
  <c r="M16" i="1"/>
  <c r="M17" i="1"/>
  <c r="Z17" i="1" s="1"/>
  <c r="M18" i="1"/>
  <c r="Z18" i="1" s="1"/>
  <c r="M19" i="1"/>
  <c r="Z19" i="1" s="1"/>
  <c r="M20" i="1"/>
  <c r="M12" i="1"/>
  <c r="L13" i="1"/>
  <c r="L14" i="1"/>
  <c r="L15" i="1"/>
  <c r="Y15" i="1" s="1"/>
  <c r="L16" i="1"/>
  <c r="Y16" i="1" s="1"/>
  <c r="L17" i="1"/>
  <c r="Y17" i="1" s="1"/>
  <c r="L18" i="1"/>
  <c r="Y18" i="1" s="1"/>
  <c r="L19" i="1"/>
  <c r="Y19" i="1" s="1"/>
  <c r="L20" i="1"/>
  <c r="L12" i="1"/>
  <c r="K13" i="1"/>
  <c r="K14" i="1"/>
  <c r="X14" i="1" s="1"/>
  <c r="K15" i="1"/>
  <c r="X15" i="1" s="1"/>
  <c r="K16" i="1"/>
  <c r="K17" i="1"/>
  <c r="X17" i="1" s="1"/>
  <c r="K18" i="1"/>
  <c r="X18" i="1" s="1"/>
  <c r="K19" i="1"/>
  <c r="K20" i="1"/>
  <c r="K12" i="1"/>
  <c r="J13" i="1"/>
  <c r="J14" i="1"/>
  <c r="W14" i="1" s="1"/>
  <c r="J15" i="1"/>
  <c r="W15" i="1" s="1"/>
  <c r="J16" i="1"/>
  <c r="W16" i="1" s="1"/>
  <c r="J17" i="1"/>
  <c r="J18" i="1"/>
  <c r="W18" i="1" s="1"/>
  <c r="J19" i="1"/>
  <c r="J20" i="1"/>
  <c r="J12" i="1"/>
  <c r="I13" i="1"/>
  <c r="I14" i="1"/>
  <c r="V14" i="1" s="1"/>
  <c r="I15" i="1"/>
  <c r="V15" i="1" s="1"/>
  <c r="I16" i="1"/>
  <c r="V16" i="1" s="1"/>
  <c r="I17" i="1"/>
  <c r="V17" i="1" s="1"/>
  <c r="I18" i="1"/>
  <c r="V18" i="1" s="1"/>
  <c r="I19" i="1"/>
  <c r="V19" i="1" s="1"/>
  <c r="I20" i="1"/>
  <c r="I12" i="1"/>
  <c r="D13" i="1"/>
  <c r="D14" i="1"/>
  <c r="D15" i="1"/>
  <c r="D16" i="1"/>
  <c r="D17" i="1"/>
  <c r="D18" i="1"/>
  <c r="E18" i="1" s="1"/>
  <c r="D19" i="1"/>
  <c r="D20" i="1"/>
  <c r="D12" i="1"/>
  <c r="E19" i="1"/>
  <c r="F13" i="1"/>
  <c r="F14" i="1"/>
  <c r="F15" i="1"/>
  <c r="F16" i="1"/>
  <c r="F17" i="1"/>
  <c r="F18" i="1"/>
  <c r="F19" i="1"/>
  <c r="F20" i="1"/>
  <c r="E20" i="1"/>
  <c r="E12" i="1"/>
  <c r="V12" i="1"/>
  <c r="F12" i="1"/>
  <c r="E17" i="1" l="1"/>
  <c r="G17" i="1" s="1"/>
  <c r="E13" i="1"/>
  <c r="E16" i="1"/>
  <c r="G16" i="1" s="1"/>
  <c r="H16" i="1" s="1"/>
  <c r="E14" i="1"/>
  <c r="G14" i="1" s="1"/>
  <c r="H14" i="1" s="1"/>
  <c r="E15" i="1"/>
  <c r="G15" i="1" s="1"/>
  <c r="H15" i="1" s="1"/>
  <c r="G13" i="1"/>
  <c r="G12" i="1"/>
  <c r="G19" i="1"/>
  <c r="G20" i="1"/>
  <c r="G18" i="1"/>
  <c r="H12" i="1"/>
  <c r="S16" i="1" l="1"/>
  <c r="AF16" i="1" s="1"/>
  <c r="S14" i="1"/>
  <c r="AF14" i="1" s="1"/>
  <c r="S15" i="1"/>
  <c r="AF15" i="1" s="1"/>
  <c r="H13" i="1"/>
  <c r="H17" i="1"/>
  <c r="S17" i="1" s="1"/>
  <c r="AF17" i="1" s="1"/>
  <c r="H19" i="1"/>
  <c r="H18" i="1"/>
  <c r="H20" i="1"/>
  <c r="S13" i="1" l="1"/>
  <c r="S18" i="1"/>
  <c r="AF18" i="1" s="1"/>
  <c r="S19" i="1"/>
  <c r="AF19" i="1" s="1"/>
  <c r="S20" i="1"/>
</calcChain>
</file>

<file path=xl/sharedStrings.xml><?xml version="1.0" encoding="utf-8"?>
<sst xmlns="http://schemas.openxmlformats.org/spreadsheetml/2006/main" count="562" uniqueCount="255">
  <si>
    <t>&lt;100</t>
  </si>
  <si>
    <t>101-105</t>
  </si>
  <si>
    <t>&lt;100101-105</t>
  </si>
  <si>
    <t>100-129</t>
  </si>
  <si>
    <t>100-129101-105</t>
  </si>
  <si>
    <t>130-159</t>
  </si>
  <si>
    <t>130-159101-105</t>
  </si>
  <si>
    <t>160-189</t>
  </si>
  <si>
    <t>160-189101-105</t>
  </si>
  <si>
    <t>190-219</t>
  </si>
  <si>
    <t>190-219101-105</t>
  </si>
  <si>
    <t>106-110</t>
  </si>
  <si>
    <t>&lt;100106-110</t>
  </si>
  <si>
    <t>100-129106-110</t>
  </si>
  <si>
    <t>130-159106-110</t>
  </si>
  <si>
    <t>160-189106-110</t>
  </si>
  <si>
    <t>190-219106-110</t>
  </si>
  <si>
    <t>106-110</t>
    <phoneticPr fontId="2" type="noConversion"/>
  </si>
  <si>
    <t>111-115</t>
  </si>
  <si>
    <t>&lt;100111-115</t>
  </si>
  <si>
    <t>100-129111-115</t>
  </si>
  <si>
    <t>130-159111-115</t>
  </si>
  <si>
    <t>160-189111-115</t>
  </si>
  <si>
    <t>190-219111-115</t>
  </si>
  <si>
    <t>116-120</t>
  </si>
  <si>
    <t>&lt;100116-120</t>
  </si>
  <si>
    <t>100-129116-120</t>
  </si>
  <si>
    <t>130-159116-120</t>
  </si>
  <si>
    <t>160-189116-120</t>
  </si>
  <si>
    <t>190-219116-120</t>
  </si>
  <si>
    <t>121-126</t>
  </si>
  <si>
    <t>&lt;100121-126</t>
  </si>
  <si>
    <t>100-129121-126</t>
  </si>
  <si>
    <t>130-159121-126</t>
  </si>
  <si>
    <t>160-189121-126</t>
  </si>
  <si>
    <t>190-219121-126</t>
  </si>
  <si>
    <t>127-132</t>
  </si>
  <si>
    <t>&lt;100127-132</t>
  </si>
  <si>
    <t>100-129127-132</t>
  </si>
  <si>
    <t>130-159127-132</t>
  </si>
  <si>
    <t>160-189127-132</t>
  </si>
  <si>
    <t>190-219127-132</t>
  </si>
  <si>
    <t>133-138</t>
  </si>
  <si>
    <t>&lt;100133-138</t>
  </si>
  <si>
    <t>100-129133-138</t>
  </si>
  <si>
    <t>130-159133-138</t>
  </si>
  <si>
    <t>160-189133-138</t>
  </si>
  <si>
    <t>190-219133-138</t>
  </si>
  <si>
    <t>139-146</t>
  </si>
  <si>
    <t>&lt;100139-146</t>
  </si>
  <si>
    <t>100-129139-146</t>
  </si>
  <si>
    <t>130-159139-146</t>
  </si>
  <si>
    <t>160-189139-146</t>
  </si>
  <si>
    <t>190-219139-146</t>
  </si>
  <si>
    <t>147-154</t>
  </si>
  <si>
    <t>&lt;100147-154</t>
  </si>
  <si>
    <t>100-129147-154</t>
  </si>
  <si>
    <t>130-159147-154</t>
  </si>
  <si>
    <t>160-189147-154</t>
  </si>
  <si>
    <t>190-219147-154</t>
  </si>
  <si>
    <t>155-163</t>
  </si>
  <si>
    <t>&lt;100155-163</t>
  </si>
  <si>
    <t>100-129155-163</t>
  </si>
  <si>
    <t>130-159155-163</t>
  </si>
  <si>
    <t>160-189155-163</t>
  </si>
  <si>
    <t>190-219155-163</t>
  </si>
  <si>
    <t>164-173</t>
  </si>
  <si>
    <t>&lt;100164-173</t>
  </si>
  <si>
    <t>100-129164-173</t>
  </si>
  <si>
    <t>130-159164-173</t>
  </si>
  <si>
    <t>160-189164-173</t>
  </si>
  <si>
    <t>190-219164-173</t>
  </si>
  <si>
    <t>174-185</t>
  </si>
  <si>
    <t>&lt;100174-185</t>
  </si>
  <si>
    <t>100-129174-185</t>
  </si>
  <si>
    <t>130-159174-185</t>
  </si>
  <si>
    <t>160-189174-185</t>
  </si>
  <si>
    <t>190-219174-185</t>
  </si>
  <si>
    <t>186-201</t>
  </si>
  <si>
    <t>&lt;100186-201</t>
  </si>
  <si>
    <t>100-129186-201</t>
  </si>
  <si>
    <t>130-159186-201</t>
  </si>
  <si>
    <t>160-189186-201</t>
  </si>
  <si>
    <t>190-219186-201</t>
  </si>
  <si>
    <t>202-220</t>
  </si>
  <si>
    <t>&lt;100202-220</t>
  </si>
  <si>
    <t>100-129202-220</t>
  </si>
  <si>
    <t>130-159202-220</t>
  </si>
  <si>
    <t>160-189202-220</t>
  </si>
  <si>
    <t>190-219202-220</t>
  </si>
  <si>
    <t>221-247</t>
  </si>
  <si>
    <t>&lt;100221-247</t>
  </si>
  <si>
    <t>100-129221-247</t>
  </si>
  <si>
    <t>130-159221-247</t>
  </si>
  <si>
    <t>160-189221-247</t>
  </si>
  <si>
    <t>190-219221-247</t>
  </si>
  <si>
    <t>248-292</t>
  </si>
  <si>
    <t>&lt;100248-292</t>
  </si>
  <si>
    <t>100-129248-292</t>
  </si>
  <si>
    <t>130-159248-292</t>
  </si>
  <si>
    <t>160-189248-292</t>
  </si>
  <si>
    <t>190-219248-292</t>
  </si>
  <si>
    <t>293-399</t>
  </si>
  <si>
    <t>&lt;100293-399</t>
  </si>
  <si>
    <t>100-129293-399</t>
  </si>
  <si>
    <t>130-159293-399</t>
  </si>
  <si>
    <t>160-189293-399</t>
  </si>
  <si>
    <t>190-219293-399</t>
  </si>
  <si>
    <t>400-13975</t>
  </si>
  <si>
    <t>&lt;100400-13975</t>
  </si>
  <si>
    <t>100-129400-13975</t>
  </si>
  <si>
    <t>130-159400-13975</t>
  </si>
  <si>
    <t>160-189400-13975</t>
  </si>
  <si>
    <t>190-219400-13975</t>
  </si>
  <si>
    <t>50-56</t>
  </si>
  <si>
    <t>&lt;10050-56</t>
  </si>
  <si>
    <t>100-12950-56</t>
  </si>
  <si>
    <t>130-15950-56</t>
  </si>
  <si>
    <t>160-18950-56</t>
  </si>
  <si>
    <t>190-21950-56</t>
  </si>
  <si>
    <t>57-61</t>
  </si>
  <si>
    <t>&lt;10057-61</t>
  </si>
  <si>
    <t>100-12957-61</t>
  </si>
  <si>
    <t>130-15957-61</t>
  </si>
  <si>
    <t>160-18957-61</t>
  </si>
  <si>
    <t>62-66</t>
  </si>
  <si>
    <t>&lt;10062-66</t>
  </si>
  <si>
    <t>100-12962-66</t>
  </si>
  <si>
    <t>130-15962-66</t>
  </si>
  <si>
    <t>160-18962-66</t>
  </si>
  <si>
    <t>190-21962-66</t>
  </si>
  <si>
    <t>67-71</t>
  </si>
  <si>
    <t>&lt;10067-71</t>
  </si>
  <si>
    <t>100-12967-71</t>
  </si>
  <si>
    <t>130-15967-71</t>
  </si>
  <si>
    <t>160-18967-71</t>
  </si>
  <si>
    <t>190-21967-71</t>
  </si>
  <si>
    <t>72-75</t>
  </si>
  <si>
    <t>&lt;10072-75</t>
  </si>
  <si>
    <t>100-12972-75</t>
  </si>
  <si>
    <t>130-15972-75</t>
  </si>
  <si>
    <t>160-18972-75</t>
  </si>
  <si>
    <t>190-21972-75</t>
  </si>
  <si>
    <t>7-49</t>
  </si>
  <si>
    <t>&lt;1007-49</t>
  </si>
  <si>
    <t>100-1297-49</t>
  </si>
  <si>
    <t>130-1597-49</t>
  </si>
  <si>
    <t>160-1897-49</t>
  </si>
  <si>
    <t>76-79</t>
  </si>
  <si>
    <t>&lt;10076-79</t>
  </si>
  <si>
    <t>100-12976-79</t>
  </si>
  <si>
    <t>130-15976-79</t>
  </si>
  <si>
    <t>160-18976-79</t>
  </si>
  <si>
    <t>190-21976-79</t>
  </si>
  <si>
    <t>80-83</t>
  </si>
  <si>
    <t>&lt;10080-83</t>
  </si>
  <si>
    <t>100-12980-83</t>
  </si>
  <si>
    <t>130-15980-83</t>
  </si>
  <si>
    <t>160-18980-83</t>
  </si>
  <si>
    <t>190-21980-83</t>
  </si>
  <si>
    <t>84-87</t>
  </si>
  <si>
    <t>&lt;10084-87</t>
  </si>
  <si>
    <t>100-12984-87</t>
  </si>
  <si>
    <t>130-15984-87</t>
  </si>
  <si>
    <t>160-18984-87</t>
  </si>
  <si>
    <t>190-21984-87</t>
  </si>
  <si>
    <t>88-92</t>
  </si>
  <si>
    <t>&lt;10088-92</t>
  </si>
  <si>
    <t>100-12988-92</t>
  </si>
  <si>
    <t>130-15988-92</t>
  </si>
  <si>
    <t>160-18988-92</t>
  </si>
  <si>
    <t>190-21988-92</t>
  </si>
  <si>
    <t>88-92</t>
    <phoneticPr fontId="2" type="noConversion"/>
  </si>
  <si>
    <t>93-96</t>
  </si>
  <si>
    <t>&lt;10093-96</t>
  </si>
  <si>
    <t>100-12993-96</t>
  </si>
  <si>
    <t>130-15993-96</t>
  </si>
  <si>
    <t>160-18993-96</t>
  </si>
  <si>
    <t>190-21993-96</t>
  </si>
  <si>
    <t>97-100</t>
  </si>
  <si>
    <t>&lt;10097-100</t>
  </si>
  <si>
    <t>100-12997-100</t>
  </si>
  <si>
    <t>130-15997-100</t>
  </si>
  <si>
    <t>160-18997-100</t>
  </si>
  <si>
    <t>190-21997-100</t>
  </si>
  <si>
    <t>220 or more</t>
    <phoneticPr fontId="2" type="noConversion"/>
  </si>
  <si>
    <t>220 or more101-105</t>
    <phoneticPr fontId="2" type="noConversion"/>
  </si>
  <si>
    <t>Non-HDLC group</t>
    <phoneticPr fontId="2" type="noConversion"/>
  </si>
  <si>
    <t>Triglyceride group</t>
    <phoneticPr fontId="2" type="noConversion"/>
  </si>
  <si>
    <t>Non-HDLC&amp;Tgcombination</t>
    <phoneticPr fontId="2" type="noConversion"/>
  </si>
  <si>
    <t>Martin Factor</t>
    <phoneticPr fontId="2" type="noConversion"/>
  </si>
  <si>
    <t>220 or more106-110</t>
  </si>
  <si>
    <t>220 or more111-115</t>
  </si>
  <si>
    <t>220 or more116-120</t>
  </si>
  <si>
    <t>220 or more121-126</t>
  </si>
  <si>
    <t>220 or more133-138</t>
  </si>
  <si>
    <t>220 or more139-146</t>
  </si>
  <si>
    <t>220 or more147-154</t>
  </si>
  <si>
    <t>220 or more155-163</t>
  </si>
  <si>
    <t>220 or more164-173</t>
  </si>
  <si>
    <t>220 or more174-185</t>
  </si>
  <si>
    <t>220 or more186-201</t>
  </si>
  <si>
    <t>220 or more202-220</t>
  </si>
  <si>
    <t>220 or more221-247</t>
  </si>
  <si>
    <t>220 or more248-292</t>
  </si>
  <si>
    <t>220 or more293-399</t>
  </si>
  <si>
    <t>220 or more400-13975</t>
  </si>
  <si>
    <t>220 or more62-66</t>
  </si>
  <si>
    <t>220 or more67-71</t>
  </si>
  <si>
    <t>220 or more76-79</t>
  </si>
  <si>
    <t>220 or more80-83</t>
  </si>
  <si>
    <t>220 or more84-87</t>
  </si>
  <si>
    <t>220 or more88-92</t>
  </si>
  <si>
    <t>220 or more93-96</t>
  </si>
  <si>
    <t>Non-HDL group(for Martin Factor)</t>
    <phoneticPr fontId="2" type="noConversion"/>
  </si>
  <si>
    <t>TG group for Martin factor</t>
    <phoneticPr fontId="2" type="noConversion"/>
  </si>
  <si>
    <t>Total cholesterol (TC)</t>
    <phoneticPr fontId="2" type="noConversion"/>
  </si>
  <si>
    <t>Triglyceride (TG)</t>
    <phoneticPr fontId="2" type="noConversion"/>
  </si>
  <si>
    <t>Calculated LDL (mg/dL) - 12 equations</t>
    <phoneticPr fontId="2" type="noConversion"/>
  </si>
  <si>
    <t>LDL_Friedwald</t>
    <phoneticPr fontId="2" type="noConversion"/>
  </si>
  <si>
    <t>LDL_DeLong</t>
    <phoneticPr fontId="2" type="noConversion"/>
  </si>
  <si>
    <t>LDL_Rao</t>
    <phoneticPr fontId="2" type="noConversion"/>
  </si>
  <si>
    <t>LDL_Hattori</t>
    <phoneticPr fontId="2" type="noConversion"/>
  </si>
  <si>
    <t>LDL_Anandaraja</t>
    <phoneticPr fontId="2" type="noConversion"/>
  </si>
  <si>
    <t>LDL_Ahmadi</t>
    <phoneticPr fontId="2" type="noConversion"/>
  </si>
  <si>
    <t>LDL_Puavilai</t>
    <phoneticPr fontId="2" type="noConversion"/>
  </si>
  <si>
    <t>LDL_Vujovic</t>
    <phoneticPr fontId="2" type="noConversion"/>
  </si>
  <si>
    <t>LDL_deCordova</t>
    <phoneticPr fontId="2" type="noConversion"/>
  </si>
  <si>
    <t>LDL_Martin</t>
    <phoneticPr fontId="2" type="noConversion"/>
  </si>
  <si>
    <t>LDL_Choi</t>
    <phoneticPr fontId="2" type="noConversion"/>
  </si>
  <si>
    <t>Enter Directly measured LDL (if you want to compare, mg/dL)</t>
    <phoneticPr fontId="2" type="noConversion"/>
  </si>
  <si>
    <t>Yellow: Enter data</t>
    <phoneticPr fontId="2" type="noConversion"/>
  </si>
  <si>
    <t>NCEP_Friedwald</t>
    <phoneticPr fontId="2" type="noConversion"/>
  </si>
  <si>
    <t>NCEP_DeLong</t>
  </si>
  <si>
    <t>NCEP_Rao</t>
  </si>
  <si>
    <t>NCEP_Hattori</t>
  </si>
  <si>
    <t>NCEP_Anandaraja</t>
  </si>
  <si>
    <t>NCEP_Ahmadi</t>
  </si>
  <si>
    <t>NCEP_Puavilai</t>
  </si>
  <si>
    <t>NCEP_Vujovic</t>
  </si>
  <si>
    <t>NCEP_deCordova</t>
  </si>
  <si>
    <t>NCEP_Martin</t>
  </si>
  <si>
    <t>NCEP_Choi</t>
  </si>
  <si>
    <t>Non-HDLC&amp;TG combination</t>
    <phoneticPr fontId="2" type="noConversion"/>
  </si>
  <si>
    <r>
      <rPr>
        <b/>
        <sz val="10"/>
        <color theme="1"/>
        <rFont val="Arial"/>
        <family val="2"/>
      </rPr>
      <t>Enter</t>
    </r>
    <r>
      <rPr>
        <sz val="10"/>
        <color theme="1"/>
        <rFont val="Arial"/>
        <family val="2"/>
      </rPr>
      <t xml:space="preserve"> Total cholesterol (TC), Triglyceride (TG), and HDL-cholesterol (HDL): </t>
    </r>
    <r>
      <rPr>
        <b/>
        <sz val="10"/>
        <color theme="1"/>
        <rFont val="Arial"/>
        <family val="2"/>
      </rPr>
      <t>mg/dL</t>
    </r>
    <phoneticPr fontId="2" type="noConversion"/>
  </si>
  <si>
    <t>Information used for Martin equation</t>
    <phoneticPr fontId="2" type="noConversion"/>
  </si>
  <si>
    <t>LDL_Chen and Zhang</t>
    <phoneticPr fontId="2" type="noConversion"/>
  </si>
  <si>
    <t>NCEP_Chen and Zhang</t>
    <phoneticPr fontId="2" type="noConversion"/>
  </si>
  <si>
    <t>HDL-cholesterol (HDL)</t>
    <phoneticPr fontId="2" type="noConversion"/>
  </si>
  <si>
    <r>
      <t>Non-HDL cholesterol (TC –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Arial"/>
        <family val="2"/>
      </rPr>
      <t>HDL, mg/dL)</t>
    </r>
    <phoneticPr fontId="2" type="noConversion"/>
  </si>
  <si>
    <t>Grey: Information used for Martin equation, automated (Do not directly enter data)</t>
    <phoneticPr fontId="2" type="noConversion"/>
  </si>
  <si>
    <t>Blue: Calculated value, automated (Do not directly enter data)</t>
    <phoneticPr fontId="2" type="noConversion"/>
  </si>
  <si>
    <t>NCEP ATP III criteria for calculated LDL</t>
    <phoneticPr fontId="2" type="noConversion"/>
  </si>
  <si>
    <t>NCEP ATP III criteria  for directly measured LDL</t>
    <phoneticPr fontId="2" type="noConversion"/>
  </si>
  <si>
    <t>Supplementary Material S1. LDL calculators for the 12 equations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</si>
</sst>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_ ;[Red]\-0\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맑은 고딕"/>
      <family val="2"/>
      <charset val="129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4" borderId="0" xfId="0" applyFill="1">
      <alignment vertical="center"/>
    </xf>
    <xf numFmtId="0" fontId="3" fillId="0" borderId="0" xfId="0" applyFont="1">
      <alignment vertical="center"/>
    </xf>
    <xf numFmtId="0" fontId="5" fillId="3" borderId="0" xfId="0" applyFont="1" applyFill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178" fontId="5" fillId="0" borderId="0" xfId="0" applyNumberFormat="1" applyFont="1">
      <alignment vertical="center"/>
    </xf>
    <xf numFmtId="0" fontId="5" fillId="6" borderId="0" xfId="0" applyFont="1" applyFill="1">
      <alignment vertical="center"/>
    </xf>
    <xf numFmtId="0" fontId="5" fillId="4" borderId="0" xfId="0" applyFont="1" applyFill="1">
      <alignment vertical="center"/>
    </xf>
    <xf numFmtId="177" fontId="5" fillId="4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177" fontId="5" fillId="4" borderId="1" xfId="0" applyNumberFormat="1" applyFont="1" applyFill="1" applyBorder="1" applyAlignment="1">
      <alignment vertical="center" wrapText="1"/>
    </xf>
    <xf numFmtId="178" fontId="5" fillId="5" borderId="1" xfId="0" applyNumberFormat="1" applyFont="1" applyFill="1" applyBorder="1" applyAlignment="1">
      <alignment vertical="center" wrapText="1"/>
    </xf>
    <xf numFmtId="178" fontId="6" fillId="5" borderId="1" xfId="1" applyNumberFormat="1" applyFont="1" applyFill="1" applyBorder="1" applyAlignment="1">
      <alignment vertical="center" wrapText="1"/>
    </xf>
    <xf numFmtId="176" fontId="5" fillId="0" borderId="0" xfId="0" applyNumberFormat="1" applyFont="1" applyFill="1">
      <alignment vertical="center"/>
    </xf>
    <xf numFmtId="178" fontId="5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9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8" fontId="6" fillId="5" borderId="5" xfId="1" applyNumberFormat="1" applyFont="1" applyFill="1" applyBorder="1" applyAlignment="1">
      <alignment horizontal="center" vertical="center" wrapText="1"/>
    </xf>
    <xf numFmtId="178" fontId="6" fillId="5" borderId="6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8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좋음" xfId="1" builtinId="26"/>
    <cellStyle name="표준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141855</xdr:colOff>
      <xdr:row>1</xdr:row>
      <xdr:rowOff>54428</xdr:rowOff>
    </xdr:from>
    <xdr:to>
      <xdr:col>16</xdr:col>
      <xdr:colOff>501084</xdr:colOff>
      <xdr:row>8</xdr:row>
      <xdr:rowOff>159537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D64799D-70AD-497D-AA67-66E306FF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069" y="244928"/>
          <a:ext cx="4740729" cy="134335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136073</xdr:colOff>
      <xdr:row>5</xdr:row>
      <xdr:rowOff>30506</xdr:rowOff>
    </xdr:from>
    <xdr:ext cx="3852784" cy="6498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EB98BDF-491F-481F-9529-8504FB88BB3F}"/>
            </a:ext>
          </a:extLst>
        </xdr:cNvPr>
        <xdr:cNvSpPr txBox="1"/>
      </xdr:nvSpPr>
      <xdr:spPr>
        <a:xfrm>
          <a:off x="1605644" y="928577"/>
          <a:ext cx="3852784" cy="64985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100"/>
            <a:t>1. Enter data in yellow</a:t>
          </a:r>
          <a:r>
            <a:rPr lang="en-US" altLang="ko-KR" sz="1100" baseline="0"/>
            <a:t> rows.</a:t>
          </a:r>
        </a:p>
        <a:p>
          <a:r>
            <a:rPr lang="en-US" altLang="ko-KR" sz="1100" baseline="0"/>
            <a:t>2. Compare data fro different equations.</a:t>
          </a:r>
        </a:p>
        <a:p>
          <a:r>
            <a:rPr lang="en-US" altLang="ko-KR" sz="1100" baseline="0"/>
            <a:t>3 Click and Drag using your mouse to make more rows.</a:t>
          </a:r>
          <a:endParaRPr lang="ko-KR" altLang="en-US" sz="1100"/>
        </a:p>
      </xdr:txBody>
    </xdr:sp>
    <xdr:clientData/>
  </xdr:oneCellAnchor>
  <xdr:oneCellAnchor>
    <xdr:from>
      <xdr:col>16</xdr:col>
      <xdr:colOff>361349</xdr:colOff>
      <xdr:row>5</xdr:row>
      <xdr:rowOff>107338</xdr:rowOff>
    </xdr:from>
    <xdr:ext cx="1133475" cy="22860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48BC113-8EDE-46BD-9276-29EBDED73EB2}"/>
            </a:ext>
          </a:extLst>
        </xdr:cNvPr>
        <xdr:cNvSpPr txBox="1"/>
      </xdr:nvSpPr>
      <xdr:spPr>
        <a:xfrm>
          <a:off x="10104063" y="1005409"/>
          <a:ext cx="1133475" cy="2286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100"/>
            <a:t>Click and drag.</a:t>
          </a:r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ADEA-B1D2-4756-822C-CD293BCC169E}">
  <dimension ref="A1:AH5205"/>
  <sheetViews>
    <sheetView tabSelected="1" zoomScale="60" zoomScaleNormal="60" workbookViewId="0">
      <pane xSplit="3" ySplit="11" topLeftCell="D12" activePane="bottomRight" state="frozen"/>
      <selection pane="topRight" activeCell="D1" sqref="D1"/>
      <selection pane="bottomLeft" activeCell="A9" sqref="A9"/>
      <selection pane="bottomRight" activeCell="U1" sqref="U1"/>
    </sheetView>
  </sheetViews>
  <sheetFormatPr defaultRowHeight="14.25" x14ac:dyDescent="0.3"/>
  <cols>
    <col min="1" max="1" width="9.625" style="5" customWidth="1"/>
    <col min="2" max="2" width="9.625" style="4" customWidth="1"/>
    <col min="3" max="3" width="9.625" style="5" customWidth="1"/>
    <col min="4" max="4" width="8.625" style="5" customWidth="1"/>
    <col min="5" max="6" width="8.125" style="8" customWidth="1"/>
    <col min="7" max="7" width="10.375" style="8" hidden="1" customWidth="1"/>
    <col min="8" max="8" width="8.125" style="9" customWidth="1"/>
    <col min="9" max="20" width="8.125" style="6" customWidth="1"/>
    <col min="21" max="21" width="9.375" style="5" customWidth="1"/>
    <col min="22" max="33" width="17.375" style="23" customWidth="1"/>
    <col min="34" max="34" width="17.375" style="24" customWidth="1"/>
    <col min="35" max="16384" width="9" style="2"/>
  </cols>
  <sheetData>
    <row r="1" spans="1:34" ht="15" x14ac:dyDescent="0.3">
      <c r="A1" s="13" t="s">
        <v>254</v>
      </c>
      <c r="E1" s="11"/>
      <c r="F1" s="11"/>
      <c r="G1" s="11"/>
      <c r="H1" s="12"/>
    </row>
    <row r="2" spans="1:34" x14ac:dyDescent="0.3">
      <c r="E2" s="11"/>
      <c r="F2" s="11"/>
      <c r="G2" s="11"/>
      <c r="H2" s="12"/>
    </row>
    <row r="3" spans="1:34" x14ac:dyDescent="0.3">
      <c r="A3" s="3" t="s">
        <v>231</v>
      </c>
      <c r="E3" s="11"/>
      <c r="F3" s="11"/>
      <c r="G3" s="11"/>
      <c r="H3" s="12"/>
    </row>
    <row r="4" spans="1:34" x14ac:dyDescent="0.3">
      <c r="A4" s="7" t="s">
        <v>250</v>
      </c>
      <c r="E4" s="11"/>
      <c r="F4" s="11"/>
      <c r="G4" s="11"/>
      <c r="H4" s="12"/>
    </row>
    <row r="5" spans="1:34" x14ac:dyDescent="0.3">
      <c r="A5" s="10" t="s">
        <v>251</v>
      </c>
      <c r="E5" s="11"/>
      <c r="F5" s="11"/>
      <c r="G5" s="11"/>
      <c r="H5" s="12"/>
    </row>
    <row r="6" spans="1:34" s="22" customFormat="1" x14ac:dyDescent="0.3">
      <c r="A6" s="11"/>
      <c r="B6" s="20"/>
      <c r="C6" s="11"/>
      <c r="D6" s="11"/>
      <c r="E6" s="11"/>
      <c r="F6" s="11"/>
      <c r="G6" s="11"/>
      <c r="H6" s="12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11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s="22" customFormat="1" x14ac:dyDescent="0.3">
      <c r="A7" s="11"/>
      <c r="B7" s="20"/>
      <c r="C7" s="11"/>
      <c r="D7" s="11"/>
      <c r="E7" s="11"/>
      <c r="F7" s="11"/>
      <c r="G7" s="11"/>
      <c r="H7" s="12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11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</row>
    <row r="8" spans="1:34" s="22" customFormat="1" x14ac:dyDescent="0.3">
      <c r="A8" s="11"/>
      <c r="B8" s="20"/>
      <c r="C8" s="11"/>
      <c r="D8" s="11"/>
      <c r="E8" s="11"/>
      <c r="F8" s="11"/>
      <c r="G8" s="11"/>
      <c r="H8" s="12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11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</row>
    <row r="9" spans="1:34" x14ac:dyDescent="0.3">
      <c r="A9" s="2"/>
      <c r="E9" s="11"/>
      <c r="F9" s="11"/>
      <c r="G9" s="11"/>
      <c r="H9" s="12"/>
    </row>
    <row r="10" spans="1:34" ht="51" customHeight="1" x14ac:dyDescent="0.3">
      <c r="A10" s="32" t="s">
        <v>244</v>
      </c>
      <c r="B10" s="32"/>
      <c r="C10" s="32"/>
      <c r="D10" s="34" t="s">
        <v>249</v>
      </c>
      <c r="E10" s="35" t="s">
        <v>245</v>
      </c>
      <c r="F10" s="35"/>
      <c r="G10" s="35"/>
      <c r="H10" s="35"/>
      <c r="I10" s="33" t="s">
        <v>218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2" t="s">
        <v>230</v>
      </c>
      <c r="V10" s="27" t="s">
        <v>252</v>
      </c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/>
      <c r="AH10" s="30" t="s">
        <v>253</v>
      </c>
    </row>
    <row r="11" spans="1:34" ht="51" x14ac:dyDescent="0.3">
      <c r="A11" s="14" t="s">
        <v>216</v>
      </c>
      <c r="B11" s="15" t="s">
        <v>217</v>
      </c>
      <c r="C11" s="14" t="s">
        <v>248</v>
      </c>
      <c r="D11" s="34"/>
      <c r="E11" s="16" t="s">
        <v>214</v>
      </c>
      <c r="F11" s="16" t="s">
        <v>215</v>
      </c>
      <c r="G11" s="16" t="s">
        <v>243</v>
      </c>
      <c r="H11" s="17" t="s">
        <v>190</v>
      </c>
      <c r="I11" s="18" t="s">
        <v>219</v>
      </c>
      <c r="J11" s="18" t="s">
        <v>220</v>
      </c>
      <c r="K11" s="18" t="s">
        <v>221</v>
      </c>
      <c r="L11" s="18" t="s">
        <v>222</v>
      </c>
      <c r="M11" s="18" t="s">
        <v>223</v>
      </c>
      <c r="N11" s="18" t="s">
        <v>224</v>
      </c>
      <c r="O11" s="18" t="s">
        <v>225</v>
      </c>
      <c r="P11" s="18" t="s">
        <v>226</v>
      </c>
      <c r="Q11" s="18" t="s">
        <v>246</v>
      </c>
      <c r="R11" s="18" t="s">
        <v>227</v>
      </c>
      <c r="S11" s="18" t="s">
        <v>228</v>
      </c>
      <c r="T11" s="19" t="s">
        <v>229</v>
      </c>
      <c r="U11" s="32"/>
      <c r="V11" s="18" t="s">
        <v>232</v>
      </c>
      <c r="W11" s="18" t="s">
        <v>233</v>
      </c>
      <c r="X11" s="18" t="s">
        <v>234</v>
      </c>
      <c r="Y11" s="18" t="s">
        <v>235</v>
      </c>
      <c r="Z11" s="18" t="s">
        <v>236</v>
      </c>
      <c r="AA11" s="18" t="s">
        <v>237</v>
      </c>
      <c r="AB11" s="18" t="s">
        <v>238</v>
      </c>
      <c r="AC11" s="18" t="s">
        <v>239</v>
      </c>
      <c r="AD11" s="18" t="s">
        <v>247</v>
      </c>
      <c r="AE11" s="18" t="s">
        <v>240</v>
      </c>
      <c r="AF11" s="18" t="s">
        <v>241</v>
      </c>
      <c r="AG11" s="19" t="s">
        <v>242</v>
      </c>
      <c r="AH11" s="31"/>
    </row>
    <row r="12" spans="1:34" x14ac:dyDescent="0.3">
      <c r="A12" s="5">
        <v>157</v>
      </c>
      <c r="B12" s="4">
        <v>63</v>
      </c>
      <c r="C12" s="5">
        <v>69</v>
      </c>
      <c r="D12" s="5">
        <f>IF(OR((A12=""),(B12=""),(C12="")),"Enter data",A12-C12)</f>
        <v>88</v>
      </c>
      <c r="E12" s="8" t="str">
        <f>IF(D12&lt;100,"&lt;100",IF(D12&lt;130,"100-129",IF(D12&lt;160,"130-159",IF(D12&lt;190,"160-189",IF(D12&lt;220,"190-219","220 or more")))))</f>
        <v>&lt;100</v>
      </c>
      <c r="F12" s="8" t="str">
        <f t="shared" ref="F12:F20" si="0">IF(B12&lt;50,"7-49",IF(B12&lt;57,"50-56",IF(B12&lt;62,"57-61",IF(B12&lt;67,"62-66",IF(B12&lt;72,"67-71",IF(B12&lt;76,"72-75",IF(B12&lt;80,"76-79",IF(B12&lt;84,"80-83",IF(B12&lt;88,"84-87",IF(B12&lt;93,"88-92",IF(B12&lt;97,"93-96",IF(B12&lt;101,"97-100",IF(B12&lt;106,"101-105",IF(B12&lt;111,"106-110",IF(B12&lt;116,"111-115",IF(B12&lt;121,"116-120",IF(B12&lt;127,"121-126",IF(B12&lt;133,"127-132",IF(B12&lt;139,"133-138",IF(B12&lt;147,"139-146",IF(B12&lt;155,"147-154",IF(B12&lt;164,"155-163",IF(B12&lt;174,"164-173",IF(B12&lt;186,"174-185",IF(B12&lt;202,"186-201",IF(B12&lt;221,"202-220",IF(B12&lt;248,"221-247",IF(B12&lt;293,"248-292",IF(B12&lt;400,"293-399","400-13975")))))))))))))))))))))))))))))</f>
        <v>62-66</v>
      </c>
      <c r="G12" s="8" t="str">
        <f>E12&amp;F12</f>
        <v>&lt;10062-66</v>
      </c>
      <c r="H12" s="9">
        <f>VLOOKUP(G12,'Martin Factor'!C:D,2,FALSE)</f>
        <v>4.5</v>
      </c>
      <c r="I12" s="6">
        <f>IF(OR((A12=""),(B12=""),(C12="")),"Enter data",(A12-C12-(B12/5)))</f>
        <v>75.400000000000006</v>
      </c>
      <c r="J12" s="6">
        <f>IF(OR((A12=""),(B12=""),(C12="")),"Enter data",((A12-(C12+(0.16*B12)))))</f>
        <v>77.92</v>
      </c>
      <c r="K12" s="6">
        <f>IF(OR((A12=""),(B12=""),(C12="")),"Enter data",((A12-C12-(B12*(0.203-(0.00011*B12))))))</f>
        <v>75.647589999999994</v>
      </c>
      <c r="L12" s="6">
        <f>IF(OR((A12=""),(B12=""),(C12="")),"Enter data",((0.94*A12)-(0.94*C12)-(0.19*B12)))</f>
        <v>70.749999999999986</v>
      </c>
      <c r="M12" s="6">
        <f>IF(OR((A12=""),(B12=""),(C12="")),"Enter data",((0.9*A12)-(0.9*(B12/5))-28))</f>
        <v>101.96000000000001</v>
      </c>
      <c r="N12" s="6">
        <f>IF(OR((A12=""),(B12=""),(C12="")),"Enter data",((A12/1.19)-(C12/1.1)+(B12/1.9)-38))</f>
        <v>64.363395118813088</v>
      </c>
      <c r="O12" s="6">
        <f>IF(OR((A12=""),(B12=""),(C12="")),"Enter data",((A12-C12-B12/6)))</f>
        <v>77.5</v>
      </c>
      <c r="P12" s="6">
        <f>IF(OR((A12=""),(B12=""),(C12="")),"Enter data",((A12-C12-(B12/6.58))))</f>
        <v>78.425531914893611</v>
      </c>
      <c r="Q12" s="6">
        <f>IF(OR((A12=""),(B12=""),(C12="")),"Enter data",(((A12-C12)*0.9)-(B12*0.1)))</f>
        <v>72.900000000000006</v>
      </c>
      <c r="R12" s="6">
        <f>IF(OR((A12=""),(B12=""),(C12="")),"Enter data",((0.7516*(A12-C12))))</f>
        <v>66.140799999999999</v>
      </c>
      <c r="S12" s="6">
        <f>IF(OR((A12=""),(B12=""),(C12="")),"Enter data",((D12-(B12/H12))))</f>
        <v>74</v>
      </c>
      <c r="T12" s="6">
        <f>IF(OR((A12=""),(B12=""),(C12="")),"Enter data",((A12-(0.87*C12)-(0.13*(B12)))))</f>
        <v>88.78</v>
      </c>
      <c r="V12" s="23" t="str">
        <f>IF(OR((A12=""),(B12=""),(C12="")),"Enter data",IF(I12&lt;100,"Optimal",IF(I12&lt;130,"Near optimal/Above optimal",IF(I12&lt;160,"Borderline high",IF(I12&lt;190,"High","Very High")))))</f>
        <v>Optimal</v>
      </c>
      <c r="W12" s="23" t="str">
        <f>IF(OR((A12=""),(B12=""),(C12="")),"Enter data",IF(J12&lt;100,"Optimal",IF(J12&lt;130,"Near optimal/Above optimal",IF(J12&lt;160,"Borderline high",IF(J12&lt;190,"High","Very High")))))</f>
        <v>Optimal</v>
      </c>
      <c r="X12" s="23" t="str">
        <f>IF(OR((A12=""),(B12=""),(C12="")),"Enter data",IF(K12&lt;100,"Optimal",IF(K12&lt;130,"Near optimal/Above optimal",IF(K12&lt;160,"Borderline high",IF(K12&lt;190,"High","Very High")))))</f>
        <v>Optimal</v>
      </c>
      <c r="Y12" s="23" t="str">
        <f>IF(OR((A12=""),(B12=""),(C12="")),"Enter data",IF(L12&lt;100,"Optimal",IF(L12&lt;130,"Near optimal/Above optimal",IF(L12&lt;160,"Borderline high",IF(L12&lt;190,"High","Very High")))))</f>
        <v>Optimal</v>
      </c>
      <c r="Z12" s="23" t="str">
        <f>IF(OR((A12=""),(B12=""),(C12="")),"Enter data",IF(M12&lt;100,"Optimal",IF(M12&lt;130,"Near optimal/Above optimal",IF(M12&lt;160,"Borderline high",IF(M12&lt;190,"High","Very High")))))</f>
        <v>Near optimal/Above optimal</v>
      </c>
      <c r="AA12" s="23" t="str">
        <f>IF(OR((A12=""),(B12=""),(C12="")),"Enter data",IF(N12&lt;100,"Optimal",IF(N12&lt;130,"Near optimal/Above optimal",IF(N12&lt;160,"Borderline high",IF(N12&lt;190,"High","Very High")))))</f>
        <v>Optimal</v>
      </c>
      <c r="AB12" s="23" t="str">
        <f>IF(OR((A12=""),(B12=""),(C12="")),"Enter data",IF(O12&lt;100,"Optimal",IF(O12&lt;130,"Near optimal/Above optimal",IF(O12&lt;160,"Borderline high",IF(O12&lt;190,"High","Very High")))))</f>
        <v>Optimal</v>
      </c>
      <c r="AC12" s="23" t="str">
        <f>IF(OR((A12=""),(B12=""),(C12="")),"Enter data",IF(P12&lt;100,"Optimal",IF(P12&lt;130,"Near optimal/Above optimal",IF(P12&lt;160,"Borderline high",IF(P12&lt;190,"High","Very High")))))</f>
        <v>Optimal</v>
      </c>
      <c r="AD12" s="23" t="str">
        <f>IF(OR((A12=""),(B12=""),(C12="")),"Enter data",IF(Q12&lt;100,"Optimal",IF(Q12&lt;130,"Near optimal/Above optimal",IF(Q12&lt;160,"Borderline high",IF(Q12&lt;190,"High","Very High")))))</f>
        <v>Optimal</v>
      </c>
      <c r="AE12" s="23" t="str">
        <f>IF(OR((A12=""),(B12=""),(C12="")),"Enter data",IF(R12&lt;100,"Optimal",IF(R12&lt;130,"Near optimal/Above optimal",IF(R12&lt;160,"Borderline high",IF(R12&lt;190,"High","Very High")))))</f>
        <v>Optimal</v>
      </c>
      <c r="AF12" s="23" t="str">
        <f>IF(OR((A12=""),(B12=""),(C12="")),"Enter data",IF(S12&lt;100,"Optimal",IF(S12&lt;130,"Near optimal/Above optimal",IF(S12&lt;160,"Borderline high",IF(S12&lt;190,"High","Very High")))))</f>
        <v>Optimal</v>
      </c>
      <c r="AG12" s="23" t="str">
        <f>IF(OR((A12=""),(B12=""),(C12="")),"Enter data",IF(T12&lt;100,"Optimal",IF(T12&lt;130,"Near optimal/Above optimal",IF(T12&lt;160,"Borderline high",IF(T12&lt;190,"High","Very High")))))</f>
        <v>Optimal</v>
      </c>
      <c r="AH12" s="24" t="str">
        <f>IF(ISBLANK(U12),"Enter data",IF(U12&lt;0,"Check data",IF(U12=0,"Check data",IF(U12&lt;100,"Optimal",IF(U12&lt;130,"Near optimal/Above optimal",IF(U12&lt;160,"Borderline high",IF(U12&lt;190,"Hihg","Very High")))))))</f>
        <v>Enter data</v>
      </c>
    </row>
    <row r="13" spans="1:34" x14ac:dyDescent="0.3">
      <c r="A13" s="5">
        <v>160</v>
      </c>
      <c r="B13" s="4">
        <v>77</v>
      </c>
      <c r="C13" s="5">
        <v>64</v>
      </c>
      <c r="D13" s="5">
        <f t="shared" ref="D13:D20" si="1">IF(OR((A13=""),(B13=""),(C13="")),"Enter data",A13-C13)</f>
        <v>96</v>
      </c>
      <c r="E13" s="8" t="str">
        <f t="shared" ref="E13:E20" si="2">IF(D13&lt;100,"&lt;100",IF(D13&lt;130,"100-129",IF(D13&lt;160,"130-159",IF(D13&lt;190,"160-189",IF(D13&lt;220,"190-219","220 or more")))))</f>
        <v>&lt;100</v>
      </c>
      <c r="F13" s="8" t="str">
        <f t="shared" si="0"/>
        <v>76-79</v>
      </c>
      <c r="G13" s="8" t="str">
        <f t="shared" ref="G13:G20" si="3">E13&amp;F13</f>
        <v>&lt;10076-79</v>
      </c>
      <c r="H13" s="9">
        <f>VLOOKUP(G13,'Martin Factor'!C:D,2,FALSE)</f>
        <v>4.9000000000000004</v>
      </c>
      <c r="I13" s="6">
        <f t="shared" ref="I13:I20" si="4">IF(OR((A13=""),(B13=""),(C13="")),"Enter data",(A13-C13-(B13/5)))</f>
        <v>80.599999999999994</v>
      </c>
      <c r="J13" s="6">
        <f t="shared" ref="J13:J20" si="5">IF(OR((A13=""),(B13=""),(C13="")),"Enter data",((A13-(C13+(0.16*B13)))))</f>
        <v>83.68</v>
      </c>
      <c r="K13" s="6">
        <f t="shared" ref="K13:K20" si="6">IF(OR((A13=""),(B13=""),(C13="")),"Enter data",((A13-C13-(B13*(0.203-(0.00011*B13))))))</f>
        <v>81.021190000000004</v>
      </c>
      <c r="L13" s="6">
        <f t="shared" ref="L13:L20" si="7">IF(OR((A13=""),(B13=""),(C13="")),"Enter data",((0.94*A13)-(0.94*C13)-(0.19*B13)))</f>
        <v>75.609999999999985</v>
      </c>
      <c r="M13" s="6">
        <f t="shared" ref="M13:M20" si="8">IF(OR((A13=""),(B13=""),(C13="")),"Enter data",((0.9*A13)-(0.9*(B13/5))-28))</f>
        <v>102.13999999999999</v>
      </c>
      <c r="N13" s="6">
        <f t="shared" ref="N13:N20" si="9">IF(OR((A13=""),(B13=""),(C13="")),"Enter data",((A13/1.19)-(C13/1.1)+(B13/1.9)-38))</f>
        <v>78.798279120260545</v>
      </c>
      <c r="O13" s="6">
        <f t="shared" ref="O13:O20" si="10">IF(OR((A13=""),(B13=""),(C13="")),"Enter data",((A13-C13-B13/6)))</f>
        <v>83.166666666666671</v>
      </c>
      <c r="P13" s="6">
        <f t="shared" ref="P13:P20" si="11">IF(OR((A13=""),(B13=""),(C13="")),"Enter data",((A13-C13-(B13/6.58))))</f>
        <v>84.297872340425528</v>
      </c>
      <c r="Q13" s="6">
        <f t="shared" ref="Q13:Q20" si="12">IF(OR((A13=""),(B13=""),(C13="")),"Enter data",(((A13-C13)*0.9)-(B13*0.1)))</f>
        <v>78.7</v>
      </c>
      <c r="R13" s="6">
        <f t="shared" ref="R13:R20" si="13">IF(OR((A13=""),(B13=""),(C13="")),"Enter data",((0.7516*(A13-C13))))</f>
        <v>72.153600000000012</v>
      </c>
      <c r="S13" s="6">
        <f t="shared" ref="S13:S20" si="14">IF(OR((A13=""),(B13=""),(C13="")),"Enter data",((D13-(B13/H13))))</f>
        <v>80.285714285714292</v>
      </c>
      <c r="T13" s="6">
        <f t="shared" ref="T13:T20" si="15">IF(OR((A13=""),(B13=""),(C13="")),"Enter data",((A13-(0.87*C13)-(0.13*(B13)))))</f>
        <v>94.309999999999988</v>
      </c>
      <c r="V13" s="23" t="str">
        <f t="shared" ref="V13:V20" si="16">IF(OR((A13=""),(B13=""),(C13="")),"Enter data",IF(I13&lt;100,"Optimal",IF(I13&lt;130,"Near optimal/Above optimal",IF(I13&lt;160,"Borderline high",IF(I13&lt;190,"High","Very High")))))</f>
        <v>Optimal</v>
      </c>
      <c r="W13" s="23" t="str">
        <f t="shared" ref="W13:W20" si="17">IF(OR((A13=""),(B13=""),(C13="")),"Enter data",IF(J13&lt;100,"Optimal",IF(J13&lt;130,"Near optimal/Above optimal",IF(J13&lt;160,"Borderline high",IF(J13&lt;190,"High","Very High")))))</f>
        <v>Optimal</v>
      </c>
      <c r="X13" s="23" t="str">
        <f t="shared" ref="X13:X20" si="18">IF(OR((A13=""),(B13=""),(C13="")),"Enter data",IF(K13&lt;100,"Optimal",IF(K13&lt;130,"Near optimal/Above optimal",IF(K13&lt;160,"Borderline high",IF(K13&lt;190,"High","Very High")))))</f>
        <v>Optimal</v>
      </c>
      <c r="Y13" s="23" t="str">
        <f t="shared" ref="Y13:Y20" si="19">IF(OR((A13=""),(B13=""),(C13="")),"Enter data",IF(L13&lt;100,"Optimal",IF(L13&lt;130,"Near optimal/Above optimal",IF(L13&lt;160,"Borderline high",IF(L13&lt;190,"High","Very High")))))</f>
        <v>Optimal</v>
      </c>
      <c r="Z13" s="23" t="str">
        <f t="shared" ref="Z13:Z20" si="20">IF(OR((A13=""),(B13=""),(C13="")),"Enter data",IF(M13&lt;100,"Optimal",IF(M13&lt;130,"Near optimal/Above optimal",IF(M13&lt;160,"Borderline high",IF(M13&lt;190,"High","Very High")))))</f>
        <v>Near optimal/Above optimal</v>
      </c>
      <c r="AA13" s="23" t="str">
        <f t="shared" ref="AA13:AA20" si="21">IF(OR((A13=""),(B13=""),(C13="")),"Enter data",IF(N13&lt;100,"Optimal",IF(N13&lt;130,"Near optimal/Above optimal",IF(N13&lt;160,"Borderline high",IF(N13&lt;190,"High","Very High")))))</f>
        <v>Optimal</v>
      </c>
      <c r="AB13" s="23" t="str">
        <f t="shared" ref="AB13:AB20" si="22">IF(OR((A13=""),(B13=""),(C13="")),"Enter data",IF(O13&lt;100,"Optimal",IF(O13&lt;130,"Near optimal/Above optimal",IF(O13&lt;160,"Borderline high",IF(O13&lt;190,"High","Very High")))))</f>
        <v>Optimal</v>
      </c>
      <c r="AC13" s="23" t="str">
        <f t="shared" ref="AC13:AC20" si="23">IF(OR((A13=""),(B13=""),(C13="")),"Enter data",IF(P13&lt;100,"Optimal",IF(P13&lt;130,"Near optimal/Above optimal",IF(P13&lt;160,"Borderline high",IF(P13&lt;190,"High","Very High")))))</f>
        <v>Optimal</v>
      </c>
      <c r="AD13" s="23" t="str">
        <f t="shared" ref="AD13:AD20" si="24">IF(OR((A13=""),(B13=""),(C13="")),"Enter data",IF(Q13&lt;100,"Optimal",IF(Q13&lt;130,"Near optimal/Above optimal",IF(Q13&lt;160,"Borderline high",IF(Q13&lt;190,"High","Very High")))))</f>
        <v>Optimal</v>
      </c>
      <c r="AE13" s="23" t="str">
        <f t="shared" ref="AE13:AE20" si="25">IF(OR((A13=""),(B13=""),(C13="")),"Enter data",IF(R13&lt;100,"Optimal",IF(R13&lt;130,"Near optimal/Above optimal",IF(R13&lt;160,"Borderline high",IF(R13&lt;190,"High","Very High")))))</f>
        <v>Optimal</v>
      </c>
      <c r="AF13" s="23" t="str">
        <f t="shared" ref="AF13:AF20" si="26">IF(OR((A13=""),(B13=""),(C13="")),"Enter data",IF(S13&lt;100,"Optimal",IF(S13&lt;130,"Near optimal/Above optimal",IF(S13&lt;160,"Borderline high",IF(S13&lt;190,"High","Very High")))))</f>
        <v>Optimal</v>
      </c>
      <c r="AG13" s="23" t="str">
        <f t="shared" ref="AG13:AG20" si="27">IF(OR((A13=""),(B13=""),(C13="")),"Enter data",IF(T13&lt;100,"Optimal",IF(T13&lt;130,"Near optimal/Above optimal",IF(T13&lt;160,"Borderline high",IF(T13&lt;190,"High","Very High")))))</f>
        <v>Optimal</v>
      </c>
      <c r="AH13" s="24" t="str">
        <f t="shared" ref="AH13:AH20" si="28">IF(ISBLANK(U13),"Enter data",IF(U13&lt;0,"Check data",IF(U13=0,"Check data",IF(U13&lt;100,"Optimal",IF(U13&lt;130,"Near optimal/Above optimal",IF(U13&lt;160,"Borderline high",IF(U13&lt;190,"Hihg","Very High")))))))</f>
        <v>Enter data</v>
      </c>
    </row>
    <row r="14" spans="1:34" x14ac:dyDescent="0.3">
      <c r="A14" s="5">
        <v>142</v>
      </c>
      <c r="B14" s="4">
        <v>76</v>
      </c>
      <c r="C14" s="5">
        <v>58</v>
      </c>
      <c r="D14" s="5">
        <f t="shared" si="1"/>
        <v>84</v>
      </c>
      <c r="E14" s="8" t="str">
        <f t="shared" si="2"/>
        <v>&lt;100</v>
      </c>
      <c r="F14" s="8" t="str">
        <f t="shared" si="0"/>
        <v>76-79</v>
      </c>
      <c r="G14" s="8" t="str">
        <f t="shared" si="3"/>
        <v>&lt;10076-79</v>
      </c>
      <c r="H14" s="9">
        <f>VLOOKUP(G14,'Martin Factor'!C:D,2,FALSE)</f>
        <v>4.9000000000000004</v>
      </c>
      <c r="I14" s="6">
        <f t="shared" si="4"/>
        <v>68.8</v>
      </c>
      <c r="J14" s="6">
        <f t="shared" si="5"/>
        <v>71.84</v>
      </c>
      <c r="K14" s="6">
        <f t="shared" si="6"/>
        <v>69.207359999999994</v>
      </c>
      <c r="L14" s="6">
        <f t="shared" si="7"/>
        <v>64.52</v>
      </c>
      <c r="M14" s="6">
        <f t="shared" si="8"/>
        <v>86.12</v>
      </c>
      <c r="N14" s="6">
        <f t="shared" si="9"/>
        <v>68.600458365164258</v>
      </c>
      <c r="O14" s="6">
        <f t="shared" si="10"/>
        <v>71.333333333333329</v>
      </c>
      <c r="P14" s="6">
        <f t="shared" si="11"/>
        <v>72.449848024316111</v>
      </c>
      <c r="Q14" s="6">
        <f t="shared" si="12"/>
        <v>68.000000000000014</v>
      </c>
      <c r="R14" s="6">
        <f t="shared" si="13"/>
        <v>63.134400000000007</v>
      </c>
      <c r="S14" s="6">
        <f t="shared" si="14"/>
        <v>68.489795918367349</v>
      </c>
      <c r="T14" s="6">
        <f t="shared" si="15"/>
        <v>81.66</v>
      </c>
      <c r="V14" s="23" t="str">
        <f t="shared" si="16"/>
        <v>Optimal</v>
      </c>
      <c r="W14" s="23" t="str">
        <f t="shared" si="17"/>
        <v>Optimal</v>
      </c>
      <c r="X14" s="23" t="str">
        <f t="shared" si="18"/>
        <v>Optimal</v>
      </c>
      <c r="Y14" s="23" t="str">
        <f t="shared" si="19"/>
        <v>Optimal</v>
      </c>
      <c r="Z14" s="23" t="str">
        <f t="shared" si="20"/>
        <v>Optimal</v>
      </c>
      <c r="AA14" s="23" t="str">
        <f t="shared" si="21"/>
        <v>Optimal</v>
      </c>
      <c r="AB14" s="23" t="str">
        <f t="shared" si="22"/>
        <v>Optimal</v>
      </c>
      <c r="AC14" s="23" t="str">
        <f t="shared" si="23"/>
        <v>Optimal</v>
      </c>
      <c r="AD14" s="23" t="str">
        <f t="shared" si="24"/>
        <v>Optimal</v>
      </c>
      <c r="AE14" s="23" t="str">
        <f t="shared" si="25"/>
        <v>Optimal</v>
      </c>
      <c r="AF14" s="23" t="str">
        <f t="shared" si="26"/>
        <v>Optimal</v>
      </c>
      <c r="AG14" s="23" t="str">
        <f t="shared" si="27"/>
        <v>Optimal</v>
      </c>
      <c r="AH14" s="24" t="str">
        <f t="shared" si="28"/>
        <v>Enter data</v>
      </c>
    </row>
    <row r="15" spans="1:34" x14ac:dyDescent="0.3">
      <c r="A15" s="5">
        <v>162</v>
      </c>
      <c r="B15" s="4">
        <v>99</v>
      </c>
      <c r="C15" s="5">
        <v>45</v>
      </c>
      <c r="D15" s="5">
        <f t="shared" si="1"/>
        <v>117</v>
      </c>
      <c r="E15" s="8" t="str">
        <f t="shared" si="2"/>
        <v>100-129</v>
      </c>
      <c r="F15" s="8" t="str">
        <f t="shared" si="0"/>
        <v>97-100</v>
      </c>
      <c r="G15" s="8" t="str">
        <f t="shared" si="3"/>
        <v>100-12997-100</v>
      </c>
      <c r="H15" s="9">
        <f>VLOOKUP(G15,'Martin Factor'!C:D,2,FALSE)</f>
        <v>5.0999999999999996</v>
      </c>
      <c r="I15" s="6">
        <f t="shared" si="4"/>
        <v>97.2</v>
      </c>
      <c r="J15" s="6">
        <f t="shared" si="5"/>
        <v>101.16</v>
      </c>
      <c r="K15" s="6">
        <f t="shared" si="6"/>
        <v>97.981110000000001</v>
      </c>
      <c r="L15" s="6">
        <f t="shared" si="7"/>
        <v>91.17</v>
      </c>
      <c r="M15" s="6">
        <f t="shared" si="8"/>
        <v>99.980000000000018</v>
      </c>
      <c r="N15" s="6">
        <f t="shared" si="9"/>
        <v>109.33062603031644</v>
      </c>
      <c r="O15" s="6">
        <f t="shared" si="10"/>
        <v>100.5</v>
      </c>
      <c r="P15" s="6">
        <f t="shared" si="11"/>
        <v>101.95440729483283</v>
      </c>
      <c r="Q15" s="6">
        <f t="shared" si="12"/>
        <v>95.399999999999991</v>
      </c>
      <c r="R15" s="6">
        <f t="shared" si="13"/>
        <v>87.937200000000004</v>
      </c>
      <c r="S15" s="6">
        <f t="shared" si="14"/>
        <v>97.588235294117652</v>
      </c>
      <c r="T15" s="6">
        <f t="shared" si="15"/>
        <v>109.97999999999999</v>
      </c>
      <c r="V15" s="23" t="str">
        <f t="shared" si="16"/>
        <v>Optimal</v>
      </c>
      <c r="W15" s="23" t="str">
        <f t="shared" si="17"/>
        <v>Near optimal/Above optimal</v>
      </c>
      <c r="X15" s="23" t="str">
        <f t="shared" si="18"/>
        <v>Optimal</v>
      </c>
      <c r="Y15" s="23" t="str">
        <f t="shared" si="19"/>
        <v>Optimal</v>
      </c>
      <c r="Z15" s="23" t="str">
        <f t="shared" si="20"/>
        <v>Optimal</v>
      </c>
      <c r="AA15" s="23" t="str">
        <f t="shared" si="21"/>
        <v>Near optimal/Above optimal</v>
      </c>
      <c r="AB15" s="23" t="str">
        <f t="shared" si="22"/>
        <v>Near optimal/Above optimal</v>
      </c>
      <c r="AC15" s="23" t="str">
        <f t="shared" si="23"/>
        <v>Near optimal/Above optimal</v>
      </c>
      <c r="AD15" s="23" t="str">
        <f t="shared" si="24"/>
        <v>Optimal</v>
      </c>
      <c r="AE15" s="23" t="str">
        <f t="shared" si="25"/>
        <v>Optimal</v>
      </c>
      <c r="AF15" s="23" t="str">
        <f t="shared" si="26"/>
        <v>Optimal</v>
      </c>
      <c r="AG15" s="23" t="str">
        <f t="shared" si="27"/>
        <v>Near optimal/Above optimal</v>
      </c>
      <c r="AH15" s="24" t="str">
        <f t="shared" si="28"/>
        <v>Enter data</v>
      </c>
    </row>
    <row r="16" spans="1:34" x14ac:dyDescent="0.3">
      <c r="A16" s="5">
        <v>157</v>
      </c>
      <c r="B16" s="4">
        <v>120</v>
      </c>
      <c r="C16" s="5">
        <v>20</v>
      </c>
      <c r="D16" s="5">
        <f t="shared" si="1"/>
        <v>137</v>
      </c>
      <c r="E16" s="8" t="str">
        <f t="shared" si="2"/>
        <v>130-159</v>
      </c>
      <c r="F16" s="8" t="str">
        <f t="shared" si="0"/>
        <v>116-120</v>
      </c>
      <c r="G16" s="8" t="str">
        <f t="shared" si="3"/>
        <v>130-159116-120</v>
      </c>
      <c r="H16" s="9">
        <f>VLOOKUP(G16,'Martin Factor'!C:D,2,FALSE)</f>
        <v>5.2</v>
      </c>
      <c r="I16" s="6">
        <f t="shared" si="4"/>
        <v>113</v>
      </c>
      <c r="J16" s="6">
        <f t="shared" si="5"/>
        <v>117.8</v>
      </c>
      <c r="K16" s="6">
        <f t="shared" si="6"/>
        <v>114.22399999999999</v>
      </c>
      <c r="L16" s="6">
        <f t="shared" si="7"/>
        <v>105.97999999999998</v>
      </c>
      <c r="M16" s="6">
        <f t="shared" si="8"/>
        <v>91.700000000000017</v>
      </c>
      <c r="N16" s="6">
        <f t="shared" si="9"/>
        <v>138.90884966426762</v>
      </c>
      <c r="O16" s="6">
        <f t="shared" si="10"/>
        <v>117</v>
      </c>
      <c r="P16" s="6">
        <f t="shared" si="11"/>
        <v>118.76291793313069</v>
      </c>
      <c r="Q16" s="6">
        <f t="shared" si="12"/>
        <v>111.3</v>
      </c>
      <c r="R16" s="6">
        <f t="shared" si="13"/>
        <v>102.9692</v>
      </c>
      <c r="S16" s="6">
        <f t="shared" si="14"/>
        <v>113.92307692307692</v>
      </c>
      <c r="T16" s="6">
        <f t="shared" si="15"/>
        <v>124</v>
      </c>
      <c r="V16" s="23" t="str">
        <f t="shared" si="16"/>
        <v>Near optimal/Above optimal</v>
      </c>
      <c r="W16" s="23" t="str">
        <f t="shared" si="17"/>
        <v>Near optimal/Above optimal</v>
      </c>
      <c r="X16" s="23" t="str">
        <f t="shared" si="18"/>
        <v>Near optimal/Above optimal</v>
      </c>
      <c r="Y16" s="23" t="str">
        <f t="shared" si="19"/>
        <v>Near optimal/Above optimal</v>
      </c>
      <c r="Z16" s="23" t="str">
        <f t="shared" si="20"/>
        <v>Optimal</v>
      </c>
      <c r="AA16" s="23" t="str">
        <f t="shared" si="21"/>
        <v>Borderline high</v>
      </c>
      <c r="AB16" s="23" t="str">
        <f t="shared" si="22"/>
        <v>Near optimal/Above optimal</v>
      </c>
      <c r="AC16" s="23" t="str">
        <f t="shared" si="23"/>
        <v>Near optimal/Above optimal</v>
      </c>
      <c r="AD16" s="23" t="str">
        <f t="shared" si="24"/>
        <v>Near optimal/Above optimal</v>
      </c>
      <c r="AE16" s="23" t="str">
        <f t="shared" si="25"/>
        <v>Near optimal/Above optimal</v>
      </c>
      <c r="AF16" s="23" t="str">
        <f t="shared" si="26"/>
        <v>Near optimal/Above optimal</v>
      </c>
      <c r="AG16" s="23" t="str">
        <f t="shared" si="27"/>
        <v>Near optimal/Above optimal</v>
      </c>
      <c r="AH16" s="24" t="str">
        <f t="shared" si="28"/>
        <v>Enter data</v>
      </c>
    </row>
    <row r="17" spans="1:34" x14ac:dyDescent="0.3">
      <c r="A17" s="5">
        <v>137</v>
      </c>
      <c r="B17" s="4">
        <v>170</v>
      </c>
      <c r="C17" s="5">
        <v>30</v>
      </c>
      <c r="D17" s="5">
        <f t="shared" si="1"/>
        <v>107</v>
      </c>
      <c r="E17" s="8" t="str">
        <f t="shared" si="2"/>
        <v>100-129</v>
      </c>
      <c r="F17" s="8" t="str">
        <f t="shared" si="0"/>
        <v>164-173</v>
      </c>
      <c r="G17" s="8" t="str">
        <f t="shared" si="3"/>
        <v>100-129164-173</v>
      </c>
      <c r="H17" s="9">
        <f>VLOOKUP(G17,'Martin Factor'!C:D,2,FALSE)</f>
        <v>6.3</v>
      </c>
      <c r="I17" s="6">
        <f t="shared" si="4"/>
        <v>73</v>
      </c>
      <c r="J17" s="6">
        <f t="shared" si="5"/>
        <v>79.8</v>
      </c>
      <c r="K17" s="6">
        <f t="shared" si="6"/>
        <v>75.668999999999997</v>
      </c>
      <c r="L17" s="6">
        <f t="shared" si="7"/>
        <v>68.28</v>
      </c>
      <c r="M17" s="6">
        <f t="shared" si="8"/>
        <v>64.699999999999989</v>
      </c>
      <c r="N17" s="6">
        <f t="shared" si="9"/>
        <v>139.32700735796712</v>
      </c>
      <c r="O17" s="6">
        <f t="shared" si="10"/>
        <v>78.666666666666671</v>
      </c>
      <c r="P17" s="6">
        <f t="shared" si="11"/>
        <v>81.164133738601819</v>
      </c>
      <c r="Q17" s="6">
        <f t="shared" si="12"/>
        <v>79.3</v>
      </c>
      <c r="R17" s="6">
        <f t="shared" si="13"/>
        <v>80.421199999999999</v>
      </c>
      <c r="S17" s="6">
        <f t="shared" si="14"/>
        <v>80.015873015873012</v>
      </c>
      <c r="T17" s="6">
        <f t="shared" si="15"/>
        <v>88.800000000000011</v>
      </c>
      <c r="V17" s="23" t="str">
        <f t="shared" si="16"/>
        <v>Optimal</v>
      </c>
      <c r="W17" s="23" t="str">
        <f t="shared" si="17"/>
        <v>Optimal</v>
      </c>
      <c r="X17" s="23" t="str">
        <f t="shared" si="18"/>
        <v>Optimal</v>
      </c>
      <c r="Y17" s="23" t="str">
        <f t="shared" si="19"/>
        <v>Optimal</v>
      </c>
      <c r="Z17" s="23" t="str">
        <f t="shared" si="20"/>
        <v>Optimal</v>
      </c>
      <c r="AA17" s="23" t="str">
        <f t="shared" si="21"/>
        <v>Borderline high</v>
      </c>
      <c r="AB17" s="23" t="str">
        <f t="shared" si="22"/>
        <v>Optimal</v>
      </c>
      <c r="AC17" s="23" t="str">
        <f t="shared" si="23"/>
        <v>Optimal</v>
      </c>
      <c r="AD17" s="23" t="str">
        <f t="shared" si="24"/>
        <v>Optimal</v>
      </c>
      <c r="AE17" s="23" t="str">
        <f t="shared" si="25"/>
        <v>Optimal</v>
      </c>
      <c r="AF17" s="23" t="str">
        <f t="shared" si="26"/>
        <v>Optimal</v>
      </c>
      <c r="AG17" s="23" t="str">
        <f t="shared" si="27"/>
        <v>Optimal</v>
      </c>
      <c r="AH17" s="24" t="str">
        <f t="shared" si="28"/>
        <v>Enter data</v>
      </c>
    </row>
    <row r="18" spans="1:34" x14ac:dyDescent="0.3">
      <c r="A18" s="5">
        <v>205</v>
      </c>
      <c r="B18" s="4">
        <v>160</v>
      </c>
      <c r="C18" s="5">
        <v>27</v>
      </c>
      <c r="D18" s="5">
        <f t="shared" si="1"/>
        <v>178</v>
      </c>
      <c r="E18" s="8" t="str">
        <f t="shared" si="2"/>
        <v>160-189</v>
      </c>
      <c r="F18" s="8" t="str">
        <f t="shared" si="0"/>
        <v>155-163</v>
      </c>
      <c r="G18" s="8" t="str">
        <f t="shared" si="3"/>
        <v>160-189155-163</v>
      </c>
      <c r="H18" s="9">
        <f>VLOOKUP(G18,'Martin Factor'!C:D,2,FALSE)</f>
        <v>5.4</v>
      </c>
      <c r="I18" s="6">
        <f t="shared" si="4"/>
        <v>146</v>
      </c>
      <c r="J18" s="6">
        <f t="shared" si="5"/>
        <v>152.4</v>
      </c>
      <c r="K18" s="6">
        <f t="shared" si="6"/>
        <v>148.33600000000001</v>
      </c>
      <c r="L18" s="6">
        <f t="shared" si="7"/>
        <v>136.91999999999999</v>
      </c>
      <c r="M18" s="6">
        <f t="shared" si="8"/>
        <v>127.69999999999999</v>
      </c>
      <c r="N18" s="6">
        <f t="shared" si="9"/>
        <v>193.93397933336016</v>
      </c>
      <c r="O18" s="6">
        <f t="shared" si="10"/>
        <v>151.33333333333334</v>
      </c>
      <c r="P18" s="6">
        <f t="shared" si="11"/>
        <v>153.68389057750761</v>
      </c>
      <c r="Q18" s="6">
        <f t="shared" si="12"/>
        <v>144.20000000000002</v>
      </c>
      <c r="R18" s="6">
        <f t="shared" si="13"/>
        <v>133.78480000000002</v>
      </c>
      <c r="S18" s="6">
        <f t="shared" si="14"/>
        <v>148.37037037037038</v>
      </c>
      <c r="T18" s="6">
        <f t="shared" si="15"/>
        <v>160.70999999999998</v>
      </c>
      <c r="V18" s="23" t="str">
        <f t="shared" si="16"/>
        <v>Borderline high</v>
      </c>
      <c r="W18" s="23" t="str">
        <f t="shared" si="17"/>
        <v>Borderline high</v>
      </c>
      <c r="X18" s="23" t="str">
        <f t="shared" si="18"/>
        <v>Borderline high</v>
      </c>
      <c r="Y18" s="23" t="str">
        <f t="shared" si="19"/>
        <v>Borderline high</v>
      </c>
      <c r="Z18" s="23" t="str">
        <f t="shared" si="20"/>
        <v>Near optimal/Above optimal</v>
      </c>
      <c r="AA18" s="23" t="str">
        <f t="shared" si="21"/>
        <v>Very High</v>
      </c>
      <c r="AB18" s="23" t="str">
        <f t="shared" si="22"/>
        <v>Borderline high</v>
      </c>
      <c r="AC18" s="23" t="str">
        <f t="shared" si="23"/>
        <v>Borderline high</v>
      </c>
      <c r="AD18" s="23" t="str">
        <f t="shared" si="24"/>
        <v>Borderline high</v>
      </c>
      <c r="AE18" s="23" t="str">
        <f t="shared" si="25"/>
        <v>Borderline high</v>
      </c>
      <c r="AF18" s="23" t="str">
        <f t="shared" si="26"/>
        <v>Borderline high</v>
      </c>
      <c r="AG18" s="23" t="str">
        <f t="shared" si="27"/>
        <v>High</v>
      </c>
      <c r="AH18" s="24" t="str">
        <f t="shared" si="28"/>
        <v>Enter data</v>
      </c>
    </row>
    <row r="19" spans="1:34" x14ac:dyDescent="0.3">
      <c r="A19" s="5">
        <v>173</v>
      </c>
      <c r="B19" s="4">
        <v>135</v>
      </c>
      <c r="C19" s="5">
        <v>43</v>
      </c>
      <c r="D19" s="5">
        <f t="shared" si="1"/>
        <v>130</v>
      </c>
      <c r="E19" s="8" t="str">
        <f t="shared" si="2"/>
        <v>130-159</v>
      </c>
      <c r="F19" s="8" t="str">
        <f t="shared" si="0"/>
        <v>133-138</v>
      </c>
      <c r="G19" s="8" t="str">
        <f t="shared" si="3"/>
        <v>130-159133-138</v>
      </c>
      <c r="H19" s="9">
        <f>VLOOKUP(G19,'Martin Factor'!C:D,2,FALSE)</f>
        <v>5.4</v>
      </c>
      <c r="I19" s="6">
        <f t="shared" si="4"/>
        <v>103</v>
      </c>
      <c r="J19" s="6">
        <f t="shared" si="5"/>
        <v>108.4</v>
      </c>
      <c r="K19" s="6">
        <f t="shared" si="6"/>
        <v>104.59975</v>
      </c>
      <c r="L19" s="6">
        <f t="shared" si="7"/>
        <v>96.550000000000011</v>
      </c>
      <c r="M19" s="6">
        <f t="shared" si="8"/>
        <v>103.4</v>
      </c>
      <c r="N19" s="6">
        <f t="shared" si="9"/>
        <v>139.33987374854249</v>
      </c>
      <c r="O19" s="6">
        <f t="shared" si="10"/>
        <v>107.5</v>
      </c>
      <c r="P19" s="6">
        <f t="shared" si="11"/>
        <v>109.48328267477204</v>
      </c>
      <c r="Q19" s="6">
        <f t="shared" si="12"/>
        <v>103.5</v>
      </c>
      <c r="R19" s="6">
        <f t="shared" si="13"/>
        <v>97.708000000000013</v>
      </c>
      <c r="S19" s="6">
        <f t="shared" si="14"/>
        <v>105</v>
      </c>
      <c r="T19" s="6">
        <f t="shared" si="15"/>
        <v>118.04</v>
      </c>
      <c r="V19" s="23" t="str">
        <f t="shared" si="16"/>
        <v>Near optimal/Above optimal</v>
      </c>
      <c r="W19" s="23" t="str">
        <f t="shared" si="17"/>
        <v>Near optimal/Above optimal</v>
      </c>
      <c r="X19" s="23" t="str">
        <f t="shared" si="18"/>
        <v>Near optimal/Above optimal</v>
      </c>
      <c r="Y19" s="23" t="str">
        <f t="shared" si="19"/>
        <v>Optimal</v>
      </c>
      <c r="Z19" s="23" t="str">
        <f t="shared" si="20"/>
        <v>Near optimal/Above optimal</v>
      </c>
      <c r="AA19" s="23" t="str">
        <f t="shared" si="21"/>
        <v>Borderline high</v>
      </c>
      <c r="AB19" s="23" t="str">
        <f t="shared" si="22"/>
        <v>Near optimal/Above optimal</v>
      </c>
      <c r="AC19" s="23" t="str">
        <f t="shared" si="23"/>
        <v>Near optimal/Above optimal</v>
      </c>
      <c r="AD19" s="23" t="str">
        <f t="shared" si="24"/>
        <v>Near optimal/Above optimal</v>
      </c>
      <c r="AE19" s="23" t="str">
        <f t="shared" si="25"/>
        <v>Optimal</v>
      </c>
      <c r="AF19" s="23" t="str">
        <f t="shared" si="26"/>
        <v>Near optimal/Above optimal</v>
      </c>
      <c r="AG19" s="23" t="str">
        <f t="shared" si="27"/>
        <v>Near optimal/Above optimal</v>
      </c>
      <c r="AH19" s="24" t="str">
        <f t="shared" si="28"/>
        <v>Enter data</v>
      </c>
    </row>
    <row r="20" spans="1:34" x14ac:dyDescent="0.3">
      <c r="A20" s="5">
        <v>207</v>
      </c>
      <c r="B20" s="4">
        <v>117</v>
      </c>
      <c r="C20" s="5">
        <v>55</v>
      </c>
      <c r="D20" s="5">
        <f t="shared" si="1"/>
        <v>152</v>
      </c>
      <c r="E20" s="8" t="str">
        <f t="shared" si="2"/>
        <v>130-159</v>
      </c>
      <c r="F20" s="8" t="str">
        <f t="shared" si="0"/>
        <v>116-120</v>
      </c>
      <c r="G20" s="8" t="str">
        <f t="shared" si="3"/>
        <v>130-159116-120</v>
      </c>
      <c r="H20" s="9">
        <f>VLOOKUP(G20,'Martin Factor'!C:D,2,FALSE)</f>
        <v>5.2</v>
      </c>
      <c r="I20" s="6">
        <f t="shared" si="4"/>
        <v>128.6</v>
      </c>
      <c r="J20" s="6">
        <f t="shared" si="5"/>
        <v>133.28</v>
      </c>
      <c r="K20" s="6">
        <f t="shared" si="6"/>
        <v>129.75478999999999</v>
      </c>
      <c r="L20" s="6">
        <f t="shared" si="7"/>
        <v>120.64999999999999</v>
      </c>
      <c r="M20" s="6">
        <f t="shared" si="8"/>
        <v>137.24</v>
      </c>
      <c r="N20" s="6">
        <f t="shared" si="9"/>
        <v>147.52852720035384</v>
      </c>
      <c r="O20" s="6">
        <f t="shared" si="10"/>
        <v>132.5</v>
      </c>
      <c r="P20" s="6">
        <f t="shared" si="11"/>
        <v>134.21884498480244</v>
      </c>
      <c r="Q20" s="6">
        <f t="shared" si="12"/>
        <v>125.10000000000001</v>
      </c>
      <c r="R20" s="6">
        <f t="shared" si="13"/>
        <v>114.2432</v>
      </c>
      <c r="S20" s="6">
        <f t="shared" si="14"/>
        <v>129.5</v>
      </c>
      <c r="T20" s="6">
        <f t="shared" si="15"/>
        <v>143.94</v>
      </c>
      <c r="V20" s="23" t="str">
        <f t="shared" si="16"/>
        <v>Near optimal/Above optimal</v>
      </c>
      <c r="W20" s="23" t="str">
        <f t="shared" si="17"/>
        <v>Borderline high</v>
      </c>
      <c r="X20" s="23" t="str">
        <f t="shared" si="18"/>
        <v>Near optimal/Above optimal</v>
      </c>
      <c r="Y20" s="23" t="str">
        <f t="shared" si="19"/>
        <v>Near optimal/Above optimal</v>
      </c>
      <c r="Z20" s="23" t="str">
        <f t="shared" si="20"/>
        <v>Borderline high</v>
      </c>
      <c r="AA20" s="23" t="str">
        <f t="shared" si="21"/>
        <v>Borderline high</v>
      </c>
      <c r="AB20" s="23" t="str">
        <f t="shared" si="22"/>
        <v>Borderline high</v>
      </c>
      <c r="AC20" s="23" t="str">
        <f t="shared" si="23"/>
        <v>Borderline high</v>
      </c>
      <c r="AD20" s="23" t="str">
        <f t="shared" si="24"/>
        <v>Near optimal/Above optimal</v>
      </c>
      <c r="AE20" s="23" t="str">
        <f t="shared" si="25"/>
        <v>Near optimal/Above optimal</v>
      </c>
      <c r="AF20" s="23" t="str">
        <f t="shared" si="26"/>
        <v>Near optimal/Above optimal</v>
      </c>
      <c r="AG20" s="23" t="str">
        <f t="shared" si="27"/>
        <v>Borderline high</v>
      </c>
      <c r="AH20" s="24" t="str">
        <f t="shared" si="28"/>
        <v>Enter data</v>
      </c>
    </row>
    <row r="584" spans="3:3" x14ac:dyDescent="0.3">
      <c r="C584" s="4"/>
    </row>
    <row r="585" spans="3:3" x14ac:dyDescent="0.3">
      <c r="C585" s="4"/>
    </row>
    <row r="632" spans="3:3" x14ac:dyDescent="0.3">
      <c r="C632" s="4"/>
    </row>
    <row r="633" spans="3:3" x14ac:dyDescent="0.3">
      <c r="C633" s="4"/>
    </row>
    <row r="636" spans="3:3" x14ac:dyDescent="0.3">
      <c r="C636" s="4"/>
    </row>
    <row r="637" spans="3:3" x14ac:dyDescent="0.3">
      <c r="C637" s="4"/>
    </row>
    <row r="638" spans="3:3" x14ac:dyDescent="0.3">
      <c r="C638" s="4"/>
    </row>
    <row r="639" spans="3:3" x14ac:dyDescent="0.3">
      <c r="C639" s="4"/>
    </row>
    <row r="1228" spans="3:3" x14ac:dyDescent="0.3">
      <c r="C1228" s="4"/>
    </row>
    <row r="1229" spans="3:3" x14ac:dyDescent="0.3">
      <c r="C1229" s="4"/>
    </row>
    <row r="1231" spans="3:3" x14ac:dyDescent="0.3">
      <c r="C1231" s="4"/>
    </row>
    <row r="1232" spans="3:3" x14ac:dyDescent="0.3">
      <c r="C1232" s="4"/>
    </row>
    <row r="1233" spans="3:3" x14ac:dyDescent="0.3">
      <c r="C1233" s="4"/>
    </row>
    <row r="1234" spans="3:3" x14ac:dyDescent="0.3">
      <c r="C1234" s="4"/>
    </row>
    <row r="1235" spans="3:3" x14ac:dyDescent="0.3">
      <c r="C1235" s="4"/>
    </row>
    <row r="1236" spans="3:3" x14ac:dyDescent="0.3">
      <c r="C1236" s="4"/>
    </row>
    <row r="1237" spans="3:3" x14ac:dyDescent="0.3">
      <c r="C1237" s="4"/>
    </row>
    <row r="1238" spans="3:3" x14ac:dyDescent="0.3">
      <c r="C1238" s="4"/>
    </row>
    <row r="1239" spans="3:3" x14ac:dyDescent="0.3">
      <c r="C1239" s="4"/>
    </row>
    <row r="1240" spans="3:3" x14ac:dyDescent="0.3">
      <c r="C1240" s="4"/>
    </row>
    <row r="1241" spans="3:3" x14ac:dyDescent="0.3">
      <c r="C1241" s="4"/>
    </row>
    <row r="1242" spans="3:3" x14ac:dyDescent="0.3">
      <c r="C1242" s="4"/>
    </row>
    <row r="1243" spans="3:3" x14ac:dyDescent="0.3">
      <c r="C1243" s="4"/>
    </row>
    <row r="1244" spans="3:3" x14ac:dyDescent="0.3">
      <c r="C1244" s="4"/>
    </row>
    <row r="1245" spans="3:3" x14ac:dyDescent="0.3">
      <c r="C1245" s="4"/>
    </row>
    <row r="1246" spans="3:3" x14ac:dyDescent="0.3">
      <c r="C1246" s="4"/>
    </row>
    <row r="1247" spans="3:3" x14ac:dyDescent="0.3">
      <c r="C1247" s="4"/>
    </row>
    <row r="1248" spans="3:3" x14ac:dyDescent="0.3">
      <c r="C1248" s="4"/>
    </row>
    <row r="1250" spans="3:3" x14ac:dyDescent="0.3">
      <c r="C1250" s="4"/>
    </row>
    <row r="1255" spans="3:3" x14ac:dyDescent="0.3">
      <c r="C1255" s="4"/>
    </row>
    <row r="1256" spans="3:3" x14ac:dyDescent="0.3">
      <c r="C1256" s="4"/>
    </row>
    <row r="1257" spans="3:3" x14ac:dyDescent="0.3">
      <c r="C1257" s="4"/>
    </row>
    <row r="1258" spans="3:3" x14ac:dyDescent="0.3">
      <c r="C1258" s="4"/>
    </row>
    <row r="1259" spans="3:3" x14ac:dyDescent="0.3">
      <c r="C1259" s="4"/>
    </row>
    <row r="1260" spans="3:3" x14ac:dyDescent="0.3">
      <c r="C1260" s="4"/>
    </row>
    <row r="1261" spans="3:3" x14ac:dyDescent="0.3">
      <c r="C1261" s="4"/>
    </row>
    <row r="1262" spans="3:3" x14ac:dyDescent="0.3">
      <c r="C1262" s="4"/>
    </row>
    <row r="1263" spans="3:3" x14ac:dyDescent="0.3">
      <c r="C1263" s="4"/>
    </row>
    <row r="1264" spans="3:3" x14ac:dyDescent="0.3">
      <c r="C1264" s="4"/>
    </row>
    <row r="1265" spans="3:3" x14ac:dyDescent="0.3">
      <c r="C1265" s="4"/>
    </row>
    <row r="1266" spans="3:3" x14ac:dyDescent="0.3">
      <c r="C1266" s="4"/>
    </row>
    <row r="1267" spans="3:3" x14ac:dyDescent="0.3">
      <c r="C1267" s="4"/>
    </row>
    <row r="1268" spans="3:3" x14ac:dyDescent="0.3">
      <c r="C1268" s="4"/>
    </row>
    <row r="1269" spans="3:3" x14ac:dyDescent="0.3">
      <c r="C1269" s="4"/>
    </row>
    <row r="1270" spans="3:3" x14ac:dyDescent="0.3">
      <c r="C1270" s="4"/>
    </row>
    <row r="1271" spans="3:3" x14ac:dyDescent="0.3">
      <c r="C1271" s="4"/>
    </row>
    <row r="1272" spans="3:3" x14ac:dyDescent="0.3">
      <c r="C1272" s="4"/>
    </row>
    <row r="1274" spans="3:3" x14ac:dyDescent="0.3">
      <c r="C1274" s="4"/>
    </row>
    <row r="1275" spans="3:3" x14ac:dyDescent="0.3">
      <c r="C1275" s="4"/>
    </row>
    <row r="1276" spans="3:3" x14ac:dyDescent="0.3">
      <c r="C1276" s="4"/>
    </row>
    <row r="1278" spans="3:3" x14ac:dyDescent="0.3">
      <c r="C1278" s="4"/>
    </row>
    <row r="1279" spans="3:3" x14ac:dyDescent="0.3">
      <c r="C1279" s="4"/>
    </row>
    <row r="1280" spans="3:3" x14ac:dyDescent="0.3">
      <c r="C1280" s="4"/>
    </row>
    <row r="1281" spans="3:3" x14ac:dyDescent="0.3">
      <c r="C1281" s="4"/>
    </row>
    <row r="1282" spans="3:3" x14ac:dyDescent="0.3">
      <c r="C1282" s="4"/>
    </row>
    <row r="1283" spans="3:3" x14ac:dyDescent="0.3">
      <c r="C1283" s="4"/>
    </row>
    <row r="1284" spans="3:3" x14ac:dyDescent="0.3">
      <c r="C1284" s="4"/>
    </row>
    <row r="1285" spans="3:3" x14ac:dyDescent="0.3">
      <c r="C1285" s="4"/>
    </row>
    <row r="1286" spans="3:3" x14ac:dyDescent="0.3">
      <c r="C1286" s="4"/>
    </row>
    <row r="1287" spans="3:3" x14ac:dyDescent="0.3">
      <c r="C1287" s="4"/>
    </row>
    <row r="1288" spans="3:3" x14ac:dyDescent="0.3">
      <c r="C1288" s="4"/>
    </row>
    <row r="1289" spans="3:3" x14ac:dyDescent="0.3">
      <c r="C1289" s="4"/>
    </row>
    <row r="1373" spans="3:3" x14ac:dyDescent="0.3">
      <c r="C1373" s="4"/>
    </row>
    <row r="1374" spans="3:3" x14ac:dyDescent="0.3">
      <c r="C1374" s="4"/>
    </row>
    <row r="1411" spans="3:3" x14ac:dyDescent="0.3">
      <c r="C1411" s="4"/>
    </row>
    <row r="1467" spans="3:3" x14ac:dyDescent="0.3">
      <c r="C1467" s="4"/>
    </row>
    <row r="1468" spans="3:3" x14ac:dyDescent="0.3">
      <c r="C1468" s="4"/>
    </row>
    <row r="1469" spans="3:3" x14ac:dyDescent="0.3">
      <c r="C1469" s="4"/>
    </row>
    <row r="1511" spans="3:3" x14ac:dyDescent="0.3">
      <c r="C1511" s="4"/>
    </row>
    <row r="1583" spans="3:3" x14ac:dyDescent="0.3">
      <c r="C1583" s="4"/>
    </row>
    <row r="1615" spans="3:3" x14ac:dyDescent="0.3">
      <c r="C1615" s="4"/>
    </row>
    <row r="1642" spans="3:3" x14ac:dyDescent="0.3">
      <c r="C1642" s="4"/>
    </row>
    <row r="1643" spans="3:3" x14ac:dyDescent="0.3">
      <c r="C1643" s="4"/>
    </row>
    <row r="1644" spans="3:3" x14ac:dyDescent="0.3">
      <c r="C1644" s="4"/>
    </row>
    <row r="1645" spans="3:3" x14ac:dyDescent="0.3">
      <c r="C1645" s="4"/>
    </row>
    <row r="1735" spans="3:3" x14ac:dyDescent="0.3">
      <c r="C1735" s="4"/>
    </row>
    <row r="1736" spans="3:3" x14ac:dyDescent="0.3">
      <c r="C1736" s="4"/>
    </row>
    <row r="1737" spans="3:3" x14ac:dyDescent="0.3">
      <c r="C1737" s="4"/>
    </row>
    <row r="1762" spans="3:3" x14ac:dyDescent="0.3">
      <c r="C1762" s="4"/>
    </row>
    <row r="1763" spans="3:3" x14ac:dyDescent="0.3">
      <c r="C1763" s="4"/>
    </row>
    <row r="1764" spans="3:3" x14ac:dyDescent="0.3">
      <c r="C1764" s="4"/>
    </row>
    <row r="1765" spans="3:3" x14ac:dyDescent="0.3">
      <c r="C1765" s="4"/>
    </row>
    <row r="1766" spans="3:3" x14ac:dyDescent="0.3">
      <c r="C1766" s="4"/>
    </row>
    <row r="1767" spans="3:3" x14ac:dyDescent="0.3">
      <c r="C1767" s="4"/>
    </row>
    <row r="1768" spans="3:3" x14ac:dyDescent="0.3">
      <c r="C1768" s="4"/>
    </row>
    <row r="1769" spans="3:3" x14ac:dyDescent="0.3">
      <c r="C1769" s="4"/>
    </row>
    <row r="1817" spans="3:3" x14ac:dyDescent="0.3">
      <c r="C1817" s="4"/>
    </row>
    <row r="1819" spans="3:3" x14ac:dyDescent="0.3">
      <c r="C1819" s="4"/>
    </row>
    <row r="1848" spans="3:3" x14ac:dyDescent="0.3">
      <c r="C1848" s="4"/>
    </row>
    <row r="1849" spans="3:3" x14ac:dyDescent="0.3">
      <c r="C1849" s="4"/>
    </row>
    <row r="1850" spans="3:3" x14ac:dyDescent="0.3">
      <c r="C1850" s="4"/>
    </row>
    <row r="1851" spans="3:3" x14ac:dyDescent="0.3">
      <c r="C1851" s="4"/>
    </row>
    <row r="1853" spans="3:3" x14ac:dyDescent="0.3">
      <c r="C1853" s="4"/>
    </row>
    <row r="1854" spans="3:3" x14ac:dyDescent="0.3">
      <c r="C1854" s="4"/>
    </row>
    <row r="1855" spans="3:3" x14ac:dyDescent="0.3">
      <c r="C1855" s="4"/>
    </row>
    <row r="1857" spans="3:3" x14ac:dyDescent="0.3">
      <c r="C1857" s="4"/>
    </row>
    <row r="1858" spans="3:3" x14ac:dyDescent="0.3">
      <c r="C1858" s="4"/>
    </row>
    <row r="1859" spans="3:3" x14ac:dyDescent="0.3">
      <c r="C1859" s="4"/>
    </row>
    <row r="1860" spans="3:3" x14ac:dyDescent="0.3">
      <c r="C1860" s="4"/>
    </row>
    <row r="1861" spans="3:3" x14ac:dyDescent="0.3">
      <c r="C1861" s="4"/>
    </row>
    <row r="1862" spans="3:3" x14ac:dyDescent="0.3">
      <c r="C1862" s="4"/>
    </row>
    <row r="1863" spans="3:3" x14ac:dyDescent="0.3">
      <c r="C1863" s="4"/>
    </row>
    <row r="1958" spans="3:3" x14ac:dyDescent="0.3">
      <c r="C1958" s="4"/>
    </row>
    <row r="1959" spans="3:3" x14ac:dyDescent="0.3">
      <c r="C1959" s="4"/>
    </row>
    <row r="1960" spans="3:3" x14ac:dyDescent="0.3">
      <c r="C1960" s="4"/>
    </row>
    <row r="1961" spans="3:3" x14ac:dyDescent="0.3">
      <c r="C1961" s="4"/>
    </row>
    <row r="1964" spans="3:3" x14ac:dyDescent="0.3">
      <c r="C1964" s="4"/>
    </row>
    <row r="1966" spans="3:3" x14ac:dyDescent="0.3">
      <c r="C1966" s="4"/>
    </row>
    <row r="1967" spans="3:3" x14ac:dyDescent="0.3">
      <c r="C1967" s="4"/>
    </row>
    <row r="1968" spans="3:3" x14ac:dyDescent="0.3">
      <c r="C1968" s="4"/>
    </row>
    <row r="1969" spans="3:3" x14ac:dyDescent="0.3">
      <c r="C1969" s="4"/>
    </row>
    <row r="2000" spans="3:3" x14ac:dyDescent="0.3">
      <c r="C2000" s="4"/>
    </row>
    <row r="2053" spans="3:3" x14ac:dyDescent="0.3">
      <c r="C2053" s="4"/>
    </row>
    <row r="2118" spans="3:3" x14ac:dyDescent="0.3">
      <c r="C2118" s="4"/>
    </row>
    <row r="2119" spans="3:3" x14ac:dyDescent="0.3">
      <c r="C2119" s="4"/>
    </row>
    <row r="2121" spans="3:3" x14ac:dyDescent="0.3">
      <c r="C2121" s="4"/>
    </row>
    <row r="2122" spans="3:3" x14ac:dyDescent="0.3">
      <c r="C2122" s="4"/>
    </row>
    <row r="2166" spans="3:3" x14ac:dyDescent="0.3">
      <c r="C2166" s="4"/>
    </row>
    <row r="2167" spans="3:3" x14ac:dyDescent="0.3">
      <c r="C2167" s="4"/>
    </row>
    <row r="2198" spans="3:3" x14ac:dyDescent="0.3">
      <c r="C2198" s="4"/>
    </row>
    <row r="2203" spans="3:3" x14ac:dyDescent="0.3">
      <c r="C2203" s="4"/>
    </row>
    <row r="2204" spans="3:3" x14ac:dyDescent="0.3">
      <c r="C2204" s="4"/>
    </row>
    <row r="2205" spans="3:3" x14ac:dyDescent="0.3">
      <c r="C2205" s="4"/>
    </row>
    <row r="2206" spans="3:3" x14ac:dyDescent="0.3">
      <c r="C2206" s="4"/>
    </row>
    <row r="2210" spans="3:3" x14ac:dyDescent="0.3">
      <c r="C2210" s="4"/>
    </row>
    <row r="2211" spans="3:3" x14ac:dyDescent="0.3">
      <c r="C2211" s="4"/>
    </row>
    <row r="2212" spans="3:3" x14ac:dyDescent="0.3">
      <c r="C2212" s="4"/>
    </row>
    <row r="2213" spans="3:3" x14ac:dyDescent="0.3">
      <c r="C2213" s="4"/>
    </row>
    <row r="2214" spans="3:3" x14ac:dyDescent="0.3">
      <c r="C2214" s="4"/>
    </row>
    <row r="2215" spans="3:3" x14ac:dyDescent="0.3">
      <c r="C2215" s="4"/>
    </row>
    <row r="2216" spans="3:3" x14ac:dyDescent="0.3">
      <c r="C2216" s="4"/>
    </row>
    <row r="2217" spans="3:3" x14ac:dyDescent="0.3">
      <c r="C2217" s="4"/>
    </row>
    <row r="2218" spans="3:3" x14ac:dyDescent="0.3">
      <c r="C2218" s="4"/>
    </row>
    <row r="2248" spans="3:3" x14ac:dyDescent="0.3">
      <c r="C2248" s="4"/>
    </row>
    <row r="2249" spans="3:3" x14ac:dyDescent="0.3">
      <c r="C2249" s="4"/>
    </row>
    <row r="2346" spans="3:3" x14ac:dyDescent="0.3">
      <c r="C2346" s="4"/>
    </row>
    <row r="2362" spans="3:3" x14ac:dyDescent="0.3">
      <c r="C2362" s="4"/>
    </row>
    <row r="2423" spans="3:3" x14ac:dyDescent="0.3">
      <c r="C2423" s="4"/>
    </row>
    <row r="2424" spans="3:3" x14ac:dyDescent="0.3">
      <c r="C2424" s="4"/>
    </row>
    <row r="2425" spans="3:3" x14ac:dyDescent="0.3">
      <c r="C2425" s="4"/>
    </row>
    <row r="2426" spans="3:3" x14ac:dyDescent="0.3">
      <c r="C2426" s="4"/>
    </row>
    <row r="2495" spans="3:3" x14ac:dyDescent="0.3">
      <c r="C2495" s="4"/>
    </row>
    <row r="2508" spans="3:3" x14ac:dyDescent="0.3">
      <c r="C2508" s="4"/>
    </row>
    <row r="2509" spans="3:3" x14ac:dyDescent="0.3">
      <c r="C2509" s="4"/>
    </row>
    <row r="2510" spans="3:3" x14ac:dyDescent="0.3">
      <c r="C2510" s="4"/>
    </row>
    <row r="2511" spans="3:3" x14ac:dyDescent="0.3">
      <c r="C2511" s="4"/>
    </row>
    <row r="2512" spans="3:3" x14ac:dyDescent="0.3">
      <c r="C2512" s="4"/>
    </row>
    <row r="2513" spans="3:3" x14ac:dyDescent="0.3">
      <c r="C2513" s="4"/>
    </row>
    <row r="2514" spans="3:3" x14ac:dyDescent="0.3">
      <c r="C2514" s="4"/>
    </row>
    <row r="2515" spans="3:3" x14ac:dyDescent="0.3">
      <c r="C2515" s="4"/>
    </row>
    <row r="2516" spans="3:3" x14ac:dyDescent="0.3">
      <c r="C2516" s="4"/>
    </row>
    <row r="2517" spans="3:3" x14ac:dyDescent="0.3">
      <c r="C2517" s="4"/>
    </row>
    <row r="2548" spans="3:3" x14ac:dyDescent="0.3">
      <c r="C2548" s="4"/>
    </row>
    <row r="2551" spans="3:3" x14ac:dyDescent="0.3">
      <c r="C2551" s="4"/>
    </row>
    <row r="2552" spans="3:3" x14ac:dyDescent="0.3">
      <c r="C2552" s="4"/>
    </row>
    <row r="2575" spans="3:3" x14ac:dyDescent="0.3">
      <c r="C2575" s="4"/>
    </row>
    <row r="2576" spans="3:3" x14ac:dyDescent="0.3">
      <c r="C2576" s="4"/>
    </row>
    <row r="2577" spans="3:3" x14ac:dyDescent="0.3">
      <c r="C2577" s="4"/>
    </row>
    <row r="2578" spans="3:3" x14ac:dyDescent="0.3">
      <c r="C2578" s="4"/>
    </row>
    <row r="2579" spans="3:3" x14ac:dyDescent="0.3">
      <c r="C2579" s="4"/>
    </row>
    <row r="2658" spans="3:3" x14ac:dyDescent="0.3">
      <c r="C2658" s="4"/>
    </row>
    <row r="2659" spans="3:3" x14ac:dyDescent="0.3">
      <c r="C2659" s="4"/>
    </row>
    <row r="2660" spans="3:3" x14ac:dyDescent="0.3">
      <c r="C2660" s="4"/>
    </row>
    <row r="2666" spans="3:3" x14ac:dyDescent="0.3">
      <c r="C2666" s="4"/>
    </row>
    <row r="2668" spans="3:3" x14ac:dyDescent="0.3">
      <c r="C2668" s="4"/>
    </row>
    <row r="2672" spans="3:3" x14ac:dyDescent="0.3">
      <c r="C2672" s="4"/>
    </row>
    <row r="2674" spans="3:3" x14ac:dyDescent="0.3">
      <c r="C2674" s="4"/>
    </row>
    <row r="2678" spans="3:3" x14ac:dyDescent="0.3">
      <c r="C2678" s="4"/>
    </row>
    <row r="2679" spans="3:3" x14ac:dyDescent="0.3">
      <c r="C2679" s="4"/>
    </row>
    <row r="2680" spans="3:3" x14ac:dyDescent="0.3">
      <c r="C2680" s="4"/>
    </row>
    <row r="2681" spans="3:3" x14ac:dyDescent="0.3">
      <c r="C2681" s="4"/>
    </row>
    <row r="2682" spans="3:3" x14ac:dyDescent="0.3">
      <c r="C2682" s="4"/>
    </row>
    <row r="2683" spans="3:3" x14ac:dyDescent="0.3">
      <c r="C2683" s="4"/>
    </row>
    <row r="2684" spans="3:3" x14ac:dyDescent="0.3">
      <c r="C2684" s="4"/>
    </row>
    <row r="2685" spans="3:3" x14ac:dyDescent="0.3">
      <c r="C2685" s="4"/>
    </row>
    <row r="2686" spans="3:3" x14ac:dyDescent="0.3">
      <c r="C2686" s="4"/>
    </row>
    <row r="2729" spans="3:3" x14ac:dyDescent="0.3">
      <c r="C2729" s="4"/>
    </row>
    <row r="2730" spans="3:3" x14ac:dyDescent="0.3">
      <c r="C2730" s="4"/>
    </row>
    <row r="2863" spans="3:3" x14ac:dyDescent="0.3">
      <c r="C2863" s="4"/>
    </row>
    <row r="2864" spans="3:3" x14ac:dyDescent="0.3">
      <c r="C2864" s="4"/>
    </row>
    <row r="2865" spans="3:3" x14ac:dyDescent="0.3">
      <c r="C2865" s="4"/>
    </row>
    <row r="2866" spans="3:3" x14ac:dyDescent="0.3">
      <c r="C2866" s="4"/>
    </row>
    <row r="2867" spans="3:3" x14ac:dyDescent="0.3">
      <c r="C2867" s="4"/>
    </row>
    <row r="2868" spans="3:3" x14ac:dyDescent="0.3">
      <c r="C2868" s="4"/>
    </row>
    <row r="2871" spans="3:3" x14ac:dyDescent="0.3">
      <c r="C2871" s="4"/>
    </row>
    <row r="2873" spans="3:3" x14ac:dyDescent="0.3">
      <c r="C2873" s="4"/>
    </row>
    <row r="2874" spans="3:3" x14ac:dyDescent="0.3">
      <c r="C2874" s="4"/>
    </row>
    <row r="2875" spans="3:3" x14ac:dyDescent="0.3">
      <c r="C2875" s="4"/>
    </row>
    <row r="2876" spans="3:3" x14ac:dyDescent="0.3">
      <c r="C2876" s="4"/>
    </row>
    <row r="2877" spans="3:3" x14ac:dyDescent="0.3">
      <c r="C2877" s="4"/>
    </row>
    <row r="2878" spans="3:3" x14ac:dyDescent="0.3">
      <c r="C2878" s="4"/>
    </row>
    <row r="2880" spans="3:3" x14ac:dyDescent="0.3">
      <c r="C2880" s="4"/>
    </row>
    <row r="2882" spans="3:3" x14ac:dyDescent="0.3">
      <c r="C2882" s="4"/>
    </row>
    <row r="2883" spans="3:3" x14ac:dyDescent="0.3">
      <c r="C2883" s="4"/>
    </row>
    <row r="2884" spans="3:3" x14ac:dyDescent="0.3">
      <c r="C2884" s="4"/>
    </row>
    <row r="2885" spans="3:3" x14ac:dyDescent="0.3">
      <c r="C2885" s="4"/>
    </row>
    <row r="2886" spans="3:3" x14ac:dyDescent="0.3">
      <c r="C2886" s="4"/>
    </row>
    <row r="2887" spans="3:3" x14ac:dyDescent="0.3">
      <c r="C2887" s="4"/>
    </row>
    <row r="2888" spans="3:3" x14ac:dyDescent="0.3">
      <c r="C2888" s="4"/>
    </row>
    <row r="2889" spans="3:3" x14ac:dyDescent="0.3">
      <c r="C2889" s="4"/>
    </row>
    <row r="2890" spans="3:3" x14ac:dyDescent="0.3">
      <c r="C2890" s="4"/>
    </row>
    <row r="2892" spans="3:3" x14ac:dyDescent="0.3">
      <c r="C2892" s="4"/>
    </row>
    <row r="2893" spans="3:3" x14ac:dyDescent="0.3">
      <c r="C2893" s="4"/>
    </row>
    <row r="2894" spans="3:3" x14ac:dyDescent="0.3">
      <c r="C2894" s="4"/>
    </row>
    <row r="2895" spans="3:3" x14ac:dyDescent="0.3">
      <c r="C2895" s="4"/>
    </row>
    <row r="2896" spans="3:3" x14ac:dyDescent="0.3">
      <c r="C2896" s="4"/>
    </row>
    <row r="2897" spans="3:3" x14ac:dyDescent="0.3">
      <c r="C2897" s="4"/>
    </row>
    <row r="2898" spans="3:3" x14ac:dyDescent="0.3">
      <c r="C2898" s="4"/>
    </row>
    <row r="2899" spans="3:3" x14ac:dyDescent="0.3">
      <c r="C2899" s="4"/>
    </row>
    <row r="2900" spans="3:3" x14ac:dyDescent="0.3">
      <c r="C2900" s="4"/>
    </row>
    <row r="2901" spans="3:3" x14ac:dyDescent="0.3">
      <c r="C2901" s="4"/>
    </row>
    <row r="2902" spans="3:3" x14ac:dyDescent="0.3">
      <c r="C2902" s="4"/>
    </row>
    <row r="2903" spans="3:3" x14ac:dyDescent="0.3">
      <c r="C2903" s="4"/>
    </row>
    <row r="2904" spans="3:3" x14ac:dyDescent="0.3">
      <c r="C2904" s="4"/>
    </row>
    <row r="2905" spans="3:3" x14ac:dyDescent="0.3">
      <c r="C2905" s="4"/>
    </row>
    <row r="2906" spans="3:3" x14ac:dyDescent="0.3">
      <c r="C2906" s="4"/>
    </row>
    <row r="2907" spans="3:3" x14ac:dyDescent="0.3">
      <c r="C2907" s="4"/>
    </row>
    <row r="2908" spans="3:3" x14ac:dyDescent="0.3">
      <c r="C2908" s="4"/>
    </row>
    <row r="2912" spans="3:3" x14ac:dyDescent="0.3">
      <c r="C2912" s="4"/>
    </row>
    <row r="2913" spans="3:3" x14ac:dyDescent="0.3">
      <c r="C2913" s="4"/>
    </row>
    <row r="2914" spans="3:3" x14ac:dyDescent="0.3">
      <c r="C2914" s="4"/>
    </row>
    <row r="2915" spans="3:3" x14ac:dyDescent="0.3">
      <c r="C2915" s="4"/>
    </row>
    <row r="2916" spans="3:3" x14ac:dyDescent="0.3">
      <c r="C2916" s="4"/>
    </row>
    <row r="2917" spans="3:3" x14ac:dyDescent="0.3">
      <c r="C2917" s="4"/>
    </row>
    <row r="2918" spans="3:3" x14ac:dyDescent="0.3">
      <c r="C2918" s="4"/>
    </row>
    <row r="2919" spans="3:3" x14ac:dyDescent="0.3">
      <c r="C2919" s="4"/>
    </row>
    <row r="2920" spans="3:3" x14ac:dyDescent="0.3">
      <c r="C2920" s="4"/>
    </row>
    <row r="2921" spans="3:3" x14ac:dyDescent="0.3">
      <c r="C2921" s="4"/>
    </row>
    <row r="2923" spans="3:3" x14ac:dyDescent="0.3">
      <c r="C2923" s="4"/>
    </row>
    <row r="2924" spans="3:3" x14ac:dyDescent="0.3">
      <c r="C2924" s="4"/>
    </row>
    <row r="2925" spans="3:3" x14ac:dyDescent="0.3">
      <c r="C2925" s="4"/>
    </row>
    <row r="2926" spans="3:3" x14ac:dyDescent="0.3">
      <c r="C2926" s="4"/>
    </row>
    <row r="2927" spans="3:3" x14ac:dyDescent="0.3">
      <c r="C2927" s="4"/>
    </row>
    <row r="2928" spans="3:3" x14ac:dyDescent="0.3">
      <c r="C2928" s="4"/>
    </row>
    <row r="2929" spans="3:3" x14ac:dyDescent="0.3">
      <c r="C2929" s="4"/>
    </row>
    <row r="2930" spans="3:3" x14ac:dyDescent="0.3">
      <c r="C2930" s="4"/>
    </row>
    <row r="2931" spans="3:3" x14ac:dyDescent="0.3">
      <c r="C2931" s="4"/>
    </row>
    <row r="2933" spans="3:3" x14ac:dyDescent="0.3">
      <c r="C2933" s="4"/>
    </row>
    <row r="2934" spans="3:3" x14ac:dyDescent="0.3">
      <c r="C2934" s="4"/>
    </row>
    <row r="2935" spans="3:3" x14ac:dyDescent="0.3">
      <c r="C2935" s="4"/>
    </row>
    <row r="2936" spans="3:3" x14ac:dyDescent="0.3">
      <c r="C2936" s="4"/>
    </row>
    <row r="2937" spans="3:3" x14ac:dyDescent="0.3">
      <c r="C2937" s="4"/>
    </row>
    <row r="2938" spans="3:3" x14ac:dyDescent="0.3">
      <c r="C2938" s="4"/>
    </row>
    <row r="2939" spans="3:3" x14ac:dyDescent="0.3">
      <c r="C2939" s="4"/>
    </row>
    <row r="2940" spans="3:3" x14ac:dyDescent="0.3">
      <c r="C2940" s="4"/>
    </row>
    <row r="2941" spans="3:3" x14ac:dyDescent="0.3">
      <c r="C2941" s="4"/>
    </row>
    <row r="2942" spans="3:3" x14ac:dyDescent="0.3">
      <c r="C2942" s="4"/>
    </row>
    <row r="2943" spans="3:3" x14ac:dyDescent="0.3">
      <c r="C2943" s="4"/>
    </row>
    <row r="2945" spans="3:3" x14ac:dyDescent="0.3">
      <c r="C2945" s="4"/>
    </row>
    <row r="2946" spans="3:3" x14ac:dyDescent="0.3">
      <c r="C2946" s="4"/>
    </row>
    <row r="2948" spans="3:3" x14ac:dyDescent="0.3">
      <c r="C2948" s="4"/>
    </row>
    <row r="2949" spans="3:3" x14ac:dyDescent="0.3">
      <c r="C2949" s="4"/>
    </row>
    <row r="2950" spans="3:3" x14ac:dyDescent="0.3">
      <c r="C2950" s="4"/>
    </row>
    <row r="2951" spans="3:3" x14ac:dyDescent="0.3">
      <c r="C2951" s="4"/>
    </row>
    <row r="2955" spans="3:3" x14ac:dyDescent="0.3">
      <c r="C2955" s="4"/>
    </row>
    <row r="2957" spans="3:3" x14ac:dyDescent="0.3">
      <c r="C2957" s="4"/>
    </row>
    <row r="2958" spans="3:3" x14ac:dyDescent="0.3">
      <c r="C2958" s="4"/>
    </row>
    <row r="2959" spans="3:3" x14ac:dyDescent="0.3">
      <c r="C2959" s="4"/>
    </row>
    <row r="2960" spans="3:3" x14ac:dyDescent="0.3">
      <c r="C2960" s="4"/>
    </row>
    <row r="2961" spans="3:3" x14ac:dyDescent="0.3">
      <c r="C2961" s="4"/>
    </row>
    <row r="2962" spans="3:3" x14ac:dyDescent="0.3">
      <c r="C2962" s="4"/>
    </row>
    <row r="2963" spans="3:3" x14ac:dyDescent="0.3">
      <c r="C2963" s="4"/>
    </row>
    <row r="2964" spans="3:3" x14ac:dyDescent="0.3">
      <c r="C2964" s="4"/>
    </row>
    <row r="2965" spans="3:3" x14ac:dyDescent="0.3">
      <c r="C2965" s="4"/>
    </row>
    <row r="2966" spans="3:3" x14ac:dyDescent="0.3">
      <c r="C2966" s="4"/>
    </row>
    <row r="2967" spans="3:3" x14ac:dyDescent="0.3">
      <c r="C2967" s="4"/>
    </row>
    <row r="2968" spans="3:3" x14ac:dyDescent="0.3">
      <c r="C2968" s="4"/>
    </row>
    <row r="2970" spans="3:3" x14ac:dyDescent="0.3">
      <c r="C2970" s="4"/>
    </row>
    <row r="2971" spans="3:3" x14ac:dyDescent="0.3">
      <c r="C2971" s="4"/>
    </row>
    <row r="2972" spans="3:3" x14ac:dyDescent="0.3">
      <c r="C2972" s="4"/>
    </row>
    <row r="2973" spans="3:3" x14ac:dyDescent="0.3">
      <c r="C2973" s="4"/>
    </row>
    <row r="2976" spans="3:3" x14ac:dyDescent="0.3">
      <c r="C2976" s="4"/>
    </row>
    <row r="2977" spans="3:3" x14ac:dyDescent="0.3">
      <c r="C2977" s="4"/>
    </row>
    <row r="2979" spans="3:3" x14ac:dyDescent="0.3">
      <c r="C2979" s="4"/>
    </row>
    <row r="2980" spans="3:3" x14ac:dyDescent="0.3">
      <c r="C2980" s="4"/>
    </row>
    <row r="2981" spans="3:3" x14ac:dyDescent="0.3">
      <c r="C2981" s="4"/>
    </row>
    <row r="2982" spans="3:3" x14ac:dyDescent="0.3">
      <c r="C2982" s="4"/>
    </row>
    <row r="2983" spans="3:3" x14ac:dyDescent="0.3">
      <c r="C2983" s="4"/>
    </row>
    <row r="2984" spans="3:3" x14ac:dyDescent="0.3">
      <c r="C2984" s="4"/>
    </row>
    <row r="2985" spans="3:3" x14ac:dyDescent="0.3">
      <c r="C2985" s="4"/>
    </row>
    <row r="2986" spans="3:3" x14ac:dyDescent="0.3">
      <c r="C2986" s="4"/>
    </row>
    <row r="2988" spans="3:3" x14ac:dyDescent="0.3">
      <c r="C2988" s="4"/>
    </row>
    <row r="2989" spans="3:3" x14ac:dyDescent="0.3">
      <c r="C2989" s="4"/>
    </row>
    <row r="2990" spans="3:3" x14ac:dyDescent="0.3">
      <c r="C2990" s="4"/>
    </row>
    <row r="2991" spans="3:3" x14ac:dyDescent="0.3">
      <c r="C2991" s="4"/>
    </row>
    <row r="2992" spans="3:3" x14ac:dyDescent="0.3">
      <c r="C2992" s="4"/>
    </row>
    <row r="2993" spans="3:3" x14ac:dyDescent="0.3">
      <c r="C2993" s="4"/>
    </row>
    <row r="2994" spans="3:3" x14ac:dyDescent="0.3">
      <c r="C2994" s="4"/>
    </row>
    <row r="2995" spans="3:3" x14ac:dyDescent="0.3">
      <c r="C2995" s="4"/>
    </row>
    <row r="2996" spans="3:3" x14ac:dyDescent="0.3">
      <c r="C2996" s="4"/>
    </row>
    <row r="2997" spans="3:3" x14ac:dyDescent="0.3">
      <c r="C2997" s="4"/>
    </row>
    <row r="2998" spans="3:3" x14ac:dyDescent="0.3">
      <c r="C2998" s="4"/>
    </row>
    <row r="2999" spans="3:3" x14ac:dyDescent="0.3">
      <c r="C2999" s="4"/>
    </row>
    <row r="3000" spans="3:3" x14ac:dyDescent="0.3">
      <c r="C3000" s="4"/>
    </row>
    <row r="3001" spans="3:3" x14ac:dyDescent="0.3">
      <c r="C3001" s="4"/>
    </row>
    <row r="3002" spans="3:3" x14ac:dyDescent="0.3">
      <c r="C3002" s="4"/>
    </row>
    <row r="3003" spans="3:3" x14ac:dyDescent="0.3">
      <c r="C3003" s="4"/>
    </row>
    <row r="3004" spans="3:3" x14ac:dyDescent="0.3">
      <c r="C3004" s="4"/>
    </row>
    <row r="3005" spans="3:3" x14ac:dyDescent="0.3">
      <c r="C3005" s="4"/>
    </row>
    <row r="3006" spans="3:3" x14ac:dyDescent="0.3">
      <c r="C3006" s="4"/>
    </row>
    <row r="3008" spans="3:3" x14ac:dyDescent="0.3">
      <c r="C3008" s="4"/>
    </row>
    <row r="3009" spans="3:3" x14ac:dyDescent="0.3">
      <c r="C3009" s="4"/>
    </row>
    <row r="3010" spans="3:3" x14ac:dyDescent="0.3">
      <c r="C3010" s="4"/>
    </row>
    <row r="3011" spans="3:3" x14ac:dyDescent="0.3">
      <c r="C3011" s="4"/>
    </row>
    <row r="3012" spans="3:3" x14ac:dyDescent="0.3">
      <c r="C3012" s="4"/>
    </row>
    <row r="3013" spans="3:3" x14ac:dyDescent="0.3">
      <c r="C3013" s="4"/>
    </row>
    <row r="3014" spans="3:3" x14ac:dyDescent="0.3">
      <c r="C3014" s="4"/>
    </row>
    <row r="3017" spans="3:3" x14ac:dyDescent="0.3">
      <c r="C3017" s="4"/>
    </row>
    <row r="3018" spans="3:3" x14ac:dyDescent="0.3">
      <c r="C3018" s="4"/>
    </row>
    <row r="3019" spans="3:3" x14ac:dyDescent="0.3">
      <c r="C3019" s="4"/>
    </row>
    <row r="3020" spans="3:3" x14ac:dyDescent="0.3">
      <c r="C3020" s="4"/>
    </row>
    <row r="3021" spans="3:3" x14ac:dyDescent="0.3">
      <c r="C3021" s="4"/>
    </row>
    <row r="3022" spans="3:3" x14ac:dyDescent="0.3">
      <c r="C3022" s="4"/>
    </row>
    <row r="3023" spans="3:3" x14ac:dyDescent="0.3">
      <c r="C3023" s="4"/>
    </row>
    <row r="3025" spans="3:3" x14ac:dyDescent="0.3">
      <c r="C3025" s="4"/>
    </row>
    <row r="3029" spans="3:3" x14ac:dyDescent="0.3">
      <c r="C3029" s="4"/>
    </row>
    <row r="3030" spans="3:3" x14ac:dyDescent="0.3">
      <c r="C3030" s="4"/>
    </row>
    <row r="3031" spans="3:3" x14ac:dyDescent="0.3">
      <c r="C3031" s="4"/>
    </row>
    <row r="3032" spans="3:3" x14ac:dyDescent="0.3">
      <c r="C3032" s="4"/>
    </row>
    <row r="3033" spans="3:3" x14ac:dyDescent="0.3">
      <c r="C3033" s="4"/>
    </row>
    <row r="3034" spans="3:3" x14ac:dyDescent="0.3">
      <c r="C3034" s="4"/>
    </row>
    <row r="3035" spans="3:3" x14ac:dyDescent="0.3">
      <c r="C3035" s="4"/>
    </row>
    <row r="3036" spans="3:3" x14ac:dyDescent="0.3">
      <c r="C3036" s="4"/>
    </row>
    <row r="3037" spans="3:3" x14ac:dyDescent="0.3">
      <c r="C3037" s="4"/>
    </row>
    <row r="3038" spans="3:3" x14ac:dyDescent="0.3">
      <c r="C3038" s="4"/>
    </row>
    <row r="3039" spans="3:3" x14ac:dyDescent="0.3">
      <c r="C3039" s="4"/>
    </row>
    <row r="3040" spans="3:3" x14ac:dyDescent="0.3">
      <c r="C3040" s="4"/>
    </row>
    <row r="3041" spans="3:3" x14ac:dyDescent="0.3">
      <c r="C3041" s="4"/>
    </row>
    <row r="3043" spans="3:3" x14ac:dyDescent="0.3">
      <c r="C3043" s="4"/>
    </row>
    <row r="3044" spans="3:3" x14ac:dyDescent="0.3">
      <c r="C3044" s="4"/>
    </row>
    <row r="3045" spans="3:3" x14ac:dyDescent="0.3">
      <c r="C3045" s="4"/>
    </row>
    <row r="3046" spans="3:3" x14ac:dyDescent="0.3">
      <c r="C3046" s="4"/>
    </row>
    <row r="3047" spans="3:3" x14ac:dyDescent="0.3">
      <c r="C3047" s="4"/>
    </row>
    <row r="3048" spans="3:3" x14ac:dyDescent="0.3">
      <c r="C3048" s="4"/>
    </row>
    <row r="3050" spans="3:3" x14ac:dyDescent="0.3">
      <c r="C3050" s="4"/>
    </row>
    <row r="3052" spans="3:3" x14ac:dyDescent="0.3">
      <c r="C3052" s="4"/>
    </row>
    <row r="3053" spans="3:3" x14ac:dyDescent="0.3">
      <c r="C3053" s="4"/>
    </row>
    <row r="3054" spans="3:3" x14ac:dyDescent="0.3">
      <c r="C3054" s="4"/>
    </row>
    <row r="3055" spans="3:3" x14ac:dyDescent="0.3">
      <c r="C3055" s="4"/>
    </row>
    <row r="3057" spans="3:3" x14ac:dyDescent="0.3">
      <c r="C3057" s="4"/>
    </row>
    <row r="3058" spans="3:3" x14ac:dyDescent="0.3">
      <c r="C3058" s="4"/>
    </row>
    <row r="3060" spans="3:3" x14ac:dyDescent="0.3">
      <c r="C3060" s="4"/>
    </row>
    <row r="3061" spans="3:3" x14ac:dyDescent="0.3">
      <c r="C3061" s="4"/>
    </row>
    <row r="3062" spans="3:3" x14ac:dyDescent="0.3">
      <c r="C3062" s="4"/>
    </row>
    <row r="3063" spans="3:3" x14ac:dyDescent="0.3">
      <c r="C3063" s="4"/>
    </row>
    <row r="3064" spans="3:3" x14ac:dyDescent="0.3">
      <c r="C3064" s="4"/>
    </row>
    <row r="3065" spans="3:3" x14ac:dyDescent="0.3">
      <c r="C3065" s="4"/>
    </row>
    <row r="3067" spans="3:3" x14ac:dyDescent="0.3">
      <c r="C3067" s="4"/>
    </row>
    <row r="3068" spans="3:3" x14ac:dyDescent="0.3">
      <c r="C3068" s="4"/>
    </row>
    <row r="3069" spans="3:3" x14ac:dyDescent="0.3">
      <c r="C3069" s="4"/>
    </row>
    <row r="3070" spans="3:3" x14ac:dyDescent="0.3">
      <c r="C3070" s="4"/>
    </row>
    <row r="3071" spans="3:3" x14ac:dyDescent="0.3">
      <c r="C3071" s="4"/>
    </row>
    <row r="3072" spans="3:3" x14ac:dyDescent="0.3">
      <c r="C3072" s="4"/>
    </row>
    <row r="3073" spans="3:3" x14ac:dyDescent="0.3">
      <c r="C3073" s="4"/>
    </row>
    <row r="3074" spans="3:3" x14ac:dyDescent="0.3">
      <c r="C3074" s="4"/>
    </row>
    <row r="3076" spans="3:3" x14ac:dyDescent="0.3">
      <c r="C3076" s="4"/>
    </row>
    <row r="3077" spans="3:3" x14ac:dyDescent="0.3">
      <c r="C3077" s="4"/>
    </row>
    <row r="3078" spans="3:3" x14ac:dyDescent="0.3">
      <c r="C3078" s="4"/>
    </row>
    <row r="3079" spans="3:3" x14ac:dyDescent="0.3">
      <c r="C3079" s="4"/>
    </row>
    <row r="3080" spans="3:3" x14ac:dyDescent="0.3">
      <c r="C3080" s="4"/>
    </row>
    <row r="3081" spans="3:3" x14ac:dyDescent="0.3">
      <c r="C3081" s="4"/>
    </row>
    <row r="3082" spans="3:3" x14ac:dyDescent="0.3">
      <c r="C3082" s="4"/>
    </row>
    <row r="3083" spans="3:3" x14ac:dyDescent="0.3">
      <c r="C3083" s="4"/>
    </row>
    <row r="3084" spans="3:3" x14ac:dyDescent="0.3">
      <c r="C3084" s="4"/>
    </row>
    <row r="3085" spans="3:3" x14ac:dyDescent="0.3">
      <c r="C3085" s="4"/>
    </row>
    <row r="3086" spans="3:3" x14ac:dyDescent="0.3">
      <c r="C3086" s="4"/>
    </row>
    <row r="3087" spans="3:3" x14ac:dyDescent="0.3">
      <c r="C3087" s="4"/>
    </row>
    <row r="3088" spans="3:3" x14ac:dyDescent="0.3">
      <c r="C3088" s="4"/>
    </row>
    <row r="3090" spans="3:3" x14ac:dyDescent="0.3">
      <c r="C3090" s="4"/>
    </row>
    <row r="3091" spans="3:3" x14ac:dyDescent="0.3">
      <c r="C3091" s="4"/>
    </row>
    <row r="3092" spans="3:3" x14ac:dyDescent="0.3">
      <c r="C3092" s="4"/>
    </row>
    <row r="3093" spans="3:3" x14ac:dyDescent="0.3">
      <c r="C3093" s="4"/>
    </row>
    <row r="3096" spans="3:3" x14ac:dyDescent="0.3">
      <c r="C3096" s="4"/>
    </row>
    <row r="3097" spans="3:3" x14ac:dyDescent="0.3">
      <c r="C3097" s="4"/>
    </row>
    <row r="3098" spans="3:3" x14ac:dyDescent="0.3">
      <c r="C3098" s="4"/>
    </row>
    <row r="3099" spans="3:3" x14ac:dyDescent="0.3">
      <c r="C3099" s="4"/>
    </row>
    <row r="3101" spans="3:3" x14ac:dyDescent="0.3">
      <c r="C3101" s="4"/>
    </row>
    <row r="3102" spans="3:3" x14ac:dyDescent="0.3">
      <c r="C3102" s="4"/>
    </row>
    <row r="3104" spans="3:3" x14ac:dyDescent="0.3">
      <c r="C3104" s="4"/>
    </row>
    <row r="3105" spans="3:3" x14ac:dyDescent="0.3">
      <c r="C3105" s="4"/>
    </row>
    <row r="3106" spans="3:3" x14ac:dyDescent="0.3">
      <c r="C3106" s="4"/>
    </row>
    <row r="3107" spans="3:3" x14ac:dyDescent="0.3">
      <c r="C3107" s="4"/>
    </row>
    <row r="3108" spans="3:3" x14ac:dyDescent="0.3">
      <c r="C3108" s="4"/>
    </row>
    <row r="3109" spans="3:3" x14ac:dyDescent="0.3">
      <c r="C3109" s="4"/>
    </row>
    <row r="3110" spans="3:3" x14ac:dyDescent="0.3">
      <c r="C3110" s="4"/>
    </row>
    <row r="3111" spans="3:3" x14ac:dyDescent="0.3">
      <c r="C3111" s="4"/>
    </row>
    <row r="3112" spans="3:3" x14ac:dyDescent="0.3">
      <c r="C3112" s="4"/>
    </row>
    <row r="3113" spans="3:3" x14ac:dyDescent="0.3">
      <c r="C3113" s="4"/>
    </row>
    <row r="3116" spans="3:3" x14ac:dyDescent="0.3">
      <c r="C3116" s="4"/>
    </row>
    <row r="3117" spans="3:3" x14ac:dyDescent="0.3">
      <c r="C3117" s="4"/>
    </row>
    <row r="3118" spans="3:3" x14ac:dyDescent="0.3">
      <c r="C3118" s="4"/>
    </row>
    <row r="3119" spans="3:3" x14ac:dyDescent="0.3">
      <c r="C3119" s="4"/>
    </row>
    <row r="3120" spans="3:3" x14ac:dyDescent="0.3">
      <c r="C3120" s="4"/>
    </row>
    <row r="3121" spans="3:3" x14ac:dyDescent="0.3">
      <c r="C3121" s="4"/>
    </row>
    <row r="3122" spans="3:3" x14ac:dyDescent="0.3">
      <c r="C3122" s="4"/>
    </row>
    <row r="3123" spans="3:3" x14ac:dyDescent="0.3">
      <c r="C3123" s="4"/>
    </row>
    <row r="3125" spans="3:3" x14ac:dyDescent="0.3">
      <c r="C3125" s="4"/>
    </row>
    <row r="3126" spans="3:3" x14ac:dyDescent="0.3">
      <c r="C3126" s="4"/>
    </row>
    <row r="3127" spans="3:3" x14ac:dyDescent="0.3">
      <c r="C3127" s="4"/>
    </row>
    <row r="3130" spans="3:3" x14ac:dyDescent="0.3">
      <c r="C3130" s="4"/>
    </row>
    <row r="3132" spans="3:3" x14ac:dyDescent="0.3">
      <c r="C3132" s="4"/>
    </row>
    <row r="3133" spans="3:3" x14ac:dyDescent="0.3">
      <c r="C3133" s="4"/>
    </row>
    <row r="3134" spans="3:3" x14ac:dyDescent="0.3">
      <c r="C3134" s="4"/>
    </row>
    <row r="3135" spans="3:3" x14ac:dyDescent="0.3">
      <c r="C3135" s="4"/>
    </row>
    <row r="3136" spans="3:3" x14ac:dyDescent="0.3">
      <c r="C3136" s="4"/>
    </row>
    <row r="3137" spans="3:3" x14ac:dyDescent="0.3">
      <c r="C3137" s="4"/>
    </row>
    <row r="3138" spans="3:3" x14ac:dyDescent="0.3">
      <c r="C3138" s="4"/>
    </row>
    <row r="3139" spans="3:3" x14ac:dyDescent="0.3">
      <c r="C3139" s="4"/>
    </row>
    <row r="3141" spans="3:3" x14ac:dyDescent="0.3">
      <c r="C3141" s="4"/>
    </row>
    <row r="3142" spans="3:3" x14ac:dyDescent="0.3">
      <c r="C3142" s="4"/>
    </row>
    <row r="3143" spans="3:3" x14ac:dyDescent="0.3">
      <c r="C3143" s="4"/>
    </row>
    <row r="3144" spans="3:3" x14ac:dyDescent="0.3">
      <c r="C3144" s="4"/>
    </row>
    <row r="3145" spans="3:3" x14ac:dyDescent="0.3">
      <c r="C3145" s="4"/>
    </row>
    <row r="3146" spans="3:3" x14ac:dyDescent="0.3">
      <c r="C3146" s="4"/>
    </row>
    <row r="3148" spans="3:3" x14ac:dyDescent="0.3">
      <c r="C3148" s="4"/>
    </row>
    <row r="3149" spans="3:3" x14ac:dyDescent="0.3">
      <c r="C3149" s="4"/>
    </row>
    <row r="3151" spans="3:3" x14ac:dyDescent="0.3">
      <c r="C3151" s="4"/>
    </row>
    <row r="3152" spans="3:3" x14ac:dyDescent="0.3">
      <c r="C3152" s="4"/>
    </row>
    <row r="3153" spans="3:3" x14ac:dyDescent="0.3">
      <c r="C3153" s="4"/>
    </row>
    <row r="3155" spans="3:3" x14ac:dyDescent="0.3">
      <c r="C3155" s="4"/>
    </row>
    <row r="3156" spans="3:3" x14ac:dyDescent="0.3">
      <c r="C3156" s="4"/>
    </row>
    <row r="3157" spans="3:3" x14ac:dyDescent="0.3">
      <c r="C3157" s="4"/>
    </row>
    <row r="3158" spans="3:3" x14ac:dyDescent="0.3">
      <c r="C3158" s="4"/>
    </row>
    <row r="3160" spans="3:3" x14ac:dyDescent="0.3">
      <c r="C3160" s="4"/>
    </row>
    <row r="3162" spans="3:3" x14ac:dyDescent="0.3">
      <c r="C3162" s="4"/>
    </row>
    <row r="3164" spans="3:3" x14ac:dyDescent="0.3">
      <c r="C3164" s="4"/>
    </row>
    <row r="3165" spans="3:3" x14ac:dyDescent="0.3">
      <c r="C3165" s="4"/>
    </row>
    <row r="3166" spans="3:3" x14ac:dyDescent="0.3">
      <c r="C3166" s="4"/>
    </row>
    <row r="3168" spans="3:3" x14ac:dyDescent="0.3">
      <c r="C3168" s="4"/>
    </row>
    <row r="3169" spans="3:3" x14ac:dyDescent="0.3">
      <c r="C3169" s="4"/>
    </row>
    <row r="3170" spans="3:3" x14ac:dyDescent="0.3">
      <c r="C3170" s="4"/>
    </row>
    <row r="3173" spans="3:3" x14ac:dyDescent="0.3">
      <c r="C3173" s="4"/>
    </row>
    <row r="3174" spans="3:3" x14ac:dyDescent="0.3">
      <c r="C3174" s="4"/>
    </row>
    <row r="3175" spans="3:3" x14ac:dyDescent="0.3">
      <c r="C3175" s="4"/>
    </row>
    <row r="3176" spans="3:3" x14ac:dyDescent="0.3">
      <c r="C3176" s="4"/>
    </row>
    <row r="3177" spans="3:3" x14ac:dyDescent="0.3">
      <c r="C3177" s="4"/>
    </row>
    <row r="3179" spans="3:3" x14ac:dyDescent="0.3">
      <c r="C3179" s="4"/>
    </row>
    <row r="3180" spans="3:3" x14ac:dyDescent="0.3">
      <c r="C3180" s="4"/>
    </row>
    <row r="3181" spans="3:3" x14ac:dyDescent="0.3">
      <c r="C3181" s="4"/>
    </row>
    <row r="3182" spans="3:3" x14ac:dyDescent="0.3">
      <c r="C3182" s="4"/>
    </row>
    <row r="3183" spans="3:3" x14ac:dyDescent="0.3">
      <c r="C3183" s="4"/>
    </row>
    <row r="3184" spans="3:3" x14ac:dyDescent="0.3">
      <c r="C3184" s="4"/>
    </row>
    <row r="3185" spans="3:3" x14ac:dyDescent="0.3">
      <c r="C3185" s="4"/>
    </row>
    <row r="3186" spans="3:3" x14ac:dyDescent="0.3">
      <c r="C3186" s="4"/>
    </row>
    <row r="3187" spans="3:3" x14ac:dyDescent="0.3">
      <c r="C3187" s="4"/>
    </row>
    <row r="3189" spans="3:3" x14ac:dyDescent="0.3">
      <c r="C3189" s="4"/>
    </row>
    <row r="3190" spans="3:3" x14ac:dyDescent="0.3">
      <c r="C3190" s="4"/>
    </row>
    <row r="3192" spans="3:3" x14ac:dyDescent="0.3">
      <c r="C3192" s="4"/>
    </row>
    <row r="3193" spans="3:3" x14ac:dyDescent="0.3">
      <c r="C3193" s="4"/>
    </row>
    <row r="3196" spans="3:3" x14ac:dyDescent="0.3">
      <c r="C3196" s="4"/>
    </row>
    <row r="3197" spans="3:3" x14ac:dyDescent="0.3">
      <c r="C3197" s="4"/>
    </row>
    <row r="3199" spans="3:3" x14ac:dyDescent="0.3">
      <c r="C3199" s="4"/>
    </row>
    <row r="3200" spans="3:3" x14ac:dyDescent="0.3">
      <c r="C3200" s="4"/>
    </row>
    <row r="3201" spans="3:3" x14ac:dyDescent="0.3">
      <c r="C3201" s="4"/>
    </row>
    <row r="3202" spans="3:3" x14ac:dyDescent="0.3">
      <c r="C3202" s="4"/>
    </row>
    <row r="3203" spans="3:3" x14ac:dyDescent="0.3">
      <c r="C3203" s="4"/>
    </row>
    <row r="3204" spans="3:3" x14ac:dyDescent="0.3">
      <c r="C3204" s="4"/>
    </row>
    <row r="3206" spans="3:3" x14ac:dyDescent="0.3">
      <c r="C3206" s="4"/>
    </row>
    <row r="3207" spans="3:3" x14ac:dyDescent="0.3">
      <c r="C3207" s="4"/>
    </row>
    <row r="3208" spans="3:3" x14ac:dyDescent="0.3">
      <c r="C3208" s="4"/>
    </row>
    <row r="3209" spans="3:3" x14ac:dyDescent="0.3">
      <c r="C3209" s="4"/>
    </row>
    <row r="3210" spans="3:3" x14ac:dyDescent="0.3">
      <c r="C3210" s="4"/>
    </row>
    <row r="3211" spans="3:3" x14ac:dyDescent="0.3">
      <c r="C3211" s="4"/>
    </row>
    <row r="3213" spans="3:3" x14ac:dyDescent="0.3">
      <c r="C3213" s="4"/>
    </row>
    <row r="3215" spans="3:3" x14ac:dyDescent="0.3">
      <c r="C3215" s="4"/>
    </row>
    <row r="3216" spans="3:3" x14ac:dyDescent="0.3">
      <c r="C3216" s="4"/>
    </row>
    <row r="3217" spans="3:3" x14ac:dyDescent="0.3">
      <c r="C3217" s="4"/>
    </row>
    <row r="3218" spans="3:3" x14ac:dyDescent="0.3">
      <c r="C3218" s="4"/>
    </row>
    <row r="3219" spans="3:3" x14ac:dyDescent="0.3">
      <c r="C3219" s="4"/>
    </row>
    <row r="3220" spans="3:3" x14ac:dyDescent="0.3">
      <c r="C3220" s="4"/>
    </row>
    <row r="3221" spans="3:3" x14ac:dyDescent="0.3">
      <c r="C3221" s="4"/>
    </row>
    <row r="3222" spans="3:3" x14ac:dyDescent="0.3">
      <c r="C3222" s="4"/>
    </row>
    <row r="3223" spans="3:3" x14ac:dyDescent="0.3">
      <c r="C3223" s="4"/>
    </row>
    <row r="3224" spans="3:3" x14ac:dyDescent="0.3">
      <c r="C3224" s="4"/>
    </row>
    <row r="3225" spans="3:3" x14ac:dyDescent="0.3">
      <c r="C3225" s="4"/>
    </row>
    <row r="3226" spans="3:3" x14ac:dyDescent="0.3">
      <c r="C3226" s="4"/>
    </row>
    <row r="3227" spans="3:3" x14ac:dyDescent="0.3">
      <c r="C3227" s="4"/>
    </row>
    <row r="3229" spans="3:3" x14ac:dyDescent="0.3">
      <c r="C3229" s="4"/>
    </row>
    <row r="3230" spans="3:3" x14ac:dyDescent="0.3">
      <c r="C3230" s="4"/>
    </row>
    <row r="3231" spans="3:3" x14ac:dyDescent="0.3">
      <c r="C3231" s="4"/>
    </row>
    <row r="3232" spans="3:3" x14ac:dyDescent="0.3">
      <c r="C3232" s="4"/>
    </row>
    <row r="3233" spans="3:3" x14ac:dyDescent="0.3">
      <c r="C3233" s="4"/>
    </row>
    <row r="3234" spans="3:3" x14ac:dyDescent="0.3">
      <c r="C3234" s="4"/>
    </row>
    <row r="3236" spans="3:3" x14ac:dyDescent="0.3">
      <c r="C3236" s="4"/>
    </row>
    <row r="3237" spans="3:3" x14ac:dyDescent="0.3">
      <c r="C3237" s="4"/>
    </row>
    <row r="3238" spans="3:3" x14ac:dyDescent="0.3">
      <c r="C3238" s="4"/>
    </row>
    <row r="3239" spans="3:3" x14ac:dyDescent="0.3">
      <c r="C3239" s="4"/>
    </row>
    <row r="3240" spans="3:3" x14ac:dyDescent="0.3">
      <c r="C3240" s="4"/>
    </row>
    <row r="3241" spans="3:3" x14ac:dyDescent="0.3">
      <c r="C3241" s="4"/>
    </row>
    <row r="3242" spans="3:3" x14ac:dyDescent="0.3">
      <c r="C3242" s="4"/>
    </row>
    <row r="3243" spans="3:3" x14ac:dyDescent="0.3">
      <c r="C3243" s="4"/>
    </row>
    <row r="3244" spans="3:3" x14ac:dyDescent="0.3">
      <c r="C3244" s="4"/>
    </row>
    <row r="3245" spans="3:3" x14ac:dyDescent="0.3">
      <c r="C3245" s="4"/>
    </row>
    <row r="3247" spans="3:3" x14ac:dyDescent="0.3">
      <c r="C3247" s="4"/>
    </row>
    <row r="3248" spans="3:3" x14ac:dyDescent="0.3">
      <c r="C3248" s="4"/>
    </row>
    <row r="3249" spans="3:3" x14ac:dyDescent="0.3">
      <c r="C3249" s="4"/>
    </row>
    <row r="3250" spans="3:3" x14ac:dyDescent="0.3">
      <c r="C3250" s="4"/>
    </row>
    <row r="3251" spans="3:3" x14ac:dyDescent="0.3">
      <c r="C3251" s="4"/>
    </row>
    <row r="3252" spans="3:3" x14ac:dyDescent="0.3">
      <c r="C3252" s="4"/>
    </row>
    <row r="3253" spans="3:3" x14ac:dyDescent="0.3">
      <c r="C3253" s="4"/>
    </row>
    <row r="3255" spans="3:3" x14ac:dyDescent="0.3">
      <c r="C3255" s="4"/>
    </row>
    <row r="3256" spans="3:3" x14ac:dyDescent="0.3">
      <c r="C3256" s="4"/>
    </row>
    <row r="3258" spans="3:3" x14ac:dyDescent="0.3">
      <c r="C3258" s="4"/>
    </row>
    <row r="3259" spans="3:3" x14ac:dyDescent="0.3">
      <c r="C3259" s="4"/>
    </row>
    <row r="3261" spans="3:3" x14ac:dyDescent="0.3">
      <c r="C3261" s="4"/>
    </row>
    <row r="3262" spans="3:3" x14ac:dyDescent="0.3">
      <c r="C3262" s="4"/>
    </row>
    <row r="3263" spans="3:3" x14ac:dyDescent="0.3">
      <c r="C3263" s="4"/>
    </row>
    <row r="3264" spans="3:3" x14ac:dyDescent="0.3">
      <c r="C3264" s="4"/>
    </row>
    <row r="3265" spans="3:3" x14ac:dyDescent="0.3">
      <c r="C3265" s="4"/>
    </row>
    <row r="3266" spans="3:3" x14ac:dyDescent="0.3">
      <c r="C3266" s="4"/>
    </row>
    <row r="3267" spans="3:3" x14ac:dyDescent="0.3">
      <c r="C3267" s="4"/>
    </row>
    <row r="3268" spans="3:3" x14ac:dyDescent="0.3">
      <c r="C3268" s="4"/>
    </row>
    <row r="3269" spans="3:3" x14ac:dyDescent="0.3">
      <c r="C3269" s="4"/>
    </row>
    <row r="3270" spans="3:3" x14ac:dyDescent="0.3">
      <c r="C3270" s="4"/>
    </row>
    <row r="3271" spans="3:3" x14ac:dyDescent="0.3">
      <c r="C3271" s="4"/>
    </row>
    <row r="3272" spans="3:3" x14ac:dyDescent="0.3">
      <c r="C3272" s="4"/>
    </row>
    <row r="3274" spans="3:3" x14ac:dyDescent="0.3">
      <c r="C3274" s="4"/>
    </row>
    <row r="3275" spans="3:3" x14ac:dyDescent="0.3">
      <c r="C3275" s="4"/>
    </row>
    <row r="3277" spans="3:3" x14ac:dyDescent="0.3">
      <c r="C3277" s="4"/>
    </row>
    <row r="3278" spans="3:3" x14ac:dyDescent="0.3">
      <c r="C3278" s="4"/>
    </row>
    <row r="3279" spans="3:3" x14ac:dyDescent="0.3">
      <c r="C3279" s="4"/>
    </row>
    <row r="3280" spans="3:3" x14ac:dyDescent="0.3">
      <c r="C3280" s="4"/>
    </row>
    <row r="3281" spans="3:3" x14ac:dyDescent="0.3">
      <c r="C3281" s="4"/>
    </row>
    <row r="3282" spans="3:3" x14ac:dyDescent="0.3">
      <c r="C3282" s="4"/>
    </row>
    <row r="3283" spans="3:3" x14ac:dyDescent="0.3">
      <c r="C3283" s="4"/>
    </row>
    <row r="3284" spans="3:3" x14ac:dyDescent="0.3">
      <c r="C3284" s="4"/>
    </row>
    <row r="3285" spans="3:3" x14ac:dyDescent="0.3">
      <c r="C3285" s="4"/>
    </row>
    <row r="3286" spans="3:3" x14ac:dyDescent="0.3">
      <c r="C3286" s="4"/>
    </row>
    <row r="3287" spans="3:3" x14ac:dyDescent="0.3">
      <c r="C3287" s="4"/>
    </row>
    <row r="3288" spans="3:3" x14ac:dyDescent="0.3">
      <c r="C3288" s="4"/>
    </row>
    <row r="3289" spans="3:3" x14ac:dyDescent="0.3">
      <c r="C3289" s="4"/>
    </row>
    <row r="3290" spans="3:3" x14ac:dyDescent="0.3">
      <c r="C3290" s="4"/>
    </row>
    <row r="3291" spans="3:3" x14ac:dyDescent="0.3">
      <c r="C3291" s="4"/>
    </row>
    <row r="3292" spans="3:3" x14ac:dyDescent="0.3">
      <c r="C3292" s="4"/>
    </row>
    <row r="3293" spans="3:3" x14ac:dyDescent="0.3">
      <c r="C3293" s="4"/>
    </row>
    <row r="3294" spans="3:3" x14ac:dyDescent="0.3">
      <c r="C3294" s="4"/>
    </row>
    <row r="3295" spans="3:3" x14ac:dyDescent="0.3">
      <c r="C3295" s="4"/>
    </row>
    <row r="3296" spans="3:3" x14ac:dyDescent="0.3">
      <c r="C3296" s="4"/>
    </row>
    <row r="3297" spans="3:3" x14ac:dyDescent="0.3">
      <c r="C3297" s="4"/>
    </row>
    <row r="3298" spans="3:3" x14ac:dyDescent="0.3">
      <c r="C3298" s="4"/>
    </row>
    <row r="3299" spans="3:3" x14ac:dyDescent="0.3">
      <c r="C3299" s="4"/>
    </row>
    <row r="3300" spans="3:3" x14ac:dyDescent="0.3">
      <c r="C3300" s="4"/>
    </row>
    <row r="3301" spans="3:3" x14ac:dyDescent="0.3">
      <c r="C3301" s="4"/>
    </row>
    <row r="3302" spans="3:3" x14ac:dyDescent="0.3">
      <c r="C3302" s="4"/>
    </row>
    <row r="3303" spans="3:3" x14ac:dyDescent="0.3">
      <c r="C3303" s="4"/>
    </row>
    <row r="3304" spans="3:3" x14ac:dyDescent="0.3">
      <c r="C3304" s="4"/>
    </row>
    <row r="3305" spans="3:3" x14ac:dyDescent="0.3">
      <c r="C3305" s="4"/>
    </row>
    <row r="3306" spans="3:3" x14ac:dyDescent="0.3">
      <c r="C3306" s="4"/>
    </row>
    <row r="3307" spans="3:3" x14ac:dyDescent="0.3">
      <c r="C3307" s="4"/>
    </row>
    <row r="3309" spans="3:3" x14ac:dyDescent="0.3">
      <c r="C3309" s="4"/>
    </row>
    <row r="3311" spans="3:3" x14ac:dyDescent="0.3">
      <c r="C3311" s="4"/>
    </row>
    <row r="3312" spans="3:3" x14ac:dyDescent="0.3">
      <c r="C3312" s="4"/>
    </row>
    <row r="3313" spans="3:3" x14ac:dyDescent="0.3">
      <c r="C3313" s="4"/>
    </row>
    <row r="3314" spans="3:3" x14ac:dyDescent="0.3">
      <c r="C3314" s="4"/>
    </row>
    <row r="3315" spans="3:3" x14ac:dyDescent="0.3">
      <c r="C3315" s="4"/>
    </row>
    <row r="3316" spans="3:3" x14ac:dyDescent="0.3">
      <c r="C3316" s="4"/>
    </row>
    <row r="3317" spans="3:3" x14ac:dyDescent="0.3">
      <c r="C3317" s="4"/>
    </row>
    <row r="3318" spans="3:3" x14ac:dyDescent="0.3">
      <c r="C3318" s="4"/>
    </row>
    <row r="3320" spans="3:3" x14ac:dyDescent="0.3">
      <c r="C3320" s="4"/>
    </row>
    <row r="3321" spans="3:3" x14ac:dyDescent="0.3">
      <c r="C3321" s="4"/>
    </row>
    <row r="3322" spans="3:3" x14ac:dyDescent="0.3">
      <c r="C3322" s="4"/>
    </row>
    <row r="3323" spans="3:3" x14ac:dyDescent="0.3">
      <c r="C3323" s="4"/>
    </row>
    <row r="3324" spans="3:3" x14ac:dyDescent="0.3">
      <c r="C3324" s="4"/>
    </row>
    <row r="3325" spans="3:3" x14ac:dyDescent="0.3">
      <c r="C3325" s="4"/>
    </row>
    <row r="3326" spans="3:3" x14ac:dyDescent="0.3">
      <c r="C3326" s="4"/>
    </row>
    <row r="3327" spans="3:3" x14ac:dyDescent="0.3">
      <c r="C3327" s="4"/>
    </row>
    <row r="3328" spans="3:3" x14ac:dyDescent="0.3">
      <c r="C3328" s="4"/>
    </row>
    <row r="3329" spans="3:3" x14ac:dyDescent="0.3">
      <c r="C3329" s="4"/>
    </row>
    <row r="3330" spans="3:3" x14ac:dyDescent="0.3">
      <c r="C3330" s="4"/>
    </row>
    <row r="3331" spans="3:3" x14ac:dyDescent="0.3">
      <c r="C3331" s="4"/>
    </row>
    <row r="3332" spans="3:3" x14ac:dyDescent="0.3">
      <c r="C3332" s="4"/>
    </row>
    <row r="3333" spans="3:3" x14ac:dyDescent="0.3">
      <c r="C3333" s="4"/>
    </row>
    <row r="3335" spans="3:3" x14ac:dyDescent="0.3">
      <c r="C3335" s="4"/>
    </row>
    <row r="3337" spans="3:3" x14ac:dyDescent="0.3">
      <c r="C3337" s="4"/>
    </row>
    <row r="3338" spans="3:3" x14ac:dyDescent="0.3">
      <c r="C3338" s="4"/>
    </row>
    <row r="3340" spans="3:3" x14ac:dyDescent="0.3">
      <c r="C3340" s="4"/>
    </row>
    <row r="3342" spans="3:3" x14ac:dyDescent="0.3">
      <c r="C3342" s="4"/>
    </row>
    <row r="3343" spans="3:3" x14ac:dyDescent="0.3">
      <c r="C3343" s="4"/>
    </row>
    <row r="3344" spans="3:3" x14ac:dyDescent="0.3">
      <c r="C3344" s="4"/>
    </row>
    <row r="3345" spans="3:3" x14ac:dyDescent="0.3">
      <c r="C3345" s="4"/>
    </row>
    <row r="3346" spans="3:3" x14ac:dyDescent="0.3">
      <c r="C3346" s="4"/>
    </row>
    <row r="3347" spans="3:3" x14ac:dyDescent="0.3">
      <c r="C3347" s="4"/>
    </row>
    <row r="3348" spans="3:3" x14ac:dyDescent="0.3">
      <c r="C3348" s="4"/>
    </row>
    <row r="3349" spans="3:3" x14ac:dyDescent="0.3">
      <c r="C3349" s="4"/>
    </row>
    <row r="3350" spans="3:3" x14ac:dyDescent="0.3">
      <c r="C3350" s="4"/>
    </row>
    <row r="3351" spans="3:3" x14ac:dyDescent="0.3">
      <c r="C3351" s="4"/>
    </row>
    <row r="3352" spans="3:3" x14ac:dyDescent="0.3">
      <c r="C3352" s="4"/>
    </row>
    <row r="3353" spans="3:3" x14ac:dyDescent="0.3">
      <c r="C3353" s="4"/>
    </row>
    <row r="3354" spans="3:3" x14ac:dyDescent="0.3">
      <c r="C3354" s="4"/>
    </row>
    <row r="3355" spans="3:3" x14ac:dyDescent="0.3">
      <c r="C3355" s="4"/>
    </row>
    <row r="3356" spans="3:3" x14ac:dyDescent="0.3">
      <c r="C3356" s="4"/>
    </row>
    <row r="3357" spans="3:3" x14ac:dyDescent="0.3">
      <c r="C3357" s="4"/>
    </row>
    <row r="3358" spans="3:3" x14ac:dyDescent="0.3">
      <c r="C3358" s="4"/>
    </row>
    <row r="3359" spans="3:3" x14ac:dyDescent="0.3">
      <c r="C3359" s="4"/>
    </row>
    <row r="3361" spans="3:3" x14ac:dyDescent="0.3">
      <c r="C3361" s="4"/>
    </row>
    <row r="3362" spans="3:3" x14ac:dyDescent="0.3">
      <c r="C3362" s="4"/>
    </row>
    <row r="3364" spans="3:3" x14ac:dyDescent="0.3">
      <c r="C3364" s="4"/>
    </row>
    <row r="3365" spans="3:3" x14ac:dyDescent="0.3">
      <c r="C3365" s="4"/>
    </row>
    <row r="3366" spans="3:3" x14ac:dyDescent="0.3">
      <c r="C3366" s="4"/>
    </row>
    <row r="3367" spans="3:3" x14ac:dyDescent="0.3">
      <c r="C3367" s="4"/>
    </row>
    <row r="3368" spans="3:3" x14ac:dyDescent="0.3">
      <c r="C3368" s="4"/>
    </row>
    <row r="3369" spans="3:3" x14ac:dyDescent="0.3">
      <c r="C3369" s="4"/>
    </row>
    <row r="3371" spans="3:3" x14ac:dyDescent="0.3">
      <c r="C3371" s="4"/>
    </row>
    <row r="3372" spans="3:3" x14ac:dyDescent="0.3">
      <c r="C3372" s="4"/>
    </row>
    <row r="3373" spans="3:3" x14ac:dyDescent="0.3">
      <c r="C3373" s="4"/>
    </row>
    <row r="3374" spans="3:3" x14ac:dyDescent="0.3">
      <c r="C3374" s="4"/>
    </row>
    <row r="3375" spans="3:3" x14ac:dyDescent="0.3">
      <c r="C3375" s="4"/>
    </row>
    <row r="3376" spans="3:3" x14ac:dyDescent="0.3">
      <c r="C3376" s="4"/>
    </row>
    <row r="3377" spans="3:3" x14ac:dyDescent="0.3">
      <c r="C3377" s="4"/>
    </row>
    <row r="3378" spans="3:3" x14ac:dyDescent="0.3">
      <c r="C3378" s="4"/>
    </row>
    <row r="3379" spans="3:3" x14ac:dyDescent="0.3">
      <c r="C3379" s="4"/>
    </row>
    <row r="3380" spans="3:3" x14ac:dyDescent="0.3">
      <c r="C3380" s="4"/>
    </row>
    <row r="3381" spans="3:3" x14ac:dyDescent="0.3">
      <c r="C3381" s="4"/>
    </row>
    <row r="3382" spans="3:3" x14ac:dyDescent="0.3">
      <c r="C3382" s="4"/>
    </row>
    <row r="3383" spans="3:3" x14ac:dyDescent="0.3">
      <c r="C3383" s="4"/>
    </row>
    <row r="3384" spans="3:3" x14ac:dyDescent="0.3">
      <c r="C3384" s="4"/>
    </row>
    <row r="3386" spans="3:3" x14ac:dyDescent="0.3">
      <c r="C3386" s="4"/>
    </row>
    <row r="3387" spans="3:3" x14ac:dyDescent="0.3">
      <c r="C3387" s="4"/>
    </row>
    <row r="3388" spans="3:3" x14ac:dyDescent="0.3">
      <c r="C3388" s="4"/>
    </row>
    <row r="3389" spans="3:3" x14ac:dyDescent="0.3">
      <c r="C3389" s="4"/>
    </row>
    <row r="3390" spans="3:3" x14ac:dyDescent="0.3">
      <c r="C3390" s="4"/>
    </row>
    <row r="3391" spans="3:3" x14ac:dyDescent="0.3">
      <c r="C3391" s="4"/>
    </row>
    <row r="3392" spans="3:3" x14ac:dyDescent="0.3">
      <c r="C3392" s="4"/>
    </row>
    <row r="3393" spans="3:3" x14ac:dyDescent="0.3">
      <c r="C3393" s="4"/>
    </row>
    <row r="3394" spans="3:3" x14ac:dyDescent="0.3">
      <c r="C3394" s="4"/>
    </row>
    <row r="3395" spans="3:3" x14ac:dyDescent="0.3">
      <c r="C3395" s="4"/>
    </row>
    <row r="3396" spans="3:3" x14ac:dyDescent="0.3">
      <c r="C3396" s="4"/>
    </row>
    <row r="3397" spans="3:3" x14ac:dyDescent="0.3">
      <c r="C3397" s="4"/>
    </row>
    <row r="3398" spans="3:3" x14ac:dyDescent="0.3">
      <c r="C3398" s="4"/>
    </row>
    <row r="3399" spans="3:3" x14ac:dyDescent="0.3">
      <c r="C3399" s="4"/>
    </row>
    <row r="3400" spans="3:3" x14ac:dyDescent="0.3">
      <c r="C3400" s="4"/>
    </row>
    <row r="3401" spans="3:3" x14ac:dyDescent="0.3">
      <c r="C3401" s="4"/>
    </row>
    <row r="3402" spans="3:3" x14ac:dyDescent="0.3">
      <c r="C3402" s="4"/>
    </row>
    <row r="3404" spans="3:3" x14ac:dyDescent="0.3">
      <c r="C3404" s="4"/>
    </row>
    <row r="3405" spans="3:3" x14ac:dyDescent="0.3">
      <c r="C3405" s="4"/>
    </row>
    <row r="3406" spans="3:3" x14ac:dyDescent="0.3">
      <c r="C3406" s="4"/>
    </row>
    <row r="3407" spans="3:3" x14ac:dyDescent="0.3">
      <c r="C3407" s="4"/>
    </row>
    <row r="3408" spans="3:3" x14ac:dyDescent="0.3">
      <c r="C3408" s="4"/>
    </row>
    <row r="3409" spans="3:3" x14ac:dyDescent="0.3">
      <c r="C3409" s="4"/>
    </row>
    <row r="3410" spans="3:3" x14ac:dyDescent="0.3">
      <c r="C3410" s="4"/>
    </row>
    <row r="3411" spans="3:3" x14ac:dyDescent="0.3">
      <c r="C3411" s="4"/>
    </row>
    <row r="3412" spans="3:3" x14ac:dyDescent="0.3">
      <c r="C3412" s="4"/>
    </row>
    <row r="3414" spans="3:3" x14ac:dyDescent="0.3">
      <c r="C3414" s="4"/>
    </row>
    <row r="3416" spans="3:3" x14ac:dyDescent="0.3">
      <c r="C3416" s="4"/>
    </row>
    <row r="3417" spans="3:3" x14ac:dyDescent="0.3">
      <c r="C3417" s="4"/>
    </row>
    <row r="3418" spans="3:3" x14ac:dyDescent="0.3">
      <c r="C3418" s="4"/>
    </row>
    <row r="3419" spans="3:3" x14ac:dyDescent="0.3">
      <c r="C3419" s="4"/>
    </row>
    <row r="3420" spans="3:3" x14ac:dyDescent="0.3">
      <c r="C3420" s="4"/>
    </row>
    <row r="3421" spans="3:3" x14ac:dyDescent="0.3">
      <c r="C3421" s="4"/>
    </row>
    <row r="3422" spans="3:3" x14ac:dyDescent="0.3">
      <c r="C3422" s="4"/>
    </row>
    <row r="3423" spans="3:3" x14ac:dyDescent="0.3">
      <c r="C3423" s="4"/>
    </row>
    <row r="3424" spans="3:3" x14ac:dyDescent="0.3">
      <c r="C3424" s="4"/>
    </row>
    <row r="3425" spans="3:3" x14ac:dyDescent="0.3">
      <c r="C3425" s="4"/>
    </row>
    <row r="3426" spans="3:3" x14ac:dyDescent="0.3">
      <c r="C3426" s="4"/>
    </row>
    <row r="3427" spans="3:3" x14ac:dyDescent="0.3">
      <c r="C3427" s="4"/>
    </row>
    <row r="3428" spans="3:3" x14ac:dyDescent="0.3">
      <c r="C3428" s="4"/>
    </row>
    <row r="3430" spans="3:3" x14ac:dyDescent="0.3">
      <c r="C3430" s="4"/>
    </row>
    <row r="3431" spans="3:3" x14ac:dyDescent="0.3">
      <c r="C3431" s="4"/>
    </row>
    <row r="3432" spans="3:3" x14ac:dyDescent="0.3">
      <c r="C3432" s="4"/>
    </row>
    <row r="3434" spans="3:3" x14ac:dyDescent="0.3">
      <c r="C3434" s="4"/>
    </row>
    <row r="3435" spans="3:3" x14ac:dyDescent="0.3">
      <c r="C3435" s="4"/>
    </row>
    <row r="3436" spans="3:3" x14ac:dyDescent="0.3">
      <c r="C3436" s="4"/>
    </row>
    <row r="3437" spans="3:3" x14ac:dyDescent="0.3">
      <c r="C3437" s="4"/>
    </row>
    <row r="3438" spans="3:3" x14ac:dyDescent="0.3">
      <c r="C3438" s="4"/>
    </row>
    <row r="3439" spans="3:3" x14ac:dyDescent="0.3">
      <c r="C3439" s="4"/>
    </row>
    <row r="3440" spans="3:3" x14ac:dyDescent="0.3">
      <c r="C3440" s="4"/>
    </row>
    <row r="3441" spans="3:3" x14ac:dyDescent="0.3">
      <c r="C3441" s="4"/>
    </row>
    <row r="3442" spans="3:3" x14ac:dyDescent="0.3">
      <c r="C3442" s="4"/>
    </row>
    <row r="3443" spans="3:3" x14ac:dyDescent="0.3">
      <c r="C3443" s="4"/>
    </row>
    <row r="3444" spans="3:3" x14ac:dyDescent="0.3">
      <c r="C3444" s="4"/>
    </row>
    <row r="3445" spans="3:3" x14ac:dyDescent="0.3">
      <c r="C3445" s="4"/>
    </row>
    <row r="3446" spans="3:3" x14ac:dyDescent="0.3">
      <c r="C3446" s="4"/>
    </row>
    <row r="3447" spans="3:3" x14ac:dyDescent="0.3">
      <c r="C3447" s="4"/>
    </row>
    <row r="3450" spans="3:3" x14ac:dyDescent="0.3">
      <c r="C3450" s="4"/>
    </row>
    <row r="3451" spans="3:3" x14ac:dyDescent="0.3">
      <c r="C3451" s="4"/>
    </row>
    <row r="3452" spans="3:3" x14ac:dyDescent="0.3">
      <c r="C3452" s="4"/>
    </row>
    <row r="3455" spans="3:3" x14ac:dyDescent="0.3">
      <c r="C3455" s="4"/>
    </row>
    <row r="3456" spans="3:3" x14ac:dyDescent="0.3">
      <c r="C3456" s="4"/>
    </row>
    <row r="3457" spans="3:3" x14ac:dyDescent="0.3">
      <c r="C3457" s="4"/>
    </row>
    <row r="3458" spans="3:3" x14ac:dyDescent="0.3">
      <c r="C3458" s="4"/>
    </row>
    <row r="3459" spans="3:3" x14ac:dyDescent="0.3">
      <c r="C3459" s="4"/>
    </row>
    <row r="3460" spans="3:3" x14ac:dyDescent="0.3">
      <c r="C3460" s="4"/>
    </row>
    <row r="3461" spans="3:3" x14ac:dyDescent="0.3">
      <c r="C3461" s="4"/>
    </row>
    <row r="3462" spans="3:3" x14ac:dyDescent="0.3">
      <c r="C3462" s="4"/>
    </row>
    <row r="3463" spans="3:3" x14ac:dyDescent="0.3">
      <c r="C3463" s="4"/>
    </row>
    <row r="3464" spans="3:3" x14ac:dyDescent="0.3">
      <c r="C3464" s="4"/>
    </row>
    <row r="3465" spans="3:3" x14ac:dyDescent="0.3">
      <c r="C3465" s="4"/>
    </row>
    <row r="3466" spans="3:3" x14ac:dyDescent="0.3">
      <c r="C3466" s="4"/>
    </row>
    <row r="3467" spans="3:3" x14ac:dyDescent="0.3">
      <c r="C3467" s="4"/>
    </row>
    <row r="3468" spans="3:3" x14ac:dyDescent="0.3">
      <c r="C3468" s="4"/>
    </row>
    <row r="3469" spans="3:3" x14ac:dyDescent="0.3">
      <c r="C3469" s="4"/>
    </row>
    <row r="3470" spans="3:3" x14ac:dyDescent="0.3">
      <c r="C3470" s="4"/>
    </row>
    <row r="3471" spans="3:3" x14ac:dyDescent="0.3">
      <c r="C3471" s="4"/>
    </row>
    <row r="3472" spans="3:3" x14ac:dyDescent="0.3">
      <c r="C3472" s="4"/>
    </row>
    <row r="3473" spans="3:3" x14ac:dyDescent="0.3">
      <c r="C3473" s="4"/>
    </row>
    <row r="3474" spans="3:3" x14ac:dyDescent="0.3">
      <c r="C3474" s="4"/>
    </row>
    <row r="3476" spans="3:3" x14ac:dyDescent="0.3">
      <c r="C3476" s="4"/>
    </row>
    <row r="3478" spans="3:3" x14ac:dyDescent="0.3">
      <c r="C3478" s="4"/>
    </row>
    <row r="3479" spans="3:3" x14ac:dyDescent="0.3">
      <c r="C3479" s="4"/>
    </row>
    <row r="3480" spans="3:3" x14ac:dyDescent="0.3">
      <c r="C3480" s="4"/>
    </row>
    <row r="3481" spans="3:3" x14ac:dyDescent="0.3">
      <c r="C3481" s="4"/>
    </row>
    <row r="3482" spans="3:3" x14ac:dyDescent="0.3">
      <c r="C3482" s="4"/>
    </row>
    <row r="3483" spans="3:3" x14ac:dyDescent="0.3">
      <c r="C3483" s="4"/>
    </row>
    <row r="3484" spans="3:3" x14ac:dyDescent="0.3">
      <c r="C3484" s="4"/>
    </row>
    <row r="3485" spans="3:3" x14ac:dyDescent="0.3">
      <c r="C3485" s="4"/>
    </row>
    <row r="3486" spans="3:3" x14ac:dyDescent="0.3">
      <c r="C3486" s="4"/>
    </row>
    <row r="3487" spans="3:3" x14ac:dyDescent="0.3">
      <c r="C3487" s="4"/>
    </row>
    <row r="3489" spans="3:3" x14ac:dyDescent="0.3">
      <c r="C3489" s="4"/>
    </row>
    <row r="3490" spans="3:3" x14ac:dyDescent="0.3">
      <c r="C3490" s="4"/>
    </row>
    <row r="3492" spans="3:3" x14ac:dyDescent="0.3">
      <c r="C3492" s="4"/>
    </row>
    <row r="3493" spans="3:3" x14ac:dyDescent="0.3">
      <c r="C3493" s="4"/>
    </row>
    <row r="3494" spans="3:3" x14ac:dyDescent="0.3">
      <c r="C3494" s="4"/>
    </row>
    <row r="3495" spans="3:3" x14ac:dyDescent="0.3">
      <c r="C3495" s="4"/>
    </row>
    <row r="3496" spans="3:3" x14ac:dyDescent="0.3">
      <c r="C3496" s="4"/>
    </row>
    <row r="3499" spans="3:3" x14ac:dyDescent="0.3">
      <c r="C3499" s="4"/>
    </row>
    <row r="3500" spans="3:3" x14ac:dyDescent="0.3">
      <c r="C3500" s="4"/>
    </row>
    <row r="3501" spans="3:3" x14ac:dyDescent="0.3">
      <c r="C3501" s="4"/>
    </row>
    <row r="3502" spans="3:3" x14ac:dyDescent="0.3">
      <c r="C3502" s="4"/>
    </row>
    <row r="3503" spans="3:3" x14ac:dyDescent="0.3">
      <c r="C3503" s="4"/>
    </row>
    <row r="3504" spans="3:3" x14ac:dyDescent="0.3">
      <c r="C3504" s="4"/>
    </row>
    <row r="3505" spans="3:3" x14ac:dyDescent="0.3">
      <c r="C3505" s="4"/>
    </row>
    <row r="3506" spans="3:3" x14ac:dyDescent="0.3">
      <c r="C3506" s="4"/>
    </row>
    <row r="3507" spans="3:3" x14ac:dyDescent="0.3">
      <c r="C3507" s="4"/>
    </row>
    <row r="3509" spans="3:3" x14ac:dyDescent="0.3">
      <c r="C3509" s="4"/>
    </row>
    <row r="3510" spans="3:3" x14ac:dyDescent="0.3">
      <c r="C3510" s="4"/>
    </row>
    <row r="3511" spans="3:3" x14ac:dyDescent="0.3">
      <c r="C3511" s="4"/>
    </row>
    <row r="3512" spans="3:3" x14ac:dyDescent="0.3">
      <c r="C3512" s="4"/>
    </row>
    <row r="3513" spans="3:3" x14ac:dyDescent="0.3">
      <c r="C3513" s="4"/>
    </row>
    <row r="3514" spans="3:3" x14ac:dyDescent="0.3">
      <c r="C3514" s="4"/>
    </row>
    <row r="3515" spans="3:3" x14ac:dyDescent="0.3">
      <c r="C3515" s="4"/>
    </row>
    <row r="3516" spans="3:3" x14ac:dyDescent="0.3">
      <c r="C3516" s="4"/>
    </row>
    <row r="3517" spans="3:3" x14ac:dyDescent="0.3">
      <c r="C3517" s="4"/>
    </row>
    <row r="3518" spans="3:3" x14ac:dyDescent="0.3">
      <c r="C3518" s="4"/>
    </row>
    <row r="3519" spans="3:3" x14ac:dyDescent="0.3">
      <c r="C3519" s="4"/>
    </row>
    <row r="3520" spans="3:3" x14ac:dyDescent="0.3">
      <c r="C3520" s="4"/>
    </row>
    <row r="3521" spans="3:3" x14ac:dyDescent="0.3">
      <c r="C3521" s="4"/>
    </row>
    <row r="3522" spans="3:3" x14ac:dyDescent="0.3">
      <c r="C3522" s="4"/>
    </row>
    <row r="3523" spans="3:3" x14ac:dyDescent="0.3">
      <c r="C3523" s="4"/>
    </row>
    <row r="3524" spans="3:3" x14ac:dyDescent="0.3">
      <c r="C3524" s="4"/>
    </row>
    <row r="3525" spans="3:3" x14ac:dyDescent="0.3">
      <c r="C3525" s="4"/>
    </row>
    <row r="3526" spans="3:3" x14ac:dyDescent="0.3">
      <c r="C3526" s="4"/>
    </row>
    <row r="3527" spans="3:3" x14ac:dyDescent="0.3">
      <c r="C3527" s="4"/>
    </row>
    <row r="3528" spans="3:3" x14ac:dyDescent="0.3">
      <c r="C3528" s="4"/>
    </row>
    <row r="3529" spans="3:3" x14ac:dyDescent="0.3">
      <c r="C3529" s="4"/>
    </row>
    <row r="3530" spans="3:3" x14ac:dyDescent="0.3">
      <c r="C3530" s="4"/>
    </row>
    <row r="3531" spans="3:3" x14ac:dyDescent="0.3">
      <c r="C3531" s="4"/>
    </row>
    <row r="3532" spans="3:3" x14ac:dyDescent="0.3">
      <c r="C3532" s="4"/>
    </row>
    <row r="3533" spans="3:3" x14ac:dyDescent="0.3">
      <c r="C3533" s="4"/>
    </row>
    <row r="3534" spans="3:3" x14ac:dyDescent="0.3">
      <c r="C3534" s="4"/>
    </row>
    <row r="3535" spans="3:3" x14ac:dyDescent="0.3">
      <c r="C3535" s="4"/>
    </row>
    <row r="3536" spans="3:3" x14ac:dyDescent="0.3">
      <c r="C3536" s="4"/>
    </row>
    <row r="3537" spans="3:3" x14ac:dyDescent="0.3">
      <c r="C3537" s="4"/>
    </row>
    <row r="3538" spans="3:3" x14ac:dyDescent="0.3">
      <c r="C3538" s="4"/>
    </row>
    <row r="3539" spans="3:3" x14ac:dyDescent="0.3">
      <c r="C3539" s="4"/>
    </row>
    <row r="3540" spans="3:3" x14ac:dyDescent="0.3">
      <c r="C3540" s="4"/>
    </row>
    <row r="3541" spans="3:3" x14ac:dyDescent="0.3">
      <c r="C3541" s="4"/>
    </row>
    <row r="3542" spans="3:3" x14ac:dyDescent="0.3">
      <c r="C3542" s="4"/>
    </row>
    <row r="3544" spans="3:3" x14ac:dyDescent="0.3">
      <c r="C3544" s="4"/>
    </row>
    <row r="3545" spans="3:3" x14ac:dyDescent="0.3">
      <c r="C3545" s="4"/>
    </row>
    <row r="3546" spans="3:3" x14ac:dyDescent="0.3">
      <c r="C3546" s="4"/>
    </row>
    <row r="3547" spans="3:3" x14ac:dyDescent="0.3">
      <c r="C3547" s="4"/>
    </row>
    <row r="3548" spans="3:3" x14ac:dyDescent="0.3">
      <c r="C3548" s="4"/>
    </row>
    <row r="3549" spans="3:3" x14ac:dyDescent="0.3">
      <c r="C3549" s="4"/>
    </row>
    <row r="3550" spans="3:3" x14ac:dyDescent="0.3">
      <c r="C3550" s="4"/>
    </row>
    <row r="3551" spans="3:3" x14ac:dyDescent="0.3">
      <c r="C3551" s="4"/>
    </row>
    <row r="3553" spans="3:3" x14ac:dyDescent="0.3">
      <c r="C3553" s="4"/>
    </row>
    <row r="3554" spans="3:3" x14ac:dyDescent="0.3">
      <c r="C3554" s="4"/>
    </row>
    <row r="3555" spans="3:3" x14ac:dyDescent="0.3">
      <c r="C3555" s="4"/>
    </row>
    <row r="3557" spans="3:3" x14ac:dyDescent="0.3">
      <c r="C3557" s="4"/>
    </row>
    <row r="3558" spans="3:3" x14ac:dyDescent="0.3">
      <c r="C3558" s="4"/>
    </row>
    <row r="3561" spans="3:3" x14ac:dyDescent="0.3">
      <c r="C3561" s="4"/>
    </row>
    <row r="3562" spans="3:3" x14ac:dyDescent="0.3">
      <c r="C3562" s="4"/>
    </row>
    <row r="3563" spans="3:3" x14ac:dyDescent="0.3">
      <c r="C3563" s="4"/>
    </row>
    <row r="3564" spans="3:3" x14ac:dyDescent="0.3">
      <c r="C3564" s="4"/>
    </row>
    <row r="3565" spans="3:3" x14ac:dyDescent="0.3">
      <c r="C3565" s="4"/>
    </row>
    <row r="3566" spans="3:3" x14ac:dyDescent="0.3">
      <c r="C3566" s="4"/>
    </row>
    <row r="3567" spans="3:3" x14ac:dyDescent="0.3">
      <c r="C3567" s="4"/>
    </row>
    <row r="3568" spans="3:3" x14ac:dyDescent="0.3">
      <c r="C3568" s="4"/>
    </row>
    <row r="3569" spans="3:3" x14ac:dyDescent="0.3">
      <c r="C3569" s="4"/>
    </row>
    <row r="3570" spans="3:3" x14ac:dyDescent="0.3">
      <c r="C3570" s="4"/>
    </row>
    <row r="3571" spans="3:3" x14ac:dyDescent="0.3">
      <c r="C3571" s="4"/>
    </row>
    <row r="3572" spans="3:3" x14ac:dyDescent="0.3">
      <c r="C3572" s="4"/>
    </row>
    <row r="3573" spans="3:3" x14ac:dyDescent="0.3">
      <c r="C3573" s="4"/>
    </row>
    <row r="3575" spans="3:3" x14ac:dyDescent="0.3">
      <c r="C3575" s="4"/>
    </row>
    <row r="3576" spans="3:3" x14ac:dyDescent="0.3">
      <c r="C3576" s="4"/>
    </row>
    <row r="3577" spans="3:3" x14ac:dyDescent="0.3">
      <c r="C3577" s="4"/>
    </row>
    <row r="3578" spans="3:3" x14ac:dyDescent="0.3">
      <c r="C3578" s="4"/>
    </row>
    <row r="3579" spans="3:3" x14ac:dyDescent="0.3">
      <c r="C3579" s="4"/>
    </row>
    <row r="3580" spans="3:3" x14ac:dyDescent="0.3">
      <c r="C3580" s="4"/>
    </row>
    <row r="3663" spans="3:3" x14ac:dyDescent="0.3">
      <c r="C3663" s="4"/>
    </row>
    <row r="3676" spans="3:3" x14ac:dyDescent="0.3">
      <c r="C3676" s="4"/>
    </row>
    <row r="3677" spans="3:3" x14ac:dyDescent="0.3">
      <c r="C3677" s="4"/>
    </row>
    <row r="3678" spans="3:3" x14ac:dyDescent="0.3">
      <c r="C3678" s="4"/>
    </row>
    <row r="3681" spans="3:3" x14ac:dyDescent="0.3">
      <c r="C3681" s="4"/>
    </row>
    <row r="3682" spans="3:3" x14ac:dyDescent="0.3">
      <c r="C3682" s="4"/>
    </row>
    <row r="3683" spans="3:3" x14ac:dyDescent="0.3">
      <c r="C3683" s="4"/>
    </row>
    <row r="3684" spans="3:3" x14ac:dyDescent="0.3">
      <c r="C3684" s="4"/>
    </row>
    <row r="3765" spans="3:3" x14ac:dyDescent="0.3">
      <c r="C3765" s="4"/>
    </row>
    <row r="3860" spans="3:3" x14ac:dyDescent="0.3">
      <c r="C3860" s="4"/>
    </row>
    <row r="3861" spans="3:3" x14ac:dyDescent="0.3">
      <c r="C3861" s="4"/>
    </row>
    <row r="3862" spans="3:3" x14ac:dyDescent="0.3">
      <c r="C3862" s="4"/>
    </row>
    <row r="3864" spans="3:3" x14ac:dyDescent="0.3">
      <c r="C3864" s="4"/>
    </row>
    <row r="3866" spans="3:3" x14ac:dyDescent="0.3">
      <c r="C3866" s="4"/>
    </row>
    <row r="4077" spans="3:3" x14ac:dyDescent="0.3">
      <c r="C4077" s="4"/>
    </row>
    <row r="4078" spans="3:3" x14ac:dyDescent="0.3">
      <c r="C4078" s="4"/>
    </row>
    <row r="4085" spans="3:3" x14ac:dyDescent="0.3">
      <c r="C4085" s="4"/>
    </row>
    <row r="4086" spans="3:3" x14ac:dyDescent="0.3">
      <c r="C4086" s="4"/>
    </row>
    <row r="4088" spans="3:3" x14ac:dyDescent="0.3">
      <c r="C4088" s="4"/>
    </row>
    <row r="4090" spans="3:3" x14ac:dyDescent="0.3">
      <c r="C4090" s="4"/>
    </row>
    <row r="4160" spans="3:3" x14ac:dyDescent="0.3">
      <c r="C4160" s="4"/>
    </row>
    <row r="4161" spans="3:3" x14ac:dyDescent="0.3">
      <c r="C4161" s="4"/>
    </row>
    <row r="4293" spans="3:3" x14ac:dyDescent="0.3">
      <c r="C4293" s="4"/>
    </row>
    <row r="4296" spans="3:3" x14ac:dyDescent="0.3">
      <c r="C4296" s="4"/>
    </row>
    <row r="4298" spans="3:3" x14ac:dyDescent="0.3">
      <c r="C4298" s="4"/>
    </row>
    <row r="4300" spans="3:3" x14ac:dyDescent="0.3">
      <c r="C4300" s="4"/>
    </row>
    <row r="4303" spans="3:3" x14ac:dyDescent="0.3">
      <c r="C4303" s="4"/>
    </row>
    <row r="4304" spans="3:3" x14ac:dyDescent="0.3">
      <c r="C4304" s="4"/>
    </row>
    <row r="4306" spans="3:3" x14ac:dyDescent="0.3">
      <c r="C4306" s="4"/>
    </row>
    <row r="4307" spans="3:3" x14ac:dyDescent="0.3">
      <c r="C4307" s="4"/>
    </row>
    <row r="4309" spans="3:3" x14ac:dyDescent="0.3">
      <c r="C4309" s="4"/>
    </row>
    <row r="4310" spans="3:3" x14ac:dyDescent="0.3">
      <c r="C4310" s="4"/>
    </row>
    <row r="4311" spans="3:3" x14ac:dyDescent="0.3">
      <c r="C4311" s="4"/>
    </row>
    <row r="4314" spans="3:3" x14ac:dyDescent="0.3">
      <c r="C4314" s="4"/>
    </row>
    <row r="4315" spans="3:3" x14ac:dyDescent="0.3">
      <c r="C4315" s="4"/>
    </row>
    <row r="4316" spans="3:3" x14ac:dyDescent="0.3">
      <c r="C4316" s="4"/>
    </row>
    <row r="4317" spans="3:3" x14ac:dyDescent="0.3">
      <c r="C4317" s="4"/>
    </row>
    <row r="4318" spans="3:3" x14ac:dyDescent="0.3">
      <c r="C4318" s="4"/>
    </row>
    <row r="4319" spans="3:3" x14ac:dyDescent="0.3">
      <c r="C4319" s="4"/>
    </row>
    <row r="4320" spans="3:3" x14ac:dyDescent="0.3">
      <c r="C4320" s="4"/>
    </row>
    <row r="4321" spans="3:3" x14ac:dyDescent="0.3">
      <c r="C4321" s="4"/>
    </row>
    <row r="4322" spans="3:3" x14ac:dyDescent="0.3">
      <c r="C4322" s="4"/>
    </row>
    <row r="4323" spans="3:3" x14ac:dyDescent="0.3">
      <c r="C4323" s="4"/>
    </row>
    <row r="4324" spans="3:3" x14ac:dyDescent="0.3">
      <c r="C4324" s="4"/>
    </row>
    <row r="4325" spans="3:3" x14ac:dyDescent="0.3">
      <c r="C4325" s="4"/>
    </row>
    <row r="4327" spans="3:3" x14ac:dyDescent="0.3">
      <c r="C4327" s="4"/>
    </row>
    <row r="4328" spans="3:3" x14ac:dyDescent="0.3">
      <c r="C4328" s="4"/>
    </row>
    <row r="4329" spans="3:3" x14ac:dyDescent="0.3">
      <c r="C4329" s="4"/>
    </row>
    <row r="4330" spans="3:3" x14ac:dyDescent="0.3">
      <c r="C4330" s="4"/>
    </row>
    <row r="4331" spans="3:3" x14ac:dyDescent="0.3">
      <c r="C4331" s="4"/>
    </row>
    <row r="4332" spans="3:3" x14ac:dyDescent="0.3">
      <c r="C4332" s="4"/>
    </row>
    <row r="4333" spans="3:3" x14ac:dyDescent="0.3">
      <c r="C4333" s="4"/>
    </row>
    <row r="4334" spans="3:3" x14ac:dyDescent="0.3">
      <c r="C4334" s="4"/>
    </row>
    <row r="4335" spans="3:3" x14ac:dyDescent="0.3">
      <c r="C4335" s="4"/>
    </row>
    <row r="4336" spans="3:3" x14ac:dyDescent="0.3">
      <c r="C4336" s="4"/>
    </row>
    <row r="4337" spans="3:3" x14ac:dyDescent="0.3">
      <c r="C4337" s="4"/>
    </row>
    <row r="4338" spans="3:3" x14ac:dyDescent="0.3">
      <c r="C4338" s="4"/>
    </row>
    <row r="4339" spans="3:3" x14ac:dyDescent="0.3">
      <c r="C4339" s="4"/>
    </row>
    <row r="4340" spans="3:3" x14ac:dyDescent="0.3">
      <c r="C4340" s="4"/>
    </row>
    <row r="4341" spans="3:3" x14ac:dyDescent="0.3">
      <c r="C4341" s="4"/>
    </row>
    <row r="4342" spans="3:3" x14ac:dyDescent="0.3">
      <c r="C4342" s="4"/>
    </row>
    <row r="4343" spans="3:3" x14ac:dyDescent="0.3">
      <c r="C4343" s="4"/>
    </row>
    <row r="4344" spans="3:3" x14ac:dyDescent="0.3">
      <c r="C4344" s="4"/>
    </row>
    <row r="4345" spans="3:3" x14ac:dyDescent="0.3">
      <c r="C4345" s="4"/>
    </row>
    <row r="4346" spans="3:3" x14ac:dyDescent="0.3">
      <c r="C4346" s="4"/>
    </row>
    <row r="4347" spans="3:3" x14ac:dyDescent="0.3">
      <c r="C4347" s="4"/>
    </row>
    <row r="4348" spans="3:3" x14ac:dyDescent="0.3">
      <c r="C4348" s="4"/>
    </row>
    <row r="4349" spans="3:3" x14ac:dyDescent="0.3">
      <c r="C4349" s="4"/>
    </row>
    <row r="4350" spans="3:3" x14ac:dyDescent="0.3">
      <c r="C4350" s="4"/>
    </row>
    <row r="4351" spans="3:3" x14ac:dyDescent="0.3">
      <c r="C4351" s="4"/>
    </row>
    <row r="4352" spans="3:3" x14ac:dyDescent="0.3">
      <c r="C4352" s="4"/>
    </row>
    <row r="4353" spans="3:3" x14ac:dyDescent="0.3">
      <c r="C4353" s="4"/>
    </row>
    <row r="4354" spans="3:3" x14ac:dyDescent="0.3">
      <c r="C4354" s="4"/>
    </row>
    <row r="4355" spans="3:3" x14ac:dyDescent="0.3">
      <c r="C4355" s="4"/>
    </row>
    <row r="4356" spans="3:3" x14ac:dyDescent="0.3">
      <c r="C4356" s="4"/>
    </row>
    <row r="4357" spans="3:3" x14ac:dyDescent="0.3">
      <c r="C4357" s="4"/>
    </row>
    <row r="4358" spans="3:3" x14ac:dyDescent="0.3">
      <c r="C4358" s="4"/>
    </row>
    <row r="4359" spans="3:3" x14ac:dyDescent="0.3">
      <c r="C4359" s="4"/>
    </row>
    <row r="4360" spans="3:3" x14ac:dyDescent="0.3">
      <c r="C4360" s="4"/>
    </row>
    <row r="4361" spans="3:3" x14ac:dyDescent="0.3">
      <c r="C4361" s="4"/>
    </row>
    <row r="4363" spans="3:3" x14ac:dyDescent="0.3">
      <c r="C4363" s="4"/>
    </row>
    <row r="4364" spans="3:3" x14ac:dyDescent="0.3">
      <c r="C4364" s="4"/>
    </row>
    <row r="4365" spans="3:3" x14ac:dyDescent="0.3">
      <c r="C4365" s="4"/>
    </row>
    <row r="4366" spans="3:3" x14ac:dyDescent="0.3">
      <c r="C4366" s="4"/>
    </row>
    <row r="4367" spans="3:3" x14ac:dyDescent="0.3">
      <c r="C4367" s="4"/>
    </row>
    <row r="4368" spans="3:3" x14ac:dyDescent="0.3">
      <c r="C4368" s="4"/>
    </row>
    <row r="4369" spans="3:3" x14ac:dyDescent="0.3">
      <c r="C4369" s="4"/>
    </row>
    <row r="4370" spans="3:3" x14ac:dyDescent="0.3">
      <c r="C4370" s="4"/>
    </row>
    <row r="4371" spans="3:3" x14ac:dyDescent="0.3">
      <c r="C4371" s="4"/>
    </row>
    <row r="4372" spans="3:3" x14ac:dyDescent="0.3">
      <c r="C4372" s="4"/>
    </row>
    <row r="4373" spans="3:3" x14ac:dyDescent="0.3">
      <c r="C4373" s="4"/>
    </row>
    <row r="4374" spans="3:3" x14ac:dyDescent="0.3">
      <c r="C4374" s="4"/>
    </row>
    <row r="4375" spans="3:3" x14ac:dyDescent="0.3">
      <c r="C4375" s="4"/>
    </row>
    <row r="4376" spans="3:3" x14ac:dyDescent="0.3">
      <c r="C4376" s="4"/>
    </row>
    <row r="4377" spans="3:3" x14ac:dyDescent="0.3">
      <c r="C4377" s="4"/>
    </row>
    <row r="4378" spans="3:3" x14ac:dyDescent="0.3">
      <c r="C4378" s="4"/>
    </row>
    <row r="4379" spans="3:3" x14ac:dyDescent="0.3">
      <c r="C4379" s="4"/>
    </row>
    <row r="4380" spans="3:3" x14ac:dyDescent="0.3">
      <c r="C4380" s="4"/>
    </row>
    <row r="4382" spans="3:3" x14ac:dyDescent="0.3">
      <c r="C4382" s="4"/>
    </row>
    <row r="4383" spans="3:3" x14ac:dyDescent="0.3">
      <c r="C4383" s="4"/>
    </row>
    <row r="4384" spans="3:3" x14ac:dyDescent="0.3">
      <c r="C4384" s="4"/>
    </row>
    <row r="4385" spans="3:3" x14ac:dyDescent="0.3">
      <c r="C4385" s="4"/>
    </row>
    <row r="4386" spans="3:3" x14ac:dyDescent="0.3">
      <c r="C4386" s="4"/>
    </row>
    <row r="4413" spans="3:3" x14ac:dyDescent="0.3">
      <c r="C4413" s="4"/>
    </row>
    <row r="4414" spans="3:3" x14ac:dyDescent="0.3">
      <c r="C4414" s="4"/>
    </row>
    <row r="4415" spans="3:3" x14ac:dyDescent="0.3">
      <c r="C4415" s="4"/>
    </row>
    <row r="4416" spans="3:3" x14ac:dyDescent="0.3">
      <c r="C4416" s="4"/>
    </row>
    <row r="4600" spans="3:3" x14ac:dyDescent="0.3">
      <c r="C4600" s="4"/>
    </row>
    <row r="4606" spans="3:3" x14ac:dyDescent="0.3">
      <c r="C4606" s="4"/>
    </row>
    <row r="4607" spans="3:3" x14ac:dyDescent="0.3">
      <c r="C4607" s="4"/>
    </row>
    <row r="4608" spans="3:3" x14ac:dyDescent="0.3">
      <c r="C4608" s="4"/>
    </row>
    <row r="4609" spans="3:3" x14ac:dyDescent="0.3">
      <c r="C4609" s="4"/>
    </row>
    <row r="4638" spans="3:3" x14ac:dyDescent="0.3">
      <c r="C4638" s="4"/>
    </row>
    <row r="4639" spans="3:3" x14ac:dyDescent="0.3">
      <c r="C4639" s="4"/>
    </row>
    <row r="4640" spans="3:3" x14ac:dyDescent="0.3">
      <c r="C4640" s="4"/>
    </row>
    <row r="4683" spans="3:3" x14ac:dyDescent="0.3">
      <c r="C4683" s="4"/>
    </row>
    <row r="4692" spans="3:3" x14ac:dyDescent="0.3">
      <c r="C4692" s="4"/>
    </row>
    <row r="4694" spans="3:3" x14ac:dyDescent="0.3">
      <c r="C4694" s="4"/>
    </row>
    <row r="4702" spans="3:3" x14ac:dyDescent="0.3">
      <c r="C4702" s="4"/>
    </row>
    <row r="4703" spans="3:3" x14ac:dyDescent="0.3">
      <c r="C4703" s="4"/>
    </row>
    <row r="4708" spans="3:3" x14ac:dyDescent="0.3">
      <c r="C4708" s="4"/>
    </row>
    <row r="4711" spans="3:3" x14ac:dyDescent="0.3">
      <c r="C4711" s="4"/>
    </row>
    <row r="4715" spans="3:3" x14ac:dyDescent="0.3">
      <c r="C4715" s="4"/>
    </row>
    <row r="4716" spans="3:3" x14ac:dyDescent="0.3">
      <c r="C4716" s="4"/>
    </row>
    <row r="4717" spans="3:3" x14ac:dyDescent="0.3">
      <c r="C4717" s="4"/>
    </row>
    <row r="4723" spans="3:3" x14ac:dyDescent="0.3">
      <c r="C4723" s="4"/>
    </row>
    <row r="4753" spans="3:3" x14ac:dyDescent="0.3">
      <c r="C4753" s="4"/>
    </row>
    <row r="5124" spans="3:3" x14ac:dyDescent="0.3">
      <c r="C5124" s="4"/>
    </row>
    <row r="5194" spans="3:3" x14ac:dyDescent="0.3">
      <c r="C5194" s="4"/>
    </row>
    <row r="5196" spans="3:3" x14ac:dyDescent="0.3">
      <c r="C5196" s="4"/>
    </row>
    <row r="5200" spans="3:3" x14ac:dyDescent="0.3">
      <c r="C5200" s="4"/>
    </row>
    <row r="5201" spans="3:3" x14ac:dyDescent="0.3">
      <c r="C5201" s="4"/>
    </row>
    <row r="5205" spans="3:3" x14ac:dyDescent="0.3">
      <c r="C5205" s="4"/>
    </row>
  </sheetData>
  <mergeCells count="7">
    <mergeCell ref="V10:AG10"/>
    <mergeCell ref="AH10:AH11"/>
    <mergeCell ref="A10:C10"/>
    <mergeCell ref="I10:T10"/>
    <mergeCell ref="U10:U11"/>
    <mergeCell ref="D10:D11"/>
    <mergeCell ref="E10:H10"/>
  </mergeCells>
  <phoneticPr fontId="2" type="noConversion"/>
  <conditionalFormatting sqref="V1:AG9 V10 V11:AG1048576">
    <cfRule type="containsText" dxfId="2" priority="3" operator="containsText" text="Very High">
      <formula>NOT(ISERROR(SEARCH("Very High",V1)))</formula>
    </cfRule>
  </conditionalFormatting>
  <conditionalFormatting sqref="AH10">
    <cfRule type="containsText" dxfId="1" priority="2" operator="containsText" text="Very High">
      <formula>NOT(ISERROR(SEARCH("Very High",AH10)))</formula>
    </cfRule>
  </conditionalFormatting>
  <conditionalFormatting sqref="V1:AH9 V10 V12:AH1048576 V11:AG11 AH10">
    <cfRule type="containsText" dxfId="0" priority="1" operator="containsText" text="Check">
      <formula>NOT(ISERROR(SEARCH("Check",V1)))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2722-1872-441F-A981-C49CDECBF558}">
  <dimension ref="A1:D173"/>
  <sheetViews>
    <sheetView workbookViewId="0">
      <selection activeCell="D8" sqref="D8"/>
    </sheetView>
  </sheetViews>
  <sheetFormatPr defaultRowHeight="16.5" x14ac:dyDescent="0.3"/>
  <cols>
    <col min="1" max="1" width="16.125" customWidth="1"/>
    <col min="2" max="2" width="16.375" customWidth="1"/>
    <col min="3" max="3" width="23.875" hidden="1" customWidth="1"/>
    <col min="4" max="4" width="12.875" customWidth="1"/>
  </cols>
  <sheetData>
    <row r="1" spans="1:4" x14ac:dyDescent="0.3">
      <c r="A1" s="1" t="s">
        <v>187</v>
      </c>
      <c r="B1" s="1" t="s">
        <v>188</v>
      </c>
      <c r="C1" s="1" t="s">
        <v>189</v>
      </c>
      <c r="D1" s="1" t="s">
        <v>190</v>
      </c>
    </row>
    <row r="2" spans="1:4" x14ac:dyDescent="0.3">
      <c r="A2" t="s">
        <v>0</v>
      </c>
      <c r="B2" t="s">
        <v>1</v>
      </c>
      <c r="C2" t="s">
        <v>2</v>
      </c>
      <c r="D2">
        <v>5.5</v>
      </c>
    </row>
    <row r="3" spans="1:4" x14ac:dyDescent="0.3">
      <c r="A3" t="s">
        <v>3</v>
      </c>
      <c r="B3" t="s">
        <v>1</v>
      </c>
      <c r="C3" t="s">
        <v>4</v>
      </c>
      <c r="D3">
        <v>5.2</v>
      </c>
    </row>
    <row r="4" spans="1:4" x14ac:dyDescent="0.3">
      <c r="A4" t="s">
        <v>5</v>
      </c>
      <c r="B4" t="s">
        <v>1</v>
      </c>
      <c r="C4" t="s">
        <v>6</v>
      </c>
      <c r="D4">
        <v>5</v>
      </c>
    </row>
    <row r="5" spans="1:4" x14ac:dyDescent="0.3">
      <c r="A5" t="s">
        <v>7</v>
      </c>
      <c r="B5" t="s">
        <v>1</v>
      </c>
      <c r="C5" t="s">
        <v>8</v>
      </c>
      <c r="D5">
        <v>4.7</v>
      </c>
    </row>
    <row r="6" spans="1:4" x14ac:dyDescent="0.3">
      <c r="A6" t="s">
        <v>9</v>
      </c>
      <c r="B6" t="s">
        <v>1</v>
      </c>
      <c r="C6" t="s">
        <v>10</v>
      </c>
      <c r="D6">
        <v>4.5999999999999996</v>
      </c>
    </row>
    <row r="7" spans="1:4" x14ac:dyDescent="0.3">
      <c r="A7" t="s">
        <v>185</v>
      </c>
      <c r="B7" t="s">
        <v>1</v>
      </c>
      <c r="C7" t="s">
        <v>186</v>
      </c>
      <c r="D7">
        <v>4.5</v>
      </c>
    </row>
    <row r="8" spans="1:4" x14ac:dyDescent="0.3">
      <c r="A8" t="s">
        <v>0</v>
      </c>
      <c r="B8" t="s">
        <v>11</v>
      </c>
      <c r="C8" t="s">
        <v>12</v>
      </c>
      <c r="D8">
        <v>5.6</v>
      </c>
    </row>
    <row r="9" spans="1:4" x14ac:dyDescent="0.3">
      <c r="A9" t="s">
        <v>3</v>
      </c>
      <c r="B9" t="s">
        <v>11</v>
      </c>
      <c r="C9" t="s">
        <v>13</v>
      </c>
      <c r="D9">
        <v>5.3</v>
      </c>
    </row>
    <row r="10" spans="1:4" x14ac:dyDescent="0.3">
      <c r="A10" t="s">
        <v>5</v>
      </c>
      <c r="B10" t="s">
        <v>11</v>
      </c>
      <c r="C10" t="s">
        <v>14</v>
      </c>
      <c r="D10">
        <v>5</v>
      </c>
    </row>
    <row r="11" spans="1:4" x14ac:dyDescent="0.3">
      <c r="A11" t="s">
        <v>7</v>
      </c>
      <c r="B11" t="s">
        <v>11</v>
      </c>
      <c r="C11" t="s">
        <v>15</v>
      </c>
      <c r="D11">
        <v>4.8</v>
      </c>
    </row>
    <row r="12" spans="1:4" x14ac:dyDescent="0.3">
      <c r="A12" t="s">
        <v>9</v>
      </c>
      <c r="B12" t="s">
        <v>11</v>
      </c>
      <c r="C12" t="s">
        <v>16</v>
      </c>
      <c r="D12">
        <v>4.5999999999999996</v>
      </c>
    </row>
    <row r="13" spans="1:4" x14ac:dyDescent="0.3">
      <c r="A13" t="s">
        <v>185</v>
      </c>
      <c r="B13" t="s">
        <v>17</v>
      </c>
      <c r="C13" t="s">
        <v>191</v>
      </c>
      <c r="D13">
        <v>4.5</v>
      </c>
    </row>
    <row r="14" spans="1:4" x14ac:dyDescent="0.3">
      <c r="A14" t="s">
        <v>0</v>
      </c>
      <c r="B14" t="s">
        <v>18</v>
      </c>
      <c r="C14" t="s">
        <v>19</v>
      </c>
      <c r="D14">
        <v>5.7</v>
      </c>
    </row>
    <row r="15" spans="1:4" x14ac:dyDescent="0.3">
      <c r="A15" t="s">
        <v>3</v>
      </c>
      <c r="B15" t="s">
        <v>18</v>
      </c>
      <c r="C15" t="s">
        <v>20</v>
      </c>
      <c r="D15">
        <v>5.4</v>
      </c>
    </row>
    <row r="16" spans="1:4" x14ac:dyDescent="0.3">
      <c r="A16" t="s">
        <v>5</v>
      </c>
      <c r="B16" t="s">
        <v>18</v>
      </c>
      <c r="C16" t="s">
        <v>21</v>
      </c>
      <c r="D16">
        <v>5.0999999999999996</v>
      </c>
    </row>
    <row r="17" spans="1:4" x14ac:dyDescent="0.3">
      <c r="A17" t="s">
        <v>7</v>
      </c>
      <c r="B17" t="s">
        <v>18</v>
      </c>
      <c r="C17" t="s">
        <v>22</v>
      </c>
      <c r="D17">
        <v>4.9000000000000004</v>
      </c>
    </row>
    <row r="18" spans="1:4" x14ac:dyDescent="0.3">
      <c r="A18" t="s">
        <v>9</v>
      </c>
      <c r="B18" t="s">
        <v>18</v>
      </c>
      <c r="C18" t="s">
        <v>23</v>
      </c>
      <c r="D18">
        <v>4.7</v>
      </c>
    </row>
    <row r="19" spans="1:4" x14ac:dyDescent="0.3">
      <c r="A19" t="s">
        <v>185</v>
      </c>
      <c r="B19" t="s">
        <v>18</v>
      </c>
      <c r="C19" t="s">
        <v>192</v>
      </c>
      <c r="D19">
        <v>4.5</v>
      </c>
    </row>
    <row r="20" spans="1:4" x14ac:dyDescent="0.3">
      <c r="A20" t="s">
        <v>0</v>
      </c>
      <c r="B20" t="s">
        <v>24</v>
      </c>
      <c r="C20" t="s">
        <v>25</v>
      </c>
      <c r="D20">
        <v>5.8</v>
      </c>
    </row>
    <row r="21" spans="1:4" x14ac:dyDescent="0.3">
      <c r="A21" t="s">
        <v>3</v>
      </c>
      <c r="B21" t="s">
        <v>24</v>
      </c>
      <c r="C21" t="s">
        <v>26</v>
      </c>
      <c r="D21">
        <v>5.5</v>
      </c>
    </row>
    <row r="22" spans="1:4" x14ac:dyDescent="0.3">
      <c r="A22" t="s">
        <v>5</v>
      </c>
      <c r="B22" t="s">
        <v>24</v>
      </c>
      <c r="C22" t="s">
        <v>27</v>
      </c>
      <c r="D22">
        <v>5.2</v>
      </c>
    </row>
    <row r="23" spans="1:4" x14ac:dyDescent="0.3">
      <c r="A23" t="s">
        <v>7</v>
      </c>
      <c r="B23" t="s">
        <v>24</v>
      </c>
      <c r="C23" t="s">
        <v>28</v>
      </c>
      <c r="D23">
        <v>5</v>
      </c>
    </row>
    <row r="24" spans="1:4" x14ac:dyDescent="0.3">
      <c r="A24" t="s">
        <v>9</v>
      </c>
      <c r="B24" t="s">
        <v>24</v>
      </c>
      <c r="C24" t="s">
        <v>29</v>
      </c>
      <c r="D24">
        <v>4.8</v>
      </c>
    </row>
    <row r="25" spans="1:4" x14ac:dyDescent="0.3">
      <c r="A25" t="s">
        <v>185</v>
      </c>
      <c r="B25" t="s">
        <v>24</v>
      </c>
      <c r="C25" t="s">
        <v>193</v>
      </c>
      <c r="D25">
        <v>4.5999999999999996</v>
      </c>
    </row>
    <row r="26" spans="1:4" x14ac:dyDescent="0.3">
      <c r="A26" t="s">
        <v>0</v>
      </c>
      <c r="B26" t="s">
        <v>30</v>
      </c>
      <c r="C26" t="s">
        <v>31</v>
      </c>
      <c r="D26">
        <v>6</v>
      </c>
    </row>
    <row r="27" spans="1:4" x14ac:dyDescent="0.3">
      <c r="A27" t="s">
        <v>3</v>
      </c>
      <c r="B27" t="s">
        <v>30</v>
      </c>
      <c r="C27" t="s">
        <v>32</v>
      </c>
      <c r="D27">
        <v>5.5</v>
      </c>
    </row>
    <row r="28" spans="1:4" x14ac:dyDescent="0.3">
      <c r="A28" t="s">
        <v>5</v>
      </c>
      <c r="B28" t="s">
        <v>30</v>
      </c>
      <c r="C28" t="s">
        <v>33</v>
      </c>
      <c r="D28">
        <v>5.3</v>
      </c>
    </row>
    <row r="29" spans="1:4" x14ac:dyDescent="0.3">
      <c r="A29" t="s">
        <v>7</v>
      </c>
      <c r="B29" t="s">
        <v>30</v>
      </c>
      <c r="C29" t="s">
        <v>34</v>
      </c>
      <c r="D29">
        <v>5</v>
      </c>
    </row>
    <row r="30" spans="1:4" x14ac:dyDescent="0.3">
      <c r="A30" t="s">
        <v>9</v>
      </c>
      <c r="B30" t="s">
        <v>30</v>
      </c>
      <c r="C30" t="s">
        <v>35</v>
      </c>
      <c r="D30">
        <v>4.8</v>
      </c>
    </row>
    <row r="31" spans="1:4" x14ac:dyDescent="0.3">
      <c r="A31" t="s">
        <v>185</v>
      </c>
      <c r="B31" t="s">
        <v>30</v>
      </c>
      <c r="C31" t="s">
        <v>194</v>
      </c>
      <c r="D31">
        <v>4.5999999999999996</v>
      </c>
    </row>
    <row r="32" spans="1:4" x14ac:dyDescent="0.3">
      <c r="A32" t="s">
        <v>0</v>
      </c>
      <c r="B32" t="s">
        <v>36</v>
      </c>
      <c r="C32" t="s">
        <v>37</v>
      </c>
      <c r="D32">
        <v>6.1</v>
      </c>
    </row>
    <row r="33" spans="1:4" x14ac:dyDescent="0.3">
      <c r="A33" t="s">
        <v>3</v>
      </c>
      <c r="B33" t="s">
        <v>36</v>
      </c>
      <c r="C33" t="s">
        <v>38</v>
      </c>
      <c r="D33">
        <v>5.7</v>
      </c>
    </row>
    <row r="34" spans="1:4" x14ac:dyDescent="0.3">
      <c r="A34" t="s">
        <v>5</v>
      </c>
      <c r="B34" t="s">
        <v>36</v>
      </c>
      <c r="C34" t="s">
        <v>39</v>
      </c>
      <c r="D34">
        <v>5.3</v>
      </c>
    </row>
    <row r="35" spans="1:4" x14ac:dyDescent="0.3">
      <c r="A35" t="s">
        <v>7</v>
      </c>
      <c r="B35" t="s">
        <v>36</v>
      </c>
      <c r="C35" t="s">
        <v>40</v>
      </c>
      <c r="D35">
        <v>5.0999999999999996</v>
      </c>
    </row>
    <row r="36" spans="1:4" x14ac:dyDescent="0.3">
      <c r="A36" t="s">
        <v>9</v>
      </c>
      <c r="B36" t="s">
        <v>36</v>
      </c>
      <c r="C36" t="s">
        <v>41</v>
      </c>
      <c r="D36">
        <v>4.9000000000000004</v>
      </c>
    </row>
    <row r="37" spans="1:4" x14ac:dyDescent="0.3">
      <c r="A37" t="s">
        <v>0</v>
      </c>
      <c r="B37" t="s">
        <v>42</v>
      </c>
      <c r="C37" t="s">
        <v>43</v>
      </c>
      <c r="D37">
        <v>6.2</v>
      </c>
    </row>
    <row r="38" spans="1:4" x14ac:dyDescent="0.3">
      <c r="A38" t="s">
        <v>3</v>
      </c>
      <c r="B38" t="s">
        <v>42</v>
      </c>
      <c r="C38" t="s">
        <v>44</v>
      </c>
      <c r="D38">
        <v>5.8</v>
      </c>
    </row>
    <row r="39" spans="1:4" x14ac:dyDescent="0.3">
      <c r="A39" t="s">
        <v>5</v>
      </c>
      <c r="B39" t="s">
        <v>42</v>
      </c>
      <c r="C39" t="s">
        <v>45</v>
      </c>
      <c r="D39">
        <v>5.4</v>
      </c>
    </row>
    <row r="40" spans="1:4" x14ac:dyDescent="0.3">
      <c r="A40" t="s">
        <v>7</v>
      </c>
      <c r="B40" t="s">
        <v>42</v>
      </c>
      <c r="C40" t="s">
        <v>46</v>
      </c>
      <c r="D40">
        <v>5.2</v>
      </c>
    </row>
    <row r="41" spans="1:4" x14ac:dyDescent="0.3">
      <c r="A41" t="s">
        <v>9</v>
      </c>
      <c r="B41" t="s">
        <v>42</v>
      </c>
      <c r="C41" t="s">
        <v>47</v>
      </c>
      <c r="D41">
        <v>5</v>
      </c>
    </row>
    <row r="42" spans="1:4" x14ac:dyDescent="0.3">
      <c r="A42" t="s">
        <v>185</v>
      </c>
      <c r="B42" t="s">
        <v>42</v>
      </c>
      <c r="C42" t="s">
        <v>195</v>
      </c>
      <c r="D42">
        <v>4.7</v>
      </c>
    </row>
    <row r="43" spans="1:4" x14ac:dyDescent="0.3">
      <c r="A43" t="s">
        <v>0</v>
      </c>
      <c r="B43" t="s">
        <v>48</v>
      </c>
      <c r="C43" t="s">
        <v>49</v>
      </c>
      <c r="D43">
        <v>6.3</v>
      </c>
    </row>
    <row r="44" spans="1:4" x14ac:dyDescent="0.3">
      <c r="A44" t="s">
        <v>3</v>
      </c>
      <c r="B44" t="s">
        <v>48</v>
      </c>
      <c r="C44" t="s">
        <v>50</v>
      </c>
      <c r="D44">
        <v>5.9</v>
      </c>
    </row>
    <row r="45" spans="1:4" x14ac:dyDescent="0.3">
      <c r="A45" t="s">
        <v>5</v>
      </c>
      <c r="B45" t="s">
        <v>48</v>
      </c>
      <c r="C45" t="s">
        <v>51</v>
      </c>
      <c r="D45">
        <v>5.6</v>
      </c>
    </row>
    <row r="46" spans="1:4" x14ac:dyDescent="0.3">
      <c r="A46" t="s">
        <v>7</v>
      </c>
      <c r="B46" t="s">
        <v>48</v>
      </c>
      <c r="C46" t="s">
        <v>52</v>
      </c>
      <c r="D46">
        <v>5.3</v>
      </c>
    </row>
    <row r="47" spans="1:4" x14ac:dyDescent="0.3">
      <c r="A47" t="s">
        <v>9</v>
      </c>
      <c r="B47" t="s">
        <v>48</v>
      </c>
      <c r="C47" t="s">
        <v>53</v>
      </c>
      <c r="D47">
        <v>5</v>
      </c>
    </row>
    <row r="48" spans="1:4" x14ac:dyDescent="0.3">
      <c r="A48" t="s">
        <v>185</v>
      </c>
      <c r="B48" t="s">
        <v>48</v>
      </c>
      <c r="C48" t="s">
        <v>196</v>
      </c>
      <c r="D48">
        <v>4.8</v>
      </c>
    </row>
    <row r="49" spans="1:4" x14ac:dyDescent="0.3">
      <c r="A49" t="s">
        <v>0</v>
      </c>
      <c r="B49" t="s">
        <v>54</v>
      </c>
      <c r="C49" t="s">
        <v>55</v>
      </c>
      <c r="D49">
        <v>6.5</v>
      </c>
    </row>
    <row r="50" spans="1:4" x14ac:dyDescent="0.3">
      <c r="A50" t="s">
        <v>3</v>
      </c>
      <c r="B50" t="s">
        <v>54</v>
      </c>
      <c r="C50" t="s">
        <v>56</v>
      </c>
      <c r="D50">
        <v>6</v>
      </c>
    </row>
    <row r="51" spans="1:4" x14ac:dyDescent="0.3">
      <c r="A51" t="s">
        <v>5</v>
      </c>
      <c r="B51" t="s">
        <v>54</v>
      </c>
      <c r="C51" t="s">
        <v>57</v>
      </c>
      <c r="D51">
        <v>5.7</v>
      </c>
    </row>
    <row r="52" spans="1:4" x14ac:dyDescent="0.3">
      <c r="A52" t="s">
        <v>7</v>
      </c>
      <c r="B52" t="s">
        <v>54</v>
      </c>
      <c r="C52" t="s">
        <v>58</v>
      </c>
      <c r="D52">
        <v>5.4</v>
      </c>
    </row>
    <row r="53" spans="1:4" x14ac:dyDescent="0.3">
      <c r="A53" t="s">
        <v>9</v>
      </c>
      <c r="B53" t="s">
        <v>54</v>
      </c>
      <c r="C53" t="s">
        <v>59</v>
      </c>
      <c r="D53">
        <v>5.0999999999999996</v>
      </c>
    </row>
    <row r="54" spans="1:4" x14ac:dyDescent="0.3">
      <c r="A54" t="s">
        <v>185</v>
      </c>
      <c r="B54" t="s">
        <v>54</v>
      </c>
      <c r="C54" t="s">
        <v>197</v>
      </c>
      <c r="D54">
        <v>4.8</v>
      </c>
    </row>
    <row r="55" spans="1:4" x14ac:dyDescent="0.3">
      <c r="A55" t="s">
        <v>0</v>
      </c>
      <c r="B55" t="s">
        <v>60</v>
      </c>
      <c r="C55" t="s">
        <v>61</v>
      </c>
      <c r="D55">
        <v>6.7</v>
      </c>
    </row>
    <row r="56" spans="1:4" x14ac:dyDescent="0.3">
      <c r="A56" t="s">
        <v>3</v>
      </c>
      <c r="B56" t="s">
        <v>60</v>
      </c>
      <c r="C56" t="s">
        <v>62</v>
      </c>
      <c r="D56">
        <v>6.2</v>
      </c>
    </row>
    <row r="57" spans="1:4" x14ac:dyDescent="0.3">
      <c r="A57" t="s">
        <v>5</v>
      </c>
      <c r="B57" t="s">
        <v>60</v>
      </c>
      <c r="C57" t="s">
        <v>63</v>
      </c>
      <c r="D57">
        <v>5.8</v>
      </c>
    </row>
    <row r="58" spans="1:4" x14ac:dyDescent="0.3">
      <c r="A58" t="s">
        <v>7</v>
      </c>
      <c r="B58" t="s">
        <v>60</v>
      </c>
      <c r="C58" t="s">
        <v>64</v>
      </c>
      <c r="D58">
        <v>5.4</v>
      </c>
    </row>
    <row r="59" spans="1:4" x14ac:dyDescent="0.3">
      <c r="A59" t="s">
        <v>9</v>
      </c>
      <c r="B59" t="s">
        <v>60</v>
      </c>
      <c r="C59" t="s">
        <v>65</v>
      </c>
      <c r="D59">
        <v>5.2</v>
      </c>
    </row>
    <row r="60" spans="1:4" x14ac:dyDescent="0.3">
      <c r="A60" t="s">
        <v>185</v>
      </c>
      <c r="B60" t="s">
        <v>60</v>
      </c>
      <c r="C60" t="s">
        <v>198</v>
      </c>
      <c r="D60">
        <v>4.9000000000000004</v>
      </c>
    </row>
    <row r="61" spans="1:4" x14ac:dyDescent="0.3">
      <c r="A61" t="s">
        <v>0</v>
      </c>
      <c r="B61" t="s">
        <v>66</v>
      </c>
      <c r="C61" t="s">
        <v>67</v>
      </c>
      <c r="D61">
        <v>6.8</v>
      </c>
    </row>
    <row r="62" spans="1:4" x14ac:dyDescent="0.3">
      <c r="A62" t="s">
        <v>3</v>
      </c>
      <c r="B62" t="s">
        <v>66</v>
      </c>
      <c r="C62" t="s">
        <v>68</v>
      </c>
      <c r="D62">
        <v>6.3</v>
      </c>
    </row>
    <row r="63" spans="1:4" x14ac:dyDescent="0.3">
      <c r="A63" t="s">
        <v>5</v>
      </c>
      <c r="B63" t="s">
        <v>66</v>
      </c>
      <c r="C63" t="s">
        <v>69</v>
      </c>
      <c r="D63">
        <v>5.9</v>
      </c>
    </row>
    <row r="64" spans="1:4" x14ac:dyDescent="0.3">
      <c r="A64" t="s">
        <v>7</v>
      </c>
      <c r="B64" t="s">
        <v>66</v>
      </c>
      <c r="C64" t="s">
        <v>70</v>
      </c>
      <c r="D64">
        <v>5.5</v>
      </c>
    </row>
    <row r="65" spans="1:4" x14ac:dyDescent="0.3">
      <c r="A65" t="s">
        <v>9</v>
      </c>
      <c r="B65" t="s">
        <v>66</v>
      </c>
      <c r="C65" t="s">
        <v>71</v>
      </c>
      <c r="D65">
        <v>5.3</v>
      </c>
    </row>
    <row r="66" spans="1:4" x14ac:dyDescent="0.3">
      <c r="A66" t="s">
        <v>185</v>
      </c>
      <c r="B66" t="s">
        <v>66</v>
      </c>
      <c r="C66" t="s">
        <v>199</v>
      </c>
      <c r="D66">
        <v>5</v>
      </c>
    </row>
    <row r="67" spans="1:4" x14ac:dyDescent="0.3">
      <c r="A67" t="s">
        <v>0</v>
      </c>
      <c r="B67" t="s">
        <v>72</v>
      </c>
      <c r="C67" t="s">
        <v>73</v>
      </c>
      <c r="D67">
        <v>7</v>
      </c>
    </row>
    <row r="68" spans="1:4" x14ac:dyDescent="0.3">
      <c r="A68" t="s">
        <v>3</v>
      </c>
      <c r="B68" t="s">
        <v>72</v>
      </c>
      <c r="C68" t="s">
        <v>74</v>
      </c>
      <c r="D68">
        <v>6.5</v>
      </c>
    </row>
    <row r="69" spans="1:4" x14ac:dyDescent="0.3">
      <c r="A69" t="s">
        <v>5</v>
      </c>
      <c r="B69" t="s">
        <v>72</v>
      </c>
      <c r="C69" t="s">
        <v>75</v>
      </c>
      <c r="D69">
        <v>6</v>
      </c>
    </row>
    <row r="70" spans="1:4" x14ac:dyDescent="0.3">
      <c r="A70" t="s">
        <v>7</v>
      </c>
      <c r="B70" t="s">
        <v>72</v>
      </c>
      <c r="C70" t="s">
        <v>76</v>
      </c>
      <c r="D70">
        <v>5.7</v>
      </c>
    </row>
    <row r="71" spans="1:4" x14ac:dyDescent="0.3">
      <c r="A71" t="s">
        <v>9</v>
      </c>
      <c r="B71" t="s">
        <v>72</v>
      </c>
      <c r="C71" t="s">
        <v>77</v>
      </c>
      <c r="D71">
        <v>5.4</v>
      </c>
    </row>
    <row r="72" spans="1:4" x14ac:dyDescent="0.3">
      <c r="A72" t="s">
        <v>185</v>
      </c>
      <c r="B72" t="s">
        <v>72</v>
      </c>
      <c r="C72" t="s">
        <v>200</v>
      </c>
      <c r="D72">
        <v>5.0999999999999996</v>
      </c>
    </row>
    <row r="73" spans="1:4" x14ac:dyDescent="0.3">
      <c r="A73" t="s">
        <v>0</v>
      </c>
      <c r="B73" t="s">
        <v>78</v>
      </c>
      <c r="C73" t="s">
        <v>79</v>
      </c>
      <c r="D73">
        <v>7.3</v>
      </c>
    </row>
    <row r="74" spans="1:4" x14ac:dyDescent="0.3">
      <c r="A74" t="s">
        <v>3</v>
      </c>
      <c r="B74" t="s">
        <v>78</v>
      </c>
      <c r="C74" t="s">
        <v>80</v>
      </c>
      <c r="D74">
        <v>6.7</v>
      </c>
    </row>
    <row r="75" spans="1:4" x14ac:dyDescent="0.3">
      <c r="A75" t="s">
        <v>5</v>
      </c>
      <c r="B75" t="s">
        <v>78</v>
      </c>
      <c r="C75" t="s">
        <v>81</v>
      </c>
      <c r="D75">
        <v>6.2</v>
      </c>
    </row>
    <row r="76" spans="1:4" x14ac:dyDescent="0.3">
      <c r="A76" t="s">
        <v>7</v>
      </c>
      <c r="B76" t="s">
        <v>78</v>
      </c>
      <c r="C76" t="s">
        <v>82</v>
      </c>
      <c r="D76">
        <v>5.8</v>
      </c>
    </row>
    <row r="77" spans="1:4" x14ac:dyDescent="0.3">
      <c r="A77" t="s">
        <v>9</v>
      </c>
      <c r="B77" t="s">
        <v>78</v>
      </c>
      <c r="C77" t="s">
        <v>83</v>
      </c>
      <c r="D77">
        <v>5.5</v>
      </c>
    </row>
    <row r="78" spans="1:4" x14ac:dyDescent="0.3">
      <c r="A78" t="s">
        <v>185</v>
      </c>
      <c r="B78" t="s">
        <v>78</v>
      </c>
      <c r="C78" t="s">
        <v>201</v>
      </c>
      <c r="D78">
        <v>5.2</v>
      </c>
    </row>
    <row r="79" spans="1:4" x14ac:dyDescent="0.3">
      <c r="A79" t="s">
        <v>0</v>
      </c>
      <c r="B79" t="s">
        <v>84</v>
      </c>
      <c r="C79" t="s">
        <v>85</v>
      </c>
      <c r="D79">
        <v>7.6</v>
      </c>
    </row>
    <row r="80" spans="1:4" x14ac:dyDescent="0.3">
      <c r="A80" t="s">
        <v>3</v>
      </c>
      <c r="B80" t="s">
        <v>84</v>
      </c>
      <c r="C80" t="s">
        <v>86</v>
      </c>
      <c r="D80">
        <v>6.9</v>
      </c>
    </row>
    <row r="81" spans="1:4" x14ac:dyDescent="0.3">
      <c r="A81" t="s">
        <v>5</v>
      </c>
      <c r="B81" t="s">
        <v>84</v>
      </c>
      <c r="C81" t="s">
        <v>87</v>
      </c>
      <c r="D81">
        <v>6.4</v>
      </c>
    </row>
    <row r="82" spans="1:4" x14ac:dyDescent="0.3">
      <c r="A82" t="s">
        <v>7</v>
      </c>
      <c r="B82" t="s">
        <v>84</v>
      </c>
      <c r="C82" t="s">
        <v>88</v>
      </c>
      <c r="D82">
        <v>6</v>
      </c>
    </row>
    <row r="83" spans="1:4" x14ac:dyDescent="0.3">
      <c r="A83" t="s">
        <v>9</v>
      </c>
      <c r="B83" t="s">
        <v>84</v>
      </c>
      <c r="C83" t="s">
        <v>89</v>
      </c>
      <c r="D83">
        <v>5.6</v>
      </c>
    </row>
    <row r="84" spans="1:4" x14ac:dyDescent="0.3">
      <c r="A84" t="s">
        <v>185</v>
      </c>
      <c r="B84" t="s">
        <v>84</v>
      </c>
      <c r="C84" t="s">
        <v>202</v>
      </c>
      <c r="D84">
        <v>5.3</v>
      </c>
    </row>
    <row r="85" spans="1:4" x14ac:dyDescent="0.3">
      <c r="A85" t="s">
        <v>0</v>
      </c>
      <c r="B85" t="s">
        <v>90</v>
      </c>
      <c r="C85" t="s">
        <v>91</v>
      </c>
      <c r="D85">
        <v>8</v>
      </c>
    </row>
    <row r="86" spans="1:4" x14ac:dyDescent="0.3">
      <c r="A86" t="s">
        <v>3</v>
      </c>
      <c r="B86" t="s">
        <v>90</v>
      </c>
      <c r="C86" t="s">
        <v>92</v>
      </c>
      <c r="D86">
        <v>7.2</v>
      </c>
    </row>
    <row r="87" spans="1:4" x14ac:dyDescent="0.3">
      <c r="A87" t="s">
        <v>5</v>
      </c>
      <c r="B87" t="s">
        <v>90</v>
      </c>
      <c r="C87" t="s">
        <v>93</v>
      </c>
      <c r="D87">
        <v>6.6</v>
      </c>
    </row>
    <row r="88" spans="1:4" x14ac:dyDescent="0.3">
      <c r="A88" t="s">
        <v>7</v>
      </c>
      <c r="B88" t="s">
        <v>90</v>
      </c>
      <c r="C88" t="s">
        <v>94</v>
      </c>
      <c r="D88">
        <v>6.2</v>
      </c>
    </row>
    <row r="89" spans="1:4" x14ac:dyDescent="0.3">
      <c r="A89" t="s">
        <v>9</v>
      </c>
      <c r="B89" t="s">
        <v>90</v>
      </c>
      <c r="C89" t="s">
        <v>95</v>
      </c>
      <c r="D89">
        <v>5.9</v>
      </c>
    </row>
    <row r="90" spans="1:4" x14ac:dyDescent="0.3">
      <c r="A90" t="s">
        <v>185</v>
      </c>
      <c r="B90" t="s">
        <v>90</v>
      </c>
      <c r="C90" t="s">
        <v>203</v>
      </c>
      <c r="D90">
        <v>5.4</v>
      </c>
    </row>
    <row r="91" spans="1:4" x14ac:dyDescent="0.3">
      <c r="A91" t="s">
        <v>0</v>
      </c>
      <c r="B91" t="s">
        <v>96</v>
      </c>
      <c r="C91" t="s">
        <v>97</v>
      </c>
      <c r="D91">
        <v>8.5</v>
      </c>
    </row>
    <row r="92" spans="1:4" x14ac:dyDescent="0.3">
      <c r="A92" t="s">
        <v>3</v>
      </c>
      <c r="B92" t="s">
        <v>96</v>
      </c>
      <c r="C92" t="s">
        <v>98</v>
      </c>
      <c r="D92">
        <v>7.6</v>
      </c>
    </row>
    <row r="93" spans="1:4" x14ac:dyDescent="0.3">
      <c r="A93" t="s">
        <v>5</v>
      </c>
      <c r="B93" t="s">
        <v>96</v>
      </c>
      <c r="C93" t="s">
        <v>99</v>
      </c>
      <c r="D93">
        <v>7</v>
      </c>
    </row>
    <row r="94" spans="1:4" x14ac:dyDescent="0.3">
      <c r="A94" t="s">
        <v>7</v>
      </c>
      <c r="B94" t="s">
        <v>96</v>
      </c>
      <c r="C94" t="s">
        <v>100</v>
      </c>
      <c r="D94">
        <v>6.5</v>
      </c>
    </row>
    <row r="95" spans="1:4" x14ac:dyDescent="0.3">
      <c r="A95" t="s">
        <v>9</v>
      </c>
      <c r="B95" t="s">
        <v>96</v>
      </c>
      <c r="C95" t="s">
        <v>101</v>
      </c>
      <c r="D95">
        <v>6.1</v>
      </c>
    </row>
    <row r="96" spans="1:4" x14ac:dyDescent="0.3">
      <c r="A96" t="s">
        <v>185</v>
      </c>
      <c r="B96" t="s">
        <v>96</v>
      </c>
      <c r="C96" t="s">
        <v>204</v>
      </c>
      <c r="D96">
        <v>5.6</v>
      </c>
    </row>
    <row r="97" spans="1:4" x14ac:dyDescent="0.3">
      <c r="A97" t="s">
        <v>0</v>
      </c>
      <c r="B97" t="s">
        <v>102</v>
      </c>
      <c r="C97" t="s">
        <v>103</v>
      </c>
      <c r="D97">
        <v>9.5</v>
      </c>
    </row>
    <row r="98" spans="1:4" x14ac:dyDescent="0.3">
      <c r="A98" t="s">
        <v>3</v>
      </c>
      <c r="B98" t="s">
        <v>102</v>
      </c>
      <c r="C98" t="s">
        <v>104</v>
      </c>
      <c r="D98">
        <v>8.3000000000000007</v>
      </c>
    </row>
    <row r="99" spans="1:4" x14ac:dyDescent="0.3">
      <c r="A99" t="s">
        <v>5</v>
      </c>
      <c r="B99" t="s">
        <v>102</v>
      </c>
      <c r="C99" t="s">
        <v>105</v>
      </c>
      <c r="D99">
        <v>7.5</v>
      </c>
    </row>
    <row r="100" spans="1:4" x14ac:dyDescent="0.3">
      <c r="A100" t="s">
        <v>7</v>
      </c>
      <c r="B100" t="s">
        <v>102</v>
      </c>
      <c r="C100" t="s">
        <v>106</v>
      </c>
      <c r="D100">
        <v>7</v>
      </c>
    </row>
    <row r="101" spans="1:4" x14ac:dyDescent="0.3">
      <c r="A101" t="s">
        <v>9</v>
      </c>
      <c r="B101" t="s">
        <v>102</v>
      </c>
      <c r="C101" t="s">
        <v>107</v>
      </c>
      <c r="D101">
        <v>6.5</v>
      </c>
    </row>
    <row r="102" spans="1:4" x14ac:dyDescent="0.3">
      <c r="A102" t="s">
        <v>185</v>
      </c>
      <c r="B102" t="s">
        <v>102</v>
      </c>
      <c r="C102" t="s">
        <v>205</v>
      </c>
      <c r="D102">
        <v>5.9</v>
      </c>
    </row>
    <row r="103" spans="1:4" x14ac:dyDescent="0.3">
      <c r="A103" t="s">
        <v>0</v>
      </c>
      <c r="B103" t="s">
        <v>108</v>
      </c>
      <c r="C103" t="s">
        <v>109</v>
      </c>
      <c r="D103">
        <v>11.9</v>
      </c>
    </row>
    <row r="104" spans="1:4" x14ac:dyDescent="0.3">
      <c r="A104" t="s">
        <v>3</v>
      </c>
      <c r="B104" t="s">
        <v>108</v>
      </c>
      <c r="C104" t="s">
        <v>110</v>
      </c>
      <c r="D104">
        <v>10</v>
      </c>
    </row>
    <row r="105" spans="1:4" x14ac:dyDescent="0.3">
      <c r="A105" t="s">
        <v>5</v>
      </c>
      <c r="B105" t="s">
        <v>108</v>
      </c>
      <c r="C105" t="s">
        <v>111</v>
      </c>
      <c r="D105">
        <v>8.8000000000000007</v>
      </c>
    </row>
    <row r="106" spans="1:4" x14ac:dyDescent="0.3">
      <c r="A106" t="s">
        <v>7</v>
      </c>
      <c r="B106" t="s">
        <v>108</v>
      </c>
      <c r="C106" t="s">
        <v>112</v>
      </c>
      <c r="D106">
        <v>8.1</v>
      </c>
    </row>
    <row r="107" spans="1:4" x14ac:dyDescent="0.3">
      <c r="A107" t="s">
        <v>9</v>
      </c>
      <c r="B107" t="s">
        <v>108</v>
      </c>
      <c r="C107" t="s">
        <v>113</v>
      </c>
      <c r="D107">
        <v>7.5</v>
      </c>
    </row>
    <row r="108" spans="1:4" x14ac:dyDescent="0.3">
      <c r="A108" t="s">
        <v>185</v>
      </c>
      <c r="B108" t="s">
        <v>108</v>
      </c>
      <c r="C108" t="s">
        <v>206</v>
      </c>
      <c r="D108">
        <v>6.7</v>
      </c>
    </row>
    <row r="109" spans="1:4" x14ac:dyDescent="0.3">
      <c r="A109" t="s">
        <v>0</v>
      </c>
      <c r="B109" t="s">
        <v>114</v>
      </c>
      <c r="C109" t="s">
        <v>115</v>
      </c>
      <c r="D109">
        <v>4</v>
      </c>
    </row>
    <row r="110" spans="1:4" x14ac:dyDescent="0.3">
      <c r="A110" t="s">
        <v>3</v>
      </c>
      <c r="B110" t="s">
        <v>114</v>
      </c>
      <c r="C110" t="s">
        <v>116</v>
      </c>
      <c r="D110">
        <v>3.9</v>
      </c>
    </row>
    <row r="111" spans="1:4" x14ac:dyDescent="0.3">
      <c r="A111" t="s">
        <v>5</v>
      </c>
      <c r="B111" t="s">
        <v>114</v>
      </c>
      <c r="C111" t="s">
        <v>117</v>
      </c>
      <c r="D111">
        <v>3.7</v>
      </c>
    </row>
    <row r="112" spans="1:4" x14ac:dyDescent="0.3">
      <c r="A112" t="s">
        <v>7</v>
      </c>
      <c r="B112" t="s">
        <v>114</v>
      </c>
      <c r="C112" t="s">
        <v>118</v>
      </c>
      <c r="D112">
        <v>3.6</v>
      </c>
    </row>
    <row r="113" spans="1:4" x14ac:dyDescent="0.3">
      <c r="A113" t="s">
        <v>9</v>
      </c>
      <c r="B113" t="s">
        <v>114</v>
      </c>
      <c r="C113" t="s">
        <v>119</v>
      </c>
      <c r="D113">
        <v>3.6</v>
      </c>
    </row>
    <row r="114" spans="1:4" x14ac:dyDescent="0.3">
      <c r="A114" t="s">
        <v>0</v>
      </c>
      <c r="B114" t="s">
        <v>120</v>
      </c>
      <c r="C114" t="s">
        <v>121</v>
      </c>
      <c r="D114">
        <v>4.3</v>
      </c>
    </row>
    <row r="115" spans="1:4" x14ac:dyDescent="0.3">
      <c r="A115" t="s">
        <v>3</v>
      </c>
      <c r="B115" t="s">
        <v>120</v>
      </c>
      <c r="C115" t="s">
        <v>122</v>
      </c>
      <c r="D115">
        <v>4.0999999999999996</v>
      </c>
    </row>
    <row r="116" spans="1:4" x14ac:dyDescent="0.3">
      <c r="A116" t="s">
        <v>5</v>
      </c>
      <c r="B116" t="s">
        <v>120</v>
      </c>
      <c r="C116" t="s">
        <v>123</v>
      </c>
      <c r="D116">
        <v>4</v>
      </c>
    </row>
    <row r="117" spans="1:4" x14ac:dyDescent="0.3">
      <c r="A117" t="s">
        <v>7</v>
      </c>
      <c r="B117" t="s">
        <v>120</v>
      </c>
      <c r="C117" t="s">
        <v>124</v>
      </c>
      <c r="D117">
        <v>3.9</v>
      </c>
    </row>
    <row r="118" spans="1:4" x14ac:dyDescent="0.3">
      <c r="A118" t="s">
        <v>0</v>
      </c>
      <c r="B118" t="s">
        <v>125</v>
      </c>
      <c r="C118" t="s">
        <v>126</v>
      </c>
      <c r="D118">
        <v>4.5</v>
      </c>
    </row>
    <row r="119" spans="1:4" x14ac:dyDescent="0.3">
      <c r="A119" t="s">
        <v>3</v>
      </c>
      <c r="B119" t="s">
        <v>125</v>
      </c>
      <c r="C119" t="s">
        <v>127</v>
      </c>
      <c r="D119">
        <v>4.3</v>
      </c>
    </row>
    <row r="120" spans="1:4" x14ac:dyDescent="0.3">
      <c r="A120" t="s">
        <v>5</v>
      </c>
      <c r="B120" t="s">
        <v>125</v>
      </c>
      <c r="C120" t="s">
        <v>128</v>
      </c>
      <c r="D120">
        <v>4.0999999999999996</v>
      </c>
    </row>
    <row r="121" spans="1:4" x14ac:dyDescent="0.3">
      <c r="A121" t="s">
        <v>7</v>
      </c>
      <c r="B121" t="s">
        <v>125</v>
      </c>
      <c r="C121" t="s">
        <v>129</v>
      </c>
      <c r="D121">
        <v>4</v>
      </c>
    </row>
    <row r="122" spans="1:4" x14ac:dyDescent="0.3">
      <c r="A122" t="s">
        <v>9</v>
      </c>
      <c r="B122" t="s">
        <v>125</v>
      </c>
      <c r="C122" t="s">
        <v>130</v>
      </c>
      <c r="D122">
        <v>3.9</v>
      </c>
    </row>
    <row r="123" spans="1:4" x14ac:dyDescent="0.3">
      <c r="A123" t="s">
        <v>185</v>
      </c>
      <c r="B123" t="s">
        <v>125</v>
      </c>
      <c r="C123" t="s">
        <v>207</v>
      </c>
      <c r="D123">
        <v>3.9</v>
      </c>
    </row>
    <row r="124" spans="1:4" x14ac:dyDescent="0.3">
      <c r="A124" t="s">
        <v>0</v>
      </c>
      <c r="B124" t="s">
        <v>131</v>
      </c>
      <c r="C124" t="s">
        <v>132</v>
      </c>
      <c r="D124">
        <v>4.7</v>
      </c>
    </row>
    <row r="125" spans="1:4" x14ac:dyDescent="0.3">
      <c r="A125" t="s">
        <v>3</v>
      </c>
      <c r="B125" t="s">
        <v>131</v>
      </c>
      <c r="C125" t="s">
        <v>133</v>
      </c>
      <c r="D125">
        <v>4.4000000000000004</v>
      </c>
    </row>
    <row r="126" spans="1:4" x14ac:dyDescent="0.3">
      <c r="A126" t="s">
        <v>5</v>
      </c>
      <c r="B126" t="s">
        <v>131</v>
      </c>
      <c r="C126" t="s">
        <v>134</v>
      </c>
      <c r="D126">
        <v>4.3</v>
      </c>
    </row>
    <row r="127" spans="1:4" x14ac:dyDescent="0.3">
      <c r="A127" t="s">
        <v>7</v>
      </c>
      <c r="B127" t="s">
        <v>131</v>
      </c>
      <c r="C127" t="s">
        <v>135</v>
      </c>
      <c r="D127">
        <v>4.2</v>
      </c>
    </row>
    <row r="128" spans="1:4" x14ac:dyDescent="0.3">
      <c r="A128" t="s">
        <v>9</v>
      </c>
      <c r="B128" t="s">
        <v>131</v>
      </c>
      <c r="C128" t="s">
        <v>136</v>
      </c>
      <c r="D128">
        <v>4.0999999999999996</v>
      </c>
    </row>
    <row r="129" spans="1:4" x14ac:dyDescent="0.3">
      <c r="A129" t="s">
        <v>185</v>
      </c>
      <c r="B129" t="s">
        <v>131</v>
      </c>
      <c r="C129" t="s">
        <v>208</v>
      </c>
      <c r="D129">
        <v>3.9</v>
      </c>
    </row>
    <row r="130" spans="1:4" x14ac:dyDescent="0.3">
      <c r="A130" t="s">
        <v>0</v>
      </c>
      <c r="B130" t="s">
        <v>137</v>
      </c>
      <c r="C130" t="s">
        <v>138</v>
      </c>
      <c r="D130">
        <v>4.8</v>
      </c>
    </row>
    <row r="131" spans="1:4" x14ac:dyDescent="0.3">
      <c r="A131" t="s">
        <v>3</v>
      </c>
      <c r="B131" t="s">
        <v>137</v>
      </c>
      <c r="C131" t="s">
        <v>139</v>
      </c>
      <c r="D131">
        <v>4.5999999999999996</v>
      </c>
    </row>
    <row r="132" spans="1:4" x14ac:dyDescent="0.3">
      <c r="A132" t="s">
        <v>5</v>
      </c>
      <c r="B132" t="s">
        <v>137</v>
      </c>
      <c r="C132" t="s">
        <v>140</v>
      </c>
      <c r="D132">
        <v>4.4000000000000004</v>
      </c>
    </row>
    <row r="133" spans="1:4" x14ac:dyDescent="0.3">
      <c r="A133" t="s">
        <v>7</v>
      </c>
      <c r="B133" t="s">
        <v>137</v>
      </c>
      <c r="C133" t="s">
        <v>141</v>
      </c>
      <c r="D133">
        <v>4.2</v>
      </c>
    </row>
    <row r="134" spans="1:4" x14ac:dyDescent="0.3">
      <c r="A134" t="s">
        <v>9</v>
      </c>
      <c r="B134" t="s">
        <v>137</v>
      </c>
      <c r="C134" t="s">
        <v>142</v>
      </c>
      <c r="D134">
        <v>4.2</v>
      </c>
    </row>
    <row r="135" spans="1:4" x14ac:dyDescent="0.3">
      <c r="A135" t="s">
        <v>0</v>
      </c>
      <c r="B135" t="s">
        <v>143</v>
      </c>
      <c r="C135" t="s">
        <v>144</v>
      </c>
      <c r="D135">
        <v>3.5</v>
      </c>
    </row>
    <row r="136" spans="1:4" x14ac:dyDescent="0.3">
      <c r="A136" t="s">
        <v>3</v>
      </c>
      <c r="B136" t="s">
        <v>143</v>
      </c>
      <c r="C136" t="s">
        <v>145</v>
      </c>
      <c r="D136">
        <v>3.4</v>
      </c>
    </row>
    <row r="137" spans="1:4" x14ac:dyDescent="0.3">
      <c r="A137" t="s">
        <v>5</v>
      </c>
      <c r="B137" t="s">
        <v>143</v>
      </c>
      <c r="C137" t="s">
        <v>146</v>
      </c>
      <c r="D137">
        <v>3.3</v>
      </c>
    </row>
    <row r="138" spans="1:4" x14ac:dyDescent="0.3">
      <c r="A138" t="s">
        <v>7</v>
      </c>
      <c r="B138" t="s">
        <v>143</v>
      </c>
      <c r="C138" t="s">
        <v>147</v>
      </c>
      <c r="D138">
        <v>3.3</v>
      </c>
    </row>
    <row r="139" spans="1:4" x14ac:dyDescent="0.3">
      <c r="A139" t="s">
        <v>0</v>
      </c>
      <c r="B139" t="s">
        <v>148</v>
      </c>
      <c r="C139" t="s">
        <v>149</v>
      </c>
      <c r="D139">
        <v>4.9000000000000004</v>
      </c>
    </row>
    <row r="140" spans="1:4" x14ac:dyDescent="0.3">
      <c r="A140" t="s">
        <v>3</v>
      </c>
      <c r="B140" t="s">
        <v>148</v>
      </c>
      <c r="C140" t="s">
        <v>150</v>
      </c>
      <c r="D140">
        <v>4.5999999999999996</v>
      </c>
    </row>
    <row r="141" spans="1:4" x14ac:dyDescent="0.3">
      <c r="A141" t="s">
        <v>5</v>
      </c>
      <c r="B141" t="s">
        <v>148</v>
      </c>
      <c r="C141" t="s">
        <v>151</v>
      </c>
      <c r="D141">
        <v>4.5</v>
      </c>
    </row>
    <row r="142" spans="1:4" x14ac:dyDescent="0.3">
      <c r="A142" t="s">
        <v>7</v>
      </c>
      <c r="B142" t="s">
        <v>148</v>
      </c>
      <c r="C142" t="s">
        <v>152</v>
      </c>
      <c r="D142">
        <v>4.3</v>
      </c>
    </row>
    <row r="143" spans="1:4" x14ac:dyDescent="0.3">
      <c r="A143" t="s">
        <v>9</v>
      </c>
      <c r="B143" t="s">
        <v>148</v>
      </c>
      <c r="C143" t="s">
        <v>153</v>
      </c>
      <c r="D143">
        <v>4.3</v>
      </c>
    </row>
    <row r="144" spans="1:4" x14ac:dyDescent="0.3">
      <c r="A144" t="s">
        <v>185</v>
      </c>
      <c r="B144" t="s">
        <v>148</v>
      </c>
      <c r="C144" t="s">
        <v>209</v>
      </c>
      <c r="D144">
        <v>4.2</v>
      </c>
    </row>
    <row r="145" spans="1:4" x14ac:dyDescent="0.3">
      <c r="A145" t="s">
        <v>0</v>
      </c>
      <c r="B145" t="s">
        <v>154</v>
      </c>
      <c r="C145" t="s">
        <v>155</v>
      </c>
      <c r="D145">
        <v>5</v>
      </c>
    </row>
    <row r="146" spans="1:4" x14ac:dyDescent="0.3">
      <c r="A146" t="s">
        <v>3</v>
      </c>
      <c r="B146" t="s">
        <v>154</v>
      </c>
      <c r="C146" t="s">
        <v>156</v>
      </c>
      <c r="D146">
        <v>4.8</v>
      </c>
    </row>
    <row r="147" spans="1:4" x14ac:dyDescent="0.3">
      <c r="A147" t="s">
        <v>5</v>
      </c>
      <c r="B147" t="s">
        <v>154</v>
      </c>
      <c r="C147" t="s">
        <v>157</v>
      </c>
      <c r="D147">
        <v>4.5999999999999996</v>
      </c>
    </row>
    <row r="148" spans="1:4" x14ac:dyDescent="0.3">
      <c r="A148" t="s">
        <v>7</v>
      </c>
      <c r="B148" t="s">
        <v>154</v>
      </c>
      <c r="C148" t="s">
        <v>158</v>
      </c>
      <c r="D148">
        <v>4.4000000000000004</v>
      </c>
    </row>
    <row r="149" spans="1:4" x14ac:dyDescent="0.3">
      <c r="A149" t="s">
        <v>9</v>
      </c>
      <c r="B149" t="s">
        <v>154</v>
      </c>
      <c r="C149" t="s">
        <v>159</v>
      </c>
      <c r="D149">
        <v>4.3</v>
      </c>
    </row>
    <row r="150" spans="1:4" x14ac:dyDescent="0.3">
      <c r="A150" t="s">
        <v>185</v>
      </c>
      <c r="B150" t="s">
        <v>154</v>
      </c>
      <c r="C150" t="s">
        <v>210</v>
      </c>
      <c r="D150">
        <v>4.2</v>
      </c>
    </row>
    <row r="151" spans="1:4" x14ac:dyDescent="0.3">
      <c r="A151" t="s">
        <v>0</v>
      </c>
      <c r="B151" t="s">
        <v>160</v>
      </c>
      <c r="C151" t="s">
        <v>161</v>
      </c>
      <c r="D151">
        <v>5.0999999999999996</v>
      </c>
    </row>
    <row r="152" spans="1:4" x14ac:dyDescent="0.3">
      <c r="A152" t="s">
        <v>3</v>
      </c>
      <c r="B152" t="s">
        <v>160</v>
      </c>
      <c r="C152" t="s">
        <v>162</v>
      </c>
      <c r="D152">
        <v>4.8</v>
      </c>
    </row>
    <row r="153" spans="1:4" x14ac:dyDescent="0.3">
      <c r="A153" t="s">
        <v>5</v>
      </c>
      <c r="B153" t="s">
        <v>160</v>
      </c>
      <c r="C153" t="s">
        <v>163</v>
      </c>
      <c r="D153">
        <v>4.5999999999999996</v>
      </c>
    </row>
    <row r="154" spans="1:4" x14ac:dyDescent="0.3">
      <c r="A154" t="s">
        <v>7</v>
      </c>
      <c r="B154" t="s">
        <v>160</v>
      </c>
      <c r="C154" t="s">
        <v>164</v>
      </c>
      <c r="D154">
        <v>4.5</v>
      </c>
    </row>
    <row r="155" spans="1:4" x14ac:dyDescent="0.3">
      <c r="A155" t="s">
        <v>9</v>
      </c>
      <c r="B155" t="s">
        <v>160</v>
      </c>
      <c r="C155" t="s">
        <v>165</v>
      </c>
      <c r="D155">
        <v>4.4000000000000004</v>
      </c>
    </row>
    <row r="156" spans="1:4" x14ac:dyDescent="0.3">
      <c r="A156" t="s">
        <v>185</v>
      </c>
      <c r="B156" t="s">
        <v>160</v>
      </c>
      <c r="C156" t="s">
        <v>211</v>
      </c>
      <c r="D156">
        <v>4.3</v>
      </c>
    </row>
    <row r="157" spans="1:4" x14ac:dyDescent="0.3">
      <c r="A157" t="s">
        <v>0</v>
      </c>
      <c r="B157" t="s">
        <v>166</v>
      </c>
      <c r="C157" t="s">
        <v>167</v>
      </c>
      <c r="D157">
        <v>5.2</v>
      </c>
    </row>
    <row r="158" spans="1:4" x14ac:dyDescent="0.3">
      <c r="A158" t="s">
        <v>3</v>
      </c>
      <c r="B158" t="s">
        <v>166</v>
      </c>
      <c r="C158" t="s">
        <v>168</v>
      </c>
      <c r="D158">
        <v>4.9000000000000004</v>
      </c>
    </row>
    <row r="159" spans="1:4" x14ac:dyDescent="0.3">
      <c r="A159" t="s">
        <v>5</v>
      </c>
      <c r="B159" t="s">
        <v>166</v>
      </c>
      <c r="C159" t="s">
        <v>169</v>
      </c>
      <c r="D159">
        <v>4.7</v>
      </c>
    </row>
    <row r="160" spans="1:4" x14ac:dyDescent="0.3">
      <c r="A160" t="s">
        <v>7</v>
      </c>
      <c r="B160" t="s">
        <v>166</v>
      </c>
      <c r="C160" t="s">
        <v>170</v>
      </c>
      <c r="D160">
        <v>4.5999999999999996</v>
      </c>
    </row>
    <row r="161" spans="1:4" x14ac:dyDescent="0.3">
      <c r="A161" t="s">
        <v>9</v>
      </c>
      <c r="B161" t="s">
        <v>166</v>
      </c>
      <c r="C161" t="s">
        <v>171</v>
      </c>
      <c r="D161">
        <v>4.4000000000000004</v>
      </c>
    </row>
    <row r="162" spans="1:4" x14ac:dyDescent="0.3">
      <c r="A162" t="s">
        <v>185</v>
      </c>
      <c r="B162" t="s">
        <v>172</v>
      </c>
      <c r="C162" t="s">
        <v>212</v>
      </c>
      <c r="D162">
        <v>4.3</v>
      </c>
    </row>
    <row r="163" spans="1:4" x14ac:dyDescent="0.3">
      <c r="A163" t="s">
        <v>0</v>
      </c>
      <c r="B163" t="s">
        <v>173</v>
      </c>
      <c r="C163" t="s">
        <v>174</v>
      </c>
      <c r="D163">
        <v>5.3</v>
      </c>
    </row>
    <row r="164" spans="1:4" x14ac:dyDescent="0.3">
      <c r="A164" t="s">
        <v>3</v>
      </c>
      <c r="B164" t="s">
        <v>173</v>
      </c>
      <c r="C164" t="s">
        <v>175</v>
      </c>
      <c r="D164">
        <v>5</v>
      </c>
    </row>
    <row r="165" spans="1:4" x14ac:dyDescent="0.3">
      <c r="A165" t="s">
        <v>5</v>
      </c>
      <c r="B165" t="s">
        <v>173</v>
      </c>
      <c r="C165" t="s">
        <v>176</v>
      </c>
      <c r="D165">
        <v>4.8</v>
      </c>
    </row>
    <row r="166" spans="1:4" x14ac:dyDescent="0.3">
      <c r="A166" t="s">
        <v>7</v>
      </c>
      <c r="B166" t="s">
        <v>173</v>
      </c>
      <c r="C166" t="s">
        <v>177</v>
      </c>
      <c r="D166">
        <v>4.7</v>
      </c>
    </row>
    <row r="167" spans="1:4" x14ac:dyDescent="0.3">
      <c r="A167" t="s">
        <v>9</v>
      </c>
      <c r="B167" t="s">
        <v>173</v>
      </c>
      <c r="C167" t="s">
        <v>178</v>
      </c>
      <c r="D167">
        <v>4.5</v>
      </c>
    </row>
    <row r="168" spans="1:4" x14ac:dyDescent="0.3">
      <c r="A168" t="s">
        <v>185</v>
      </c>
      <c r="B168" t="s">
        <v>173</v>
      </c>
      <c r="C168" t="s">
        <v>213</v>
      </c>
      <c r="D168">
        <v>4.4000000000000004</v>
      </c>
    </row>
    <row r="169" spans="1:4" x14ac:dyDescent="0.3">
      <c r="A169" t="s">
        <v>0</v>
      </c>
      <c r="B169" t="s">
        <v>179</v>
      </c>
      <c r="C169" t="s">
        <v>180</v>
      </c>
      <c r="D169">
        <v>5.4</v>
      </c>
    </row>
    <row r="170" spans="1:4" x14ac:dyDescent="0.3">
      <c r="A170" t="s">
        <v>3</v>
      </c>
      <c r="B170" t="s">
        <v>179</v>
      </c>
      <c r="C170" t="s">
        <v>181</v>
      </c>
      <c r="D170">
        <v>5.0999999999999996</v>
      </c>
    </row>
    <row r="171" spans="1:4" x14ac:dyDescent="0.3">
      <c r="A171" t="s">
        <v>5</v>
      </c>
      <c r="B171" t="s">
        <v>179</v>
      </c>
      <c r="C171" t="s">
        <v>182</v>
      </c>
      <c r="D171">
        <v>4.8</v>
      </c>
    </row>
    <row r="172" spans="1:4" x14ac:dyDescent="0.3">
      <c r="A172" t="s">
        <v>7</v>
      </c>
      <c r="B172" t="s">
        <v>179</v>
      </c>
      <c r="C172" t="s">
        <v>183</v>
      </c>
      <c r="D172">
        <v>4.7</v>
      </c>
    </row>
    <row r="173" spans="1:4" x14ac:dyDescent="0.3">
      <c r="A173" t="s">
        <v>9</v>
      </c>
      <c r="B173" t="s">
        <v>179</v>
      </c>
      <c r="C173" t="s">
        <v>184</v>
      </c>
      <c r="D173">
        <v>4.5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Martin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GC</cp:lastModifiedBy>
  <dcterms:created xsi:type="dcterms:W3CDTF">2021-07-21T23:26:11Z</dcterms:created>
  <dcterms:modified xsi:type="dcterms:W3CDTF">2021-08-02T03:47:46Z</dcterms:modified>
</cp:coreProperties>
</file>