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525" windowWidth="28275" windowHeight="12180"/>
  </bookViews>
  <sheets>
    <sheet name="Subjects" sheetId="1" r:id="rId1"/>
    <sheet name="Static balance task" sheetId="2" r:id="rId2"/>
    <sheet name="Dynamic balance task" sheetId="3" r:id="rId3"/>
    <sheet name="H-reflex" sheetId="5" r:id="rId4"/>
    <sheet name="Cond. H-reflex" sheetId="6" r:id="rId5"/>
  </sheets>
  <calcPr calcId="145621" concurrentCalc="0"/>
</workbook>
</file>

<file path=xl/calcChain.xml><?xml version="1.0" encoding="utf-8"?>
<calcChain xmlns="http://schemas.openxmlformats.org/spreadsheetml/2006/main">
  <c r="B38" i="6" l="1"/>
  <c r="B39" i="6"/>
  <c r="B21" i="6"/>
  <c r="B20" i="6"/>
  <c r="E4" i="6"/>
  <c r="E5" i="6"/>
  <c r="E6" i="6"/>
  <c r="E8" i="6"/>
  <c r="E9" i="6"/>
  <c r="E11" i="6"/>
  <c r="E13" i="6"/>
  <c r="E16" i="6"/>
  <c r="E17" i="6"/>
  <c r="E20" i="6"/>
  <c r="M39" i="6"/>
  <c r="M38" i="6"/>
  <c r="K39" i="6"/>
  <c r="K38" i="6"/>
  <c r="I24" i="6"/>
  <c r="I25" i="6"/>
  <c r="I26" i="6"/>
  <c r="I28" i="6"/>
  <c r="I31" i="6"/>
  <c r="I32" i="6"/>
  <c r="I39" i="6"/>
  <c r="I38" i="6"/>
  <c r="E24" i="6"/>
  <c r="E25" i="6"/>
  <c r="E26" i="6"/>
  <c r="E28" i="6"/>
  <c r="E31" i="6"/>
  <c r="E32" i="6"/>
  <c r="E39" i="6"/>
  <c r="E38" i="6"/>
  <c r="I4" i="6"/>
  <c r="I5" i="6"/>
  <c r="I6" i="6"/>
  <c r="I8" i="6"/>
  <c r="I9" i="6"/>
  <c r="I11" i="6"/>
  <c r="I13" i="6"/>
  <c r="I16" i="6"/>
  <c r="I17" i="6"/>
  <c r="I21" i="6"/>
  <c r="I20" i="6"/>
  <c r="E21" i="6"/>
  <c r="E10" i="6"/>
  <c r="E14" i="6"/>
  <c r="M21" i="6"/>
  <c r="M20" i="6"/>
  <c r="K21" i="6"/>
  <c r="K20" i="6"/>
  <c r="L39" i="5"/>
  <c r="L38" i="5"/>
  <c r="J39" i="5"/>
  <c r="J38" i="5"/>
  <c r="H39" i="5"/>
  <c r="H38" i="5"/>
  <c r="D39" i="5"/>
  <c r="D38" i="5"/>
  <c r="H20" i="5"/>
  <c r="H21" i="5"/>
  <c r="D21" i="5"/>
  <c r="D20" i="5"/>
  <c r="J41" i="3"/>
  <c r="J40" i="3"/>
  <c r="F41" i="3"/>
  <c r="F40" i="3"/>
  <c r="F23" i="3"/>
  <c r="F22" i="3"/>
  <c r="J23" i="3"/>
  <c r="J22" i="3"/>
  <c r="K41" i="3"/>
  <c r="K40" i="3"/>
  <c r="G41" i="3"/>
  <c r="G40" i="3"/>
  <c r="G23" i="3"/>
  <c r="G22" i="3"/>
  <c r="K22" i="3"/>
  <c r="K23" i="3"/>
  <c r="B40" i="3"/>
  <c r="B23" i="3"/>
  <c r="B22" i="3"/>
  <c r="D23" i="3"/>
  <c r="D22" i="3"/>
  <c r="D40" i="3"/>
  <c r="H40" i="3"/>
  <c r="L40" i="3"/>
  <c r="H22" i="2"/>
  <c r="H23" i="2"/>
  <c r="K41" i="2"/>
  <c r="K40" i="2"/>
  <c r="G41" i="2"/>
  <c r="G40" i="2"/>
  <c r="G23" i="2"/>
  <c r="K23" i="2"/>
  <c r="K22" i="2"/>
  <c r="G22" i="2"/>
  <c r="B39" i="1"/>
  <c r="J20" i="5"/>
  <c r="L21" i="5"/>
  <c r="J21" i="5"/>
  <c r="L20" i="5"/>
  <c r="B40" i="2"/>
  <c r="D40" i="2"/>
  <c r="F40" i="2"/>
  <c r="H40" i="2"/>
  <c r="J40" i="2"/>
  <c r="L40" i="2"/>
  <c r="B41" i="2"/>
  <c r="D41" i="2"/>
  <c r="F41" i="2"/>
  <c r="H41" i="2"/>
  <c r="J41" i="2"/>
  <c r="L41" i="2"/>
  <c r="B22" i="2"/>
  <c r="D22" i="2"/>
  <c r="F22" i="2"/>
  <c r="J22" i="2"/>
  <c r="L22" i="2"/>
  <c r="B23" i="2"/>
  <c r="D23" i="2"/>
  <c r="F23" i="2"/>
  <c r="J23" i="2"/>
  <c r="L23" i="2"/>
  <c r="L41" i="3"/>
  <c r="H41" i="3"/>
  <c r="L23" i="3"/>
  <c r="L22" i="3"/>
  <c r="H22" i="3"/>
  <c r="D41" i="3"/>
  <c r="B41" i="3"/>
  <c r="H23" i="3"/>
  <c r="D39" i="1"/>
  <c r="D38" i="1"/>
  <c r="E38" i="1"/>
  <c r="E39" i="1"/>
  <c r="E20" i="1"/>
  <c r="E19" i="1"/>
  <c r="D20" i="1"/>
  <c r="D19" i="1"/>
  <c r="B19" i="1"/>
  <c r="B20" i="1"/>
  <c r="B38" i="1"/>
</calcChain>
</file>

<file path=xl/sharedStrings.xml><?xml version="1.0" encoding="utf-8"?>
<sst xmlns="http://schemas.openxmlformats.org/spreadsheetml/2006/main" count="162" uniqueCount="39">
  <si>
    <t>Height</t>
  </si>
  <si>
    <t>Weight</t>
  </si>
  <si>
    <t>F</t>
  </si>
  <si>
    <t>M</t>
  </si>
  <si>
    <t>Age</t>
  </si>
  <si>
    <t>Sex</t>
  </si>
  <si>
    <t>Training Group</t>
  </si>
  <si>
    <t>Control Group</t>
  </si>
  <si>
    <t>PRE</t>
  </si>
  <si>
    <t>POST</t>
  </si>
  <si>
    <t>2-legged</t>
  </si>
  <si>
    <t>1-legged</t>
  </si>
  <si>
    <t>Mean</t>
  </si>
  <si>
    <t>SD</t>
  </si>
  <si>
    <t>Hmax</t>
  </si>
  <si>
    <t>Mmax</t>
  </si>
  <si>
    <t>H-M ratio</t>
  </si>
  <si>
    <t>ISI EF</t>
  </si>
  <si>
    <t>Range</t>
  </si>
  <si>
    <t>65-79</t>
  </si>
  <si>
    <t>63-80</t>
  </si>
  <si>
    <t>ID</t>
  </si>
  <si>
    <t>*</t>
  </si>
  <si>
    <t>**</t>
  </si>
  <si>
    <t>* Not able to perform task.</t>
  </si>
  <si>
    <t>MEAN</t>
  </si>
  <si>
    <t>BEST TRIAL</t>
  </si>
  <si>
    <t>Errors</t>
  </si>
  <si>
    <t>Sway</t>
  </si>
  <si>
    <t>** Measurement problems.</t>
  </si>
  <si>
    <t>Background EMG</t>
  </si>
  <si>
    <t>* No H-reflex visible.</t>
  </si>
  <si>
    <t>No H-reflex visible.</t>
  </si>
  <si>
    <t>No H-reflex visible during lying.</t>
  </si>
  <si>
    <t>No clear early facilitation.</t>
  </si>
  <si>
    <t>Control</t>
  </si>
  <si>
    <t>Cond.</t>
  </si>
  <si>
    <t>Facilit.</t>
  </si>
  <si>
    <t>* Measurement problems.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</si>
</sst>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 * #,##0.00_ ;_ * \-#,##0.00_ ;_ * &quot;-&quot;??_ ;_ @_ "/>
    <numFmt numFmtId="164" formatCode="_ * #,##0.0_ ;_ * \-#,##0.0_ ;_ * &quot;-&quot;??_ ;_ @_ "/>
    <numFmt numFmtId="165" formatCode="0.0"/>
    <numFmt numFmtId="166" formatCode="_ * #,##0.000_ ;_ * \-#,##0.000_ ;_ * &quot;-&quot;??_ ;_ @_ "/>
    <numFmt numFmtId="167" formatCode="_ * #,##0.0000_ ;_ * \-#,##0.0000_ ;_ * &quot;-&quot;??_ ;_ @_ 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FF0000"/>
      <name val="Arial"/>
      <family val="2"/>
    </font>
    <font>
      <sz val="9"/>
      <color rgb="FF000000"/>
      <name val="Arial"/>
      <family val="2"/>
    </font>
    <font>
      <b/>
      <sz val="9"/>
      <name val="Arial"/>
      <family val="2"/>
    </font>
    <font>
      <b/>
      <sz val="9"/>
      <color theme="0"/>
      <name val="Arial"/>
      <family val="2"/>
    </font>
    <font>
      <sz val="9"/>
      <name val="Arial"/>
      <family val="2"/>
    </font>
    <font>
      <i/>
      <sz val="9"/>
      <color rgb="FFFF0000"/>
      <name val="Arial"/>
      <family val="2"/>
    </font>
    <font>
      <b/>
      <i/>
      <sz val="9"/>
      <color rgb="FFFF0000"/>
      <name val="Arial"/>
      <family val="2"/>
    </font>
    <font>
      <b/>
      <sz val="9"/>
      <color rgb="FF000000"/>
      <name val="Arial"/>
      <family val="2"/>
    </font>
    <font>
      <sz val="9"/>
      <color rgb="FF0070C0"/>
      <name val="Arial"/>
      <family val="2"/>
    </font>
    <font>
      <b/>
      <sz val="9"/>
      <color indexed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4">
    <xf numFmtId="0" fontId="0" fillId="0" borderId="0" xfId="0"/>
    <xf numFmtId="166" fontId="3" fillId="0" borderId="0" xfId="1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6" fontId="4" fillId="2" borderId="0" xfId="1" applyNumberFormat="1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166" fontId="4" fillId="5" borderId="0" xfId="1" applyNumberFormat="1" applyFont="1" applyFill="1" applyAlignment="1">
      <alignment horizontal="center" vertical="center"/>
    </xf>
    <xf numFmtId="43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2" fontId="6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Alignment="1">
      <alignment vertical="center" wrapText="1"/>
    </xf>
    <xf numFmtId="43" fontId="6" fillId="0" borderId="0" xfId="1" applyFont="1" applyFill="1" applyBorder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 wrapText="1"/>
    </xf>
    <xf numFmtId="0" fontId="7" fillId="3" borderId="0" xfId="0" applyFont="1" applyFill="1" applyAlignment="1">
      <alignment vertical="center"/>
    </xf>
    <xf numFmtId="166" fontId="8" fillId="3" borderId="0" xfId="1" applyNumberFormat="1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8" fillId="3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165" fontId="9" fillId="0" borderId="0" xfId="1" applyNumberFormat="1" applyFont="1" applyFill="1" applyAlignment="1">
      <alignment vertical="center" wrapText="1"/>
    </xf>
    <xf numFmtId="165" fontId="9" fillId="0" borderId="0" xfId="0" applyNumberFormat="1" applyFont="1" applyFill="1" applyAlignment="1">
      <alignment vertical="center"/>
    </xf>
    <xf numFmtId="164" fontId="4" fillId="0" borderId="0" xfId="1" applyNumberFormat="1" applyFont="1" applyFill="1" applyAlignment="1">
      <alignment vertical="center"/>
    </xf>
    <xf numFmtId="165" fontId="10" fillId="0" borderId="0" xfId="1" applyNumberFormat="1" applyFont="1" applyFill="1" applyAlignment="1">
      <alignment horizontal="right" vertical="center"/>
    </xf>
    <xf numFmtId="165" fontId="10" fillId="0" borderId="0" xfId="0" applyNumberFormat="1" applyFont="1" applyFill="1" applyAlignment="1">
      <alignment vertical="center"/>
    </xf>
    <xf numFmtId="164" fontId="10" fillId="0" borderId="0" xfId="1" applyNumberFormat="1" applyFont="1" applyFill="1" applyAlignment="1">
      <alignment horizontal="right" vertical="center"/>
    </xf>
    <xf numFmtId="165" fontId="10" fillId="0" borderId="0" xfId="1" applyNumberFormat="1" applyFont="1" applyFill="1" applyAlignment="1">
      <alignment vertical="center"/>
    </xf>
    <xf numFmtId="164" fontId="10" fillId="0" borderId="0" xfId="1" applyNumberFormat="1" applyFont="1" applyFill="1" applyAlignment="1">
      <alignment vertical="center"/>
    </xf>
    <xf numFmtId="165" fontId="9" fillId="0" borderId="0" xfId="1" applyNumberFormat="1" applyFont="1" applyFill="1" applyAlignment="1">
      <alignment vertical="center"/>
    </xf>
    <xf numFmtId="164" fontId="5" fillId="0" borderId="0" xfId="1" applyNumberFormat="1" applyFont="1" applyFill="1" applyAlignment="1">
      <alignment horizontal="right" vertical="center"/>
    </xf>
    <xf numFmtId="0" fontId="3" fillId="4" borderId="0" xfId="0" applyFont="1" applyFill="1" applyAlignment="1">
      <alignment vertical="center"/>
    </xf>
    <xf numFmtId="164" fontId="3" fillId="4" borderId="0" xfId="1" applyNumberFormat="1" applyFont="1" applyFill="1" applyBorder="1" applyAlignment="1">
      <alignment vertical="center"/>
    </xf>
    <xf numFmtId="164" fontId="3" fillId="4" borderId="0" xfId="1" applyNumberFormat="1" applyFont="1" applyFill="1" applyAlignment="1">
      <alignment vertical="center"/>
    </xf>
    <xf numFmtId="164" fontId="11" fillId="4" borderId="0" xfId="1" applyNumberFormat="1" applyFont="1" applyFill="1" applyAlignment="1">
      <alignment vertical="center"/>
    </xf>
    <xf numFmtId="0" fontId="4" fillId="4" borderId="0" xfId="0" applyFont="1" applyFill="1" applyAlignment="1">
      <alignment vertical="center"/>
    </xf>
    <xf numFmtId="164" fontId="4" fillId="4" borderId="0" xfId="1" applyNumberFormat="1" applyFont="1" applyFill="1" applyBorder="1" applyAlignment="1">
      <alignment vertical="center"/>
    </xf>
    <xf numFmtId="164" fontId="4" fillId="4" borderId="0" xfId="1" applyNumberFormat="1" applyFont="1" applyFill="1" applyAlignment="1">
      <alignment vertical="center"/>
    </xf>
    <xf numFmtId="164" fontId="10" fillId="4" borderId="0" xfId="1" applyNumberFormat="1" applyFont="1" applyFill="1" applyAlignment="1">
      <alignment vertical="center"/>
    </xf>
    <xf numFmtId="0" fontId="7" fillId="5" borderId="0" xfId="0" applyFont="1" applyFill="1" applyAlignment="1">
      <alignment vertical="center"/>
    </xf>
    <xf numFmtId="0" fontId="8" fillId="5" borderId="0" xfId="0" applyFont="1" applyFill="1" applyAlignment="1">
      <alignment vertical="center"/>
    </xf>
    <xf numFmtId="0" fontId="4" fillId="5" borderId="0" xfId="0" applyFont="1" applyFill="1" applyAlignment="1">
      <alignment vertical="center"/>
    </xf>
    <xf numFmtId="43" fontId="10" fillId="0" borderId="0" xfId="1" applyFont="1" applyFill="1" applyAlignment="1">
      <alignment horizontal="right" vertical="center"/>
    </xf>
    <xf numFmtId="0" fontId="10" fillId="0" borderId="0" xfId="0" applyFont="1" applyFill="1" applyAlignment="1">
      <alignment horizontal="right" vertical="center"/>
    </xf>
    <xf numFmtId="2" fontId="6" fillId="0" borderId="0" xfId="1" applyNumberFormat="1" applyFont="1" applyFill="1" applyBorder="1" applyAlignment="1">
      <alignment horizontal="center"/>
    </xf>
    <xf numFmtId="43" fontId="6" fillId="0" borderId="0" xfId="1" applyFont="1" applyFill="1" applyBorder="1" applyAlignment="1">
      <alignment vertical="center"/>
    </xf>
    <xf numFmtId="165" fontId="4" fillId="0" borderId="0" xfId="1" applyNumberFormat="1" applyFont="1" applyFill="1" applyAlignment="1">
      <alignment vertical="center"/>
    </xf>
    <xf numFmtId="165" fontId="11" fillId="4" borderId="0" xfId="1" applyNumberFormat="1" applyFont="1" applyFill="1" applyAlignment="1">
      <alignment vertical="center"/>
    </xf>
    <xf numFmtId="165" fontId="10" fillId="4" borderId="0" xfId="1" applyNumberFormat="1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2" fontId="6" fillId="6" borderId="0" xfId="1" applyNumberFormat="1" applyFont="1" applyFill="1" applyBorder="1" applyAlignment="1">
      <alignment horizontal="center" vertical="center"/>
    </xf>
    <xf numFmtId="2" fontId="9" fillId="7" borderId="0" xfId="1" applyNumberFormat="1" applyFont="1" applyFill="1" applyBorder="1" applyAlignment="1">
      <alignment horizontal="center" vertical="center"/>
    </xf>
    <xf numFmtId="2" fontId="6" fillId="0" borderId="0" xfId="0" applyNumberFormat="1" applyFont="1" applyFill="1" applyBorder="1" applyAlignment="1">
      <alignment vertical="center" wrapText="1"/>
    </xf>
    <xf numFmtId="2" fontId="6" fillId="0" borderId="0" xfId="1" applyNumberFormat="1" applyFont="1" applyFill="1" applyBorder="1" applyAlignment="1">
      <alignment horizontal="center" vertical="center"/>
    </xf>
    <xf numFmtId="1" fontId="6" fillId="0" borderId="0" xfId="1" applyNumberFormat="1" applyFont="1" applyFill="1" applyBorder="1" applyAlignment="1">
      <alignment horizontal="center" vertical="center"/>
    </xf>
    <xf numFmtId="0" fontId="7" fillId="8" borderId="0" xfId="0" applyFont="1" applyFill="1" applyBorder="1" applyAlignment="1">
      <alignment vertical="center"/>
    </xf>
    <xf numFmtId="43" fontId="9" fillId="8" borderId="0" xfId="1" applyFont="1" applyFill="1" applyBorder="1" applyAlignment="1">
      <alignment vertical="center"/>
    </xf>
    <xf numFmtId="0" fontId="9" fillId="8" borderId="0" xfId="0" applyFont="1" applyFill="1" applyBorder="1" applyAlignment="1">
      <alignment vertical="center"/>
    </xf>
    <xf numFmtId="164" fontId="9" fillId="8" borderId="0" xfId="1" applyNumberFormat="1" applyFont="1" applyFill="1" applyBorder="1" applyAlignment="1">
      <alignment vertical="center"/>
    </xf>
    <xf numFmtId="1" fontId="6" fillId="0" borderId="0" xfId="0" applyNumberFormat="1" applyFont="1" applyFill="1" applyBorder="1" applyAlignment="1">
      <alignment vertical="center"/>
    </xf>
    <xf numFmtId="165" fontId="6" fillId="0" borderId="0" xfId="1" applyNumberFormat="1" applyFont="1" applyFill="1" applyBorder="1" applyAlignment="1">
      <alignment vertical="center"/>
    </xf>
    <xf numFmtId="164" fontId="6" fillId="0" borderId="0" xfId="1" applyNumberFormat="1" applyFont="1" applyFill="1" applyBorder="1" applyAlignment="1">
      <alignment vertical="center"/>
    </xf>
    <xf numFmtId="164" fontId="9" fillId="0" borderId="0" xfId="1" applyNumberFormat="1" applyFont="1" applyFill="1" applyBorder="1" applyAlignment="1">
      <alignment vertical="center"/>
    </xf>
    <xf numFmtId="164" fontId="10" fillId="0" borderId="0" xfId="1" applyNumberFormat="1" applyFont="1" applyFill="1" applyBorder="1" applyAlignment="1">
      <alignment vertical="center"/>
    </xf>
    <xf numFmtId="165" fontId="10" fillId="0" borderId="0" xfId="1" applyNumberFormat="1" applyFont="1" applyFill="1" applyBorder="1" applyAlignment="1">
      <alignment vertical="center"/>
    </xf>
    <xf numFmtId="1" fontId="9" fillId="0" borderId="0" xfId="0" applyNumberFormat="1" applyFont="1" applyFill="1" applyBorder="1" applyAlignment="1">
      <alignment vertical="center"/>
    </xf>
    <xf numFmtId="165" fontId="9" fillId="0" borderId="0" xfId="1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13" fillId="0" borderId="0" xfId="0" applyFont="1" applyAlignment="1">
      <alignment vertical="center"/>
    </xf>
    <xf numFmtId="1" fontId="5" fillId="0" borderId="0" xfId="0" applyNumberFormat="1" applyFont="1" applyFill="1" applyBorder="1" applyAlignment="1">
      <alignment vertical="center"/>
    </xf>
    <xf numFmtId="43" fontId="6" fillId="0" borderId="0" xfId="1" applyNumberFormat="1" applyFont="1" applyFill="1" applyBorder="1" applyAlignment="1">
      <alignment vertical="center"/>
    </xf>
    <xf numFmtId="164" fontId="5" fillId="0" borderId="0" xfId="1" applyNumberFormat="1" applyFont="1" applyFill="1" applyBorder="1" applyAlignment="1">
      <alignment vertical="center"/>
    </xf>
    <xf numFmtId="43" fontId="5" fillId="0" borderId="0" xfId="1" applyNumberFormat="1" applyFont="1" applyFill="1" applyBorder="1" applyAlignment="1">
      <alignment vertical="center"/>
    </xf>
    <xf numFmtId="1" fontId="7" fillId="9" borderId="0" xfId="0" applyNumberFormat="1" applyFont="1" applyFill="1" applyBorder="1" applyAlignment="1">
      <alignment vertical="center"/>
    </xf>
    <xf numFmtId="164" fontId="7" fillId="9" borderId="0" xfId="1" applyNumberFormat="1" applyFont="1" applyFill="1" applyBorder="1" applyAlignment="1">
      <alignment vertical="center"/>
    </xf>
    <xf numFmtId="164" fontId="11" fillId="9" borderId="0" xfId="1" applyNumberFormat="1" applyFont="1" applyFill="1" applyBorder="1" applyAlignment="1">
      <alignment vertical="center"/>
    </xf>
    <xf numFmtId="1" fontId="9" fillId="9" borderId="0" xfId="0" applyNumberFormat="1" applyFont="1" applyFill="1" applyBorder="1" applyAlignment="1">
      <alignment vertical="center"/>
    </xf>
    <xf numFmtId="164" fontId="9" fillId="9" borderId="0" xfId="1" applyNumberFormat="1" applyFont="1" applyFill="1" applyBorder="1" applyAlignment="1">
      <alignment vertical="center"/>
    </xf>
    <xf numFmtId="164" fontId="10" fillId="9" borderId="0" xfId="1" applyNumberFormat="1" applyFont="1" applyFill="1" applyBorder="1" applyAlignment="1">
      <alignment vertical="center"/>
    </xf>
    <xf numFmtId="0" fontId="7" fillId="7" borderId="0" xfId="0" applyFont="1" applyFill="1" applyBorder="1" applyAlignment="1">
      <alignment vertical="center"/>
    </xf>
    <xf numFmtId="43" fontId="9" fillId="7" borderId="0" xfId="1" applyNumberFormat="1" applyFont="1" applyFill="1" applyBorder="1" applyAlignment="1">
      <alignment vertical="center"/>
    </xf>
    <xf numFmtId="0" fontId="9" fillId="7" borderId="0" xfId="0" applyFont="1" applyFill="1" applyBorder="1" applyAlignment="1">
      <alignment vertical="center"/>
    </xf>
    <xf numFmtId="164" fontId="9" fillId="7" borderId="0" xfId="1" applyNumberFormat="1" applyFont="1" applyFill="1" applyBorder="1" applyAlignment="1">
      <alignment vertical="center"/>
    </xf>
    <xf numFmtId="0" fontId="12" fillId="9" borderId="0" xfId="0" applyFont="1" applyFill="1" applyBorder="1" applyAlignment="1">
      <alignment vertical="center"/>
    </xf>
    <xf numFmtId="0" fontId="6" fillId="9" borderId="0" xfId="0" applyFont="1" applyFill="1" applyBorder="1" applyAlignment="1">
      <alignment vertical="center"/>
    </xf>
    <xf numFmtId="0" fontId="9" fillId="0" borderId="0" xfId="0" applyFont="1" applyFill="1" applyAlignment="1">
      <alignment horizontal="center" vertical="center"/>
    </xf>
    <xf numFmtId="43" fontId="4" fillId="2" borderId="0" xfId="1" applyFont="1" applyFill="1" applyAlignment="1">
      <alignment horizontal="center" vertical="center"/>
    </xf>
    <xf numFmtId="43" fontId="9" fillId="0" borderId="0" xfId="1" applyFont="1" applyFill="1" applyAlignment="1">
      <alignment horizontal="center" vertical="center"/>
    </xf>
    <xf numFmtId="43" fontId="4" fillId="5" borderId="0" xfId="1" applyFont="1" applyFill="1" applyAlignment="1">
      <alignment horizontal="center" vertical="center"/>
    </xf>
    <xf numFmtId="0" fontId="9" fillId="3" borderId="0" xfId="0" applyFont="1" applyFill="1" applyAlignment="1">
      <alignment vertical="center"/>
    </xf>
    <xf numFmtId="43" fontId="9" fillId="3" borderId="0" xfId="1" applyFont="1" applyFill="1" applyAlignment="1">
      <alignment vertical="center"/>
    </xf>
    <xf numFmtId="43" fontId="4" fillId="0" borderId="0" xfId="1" applyFont="1" applyFill="1" applyAlignment="1">
      <alignment vertical="center"/>
    </xf>
    <xf numFmtId="43" fontId="9" fillId="0" borderId="0" xfId="1" applyFont="1" applyFill="1" applyAlignment="1">
      <alignment vertical="center"/>
    </xf>
    <xf numFmtId="43" fontId="4" fillId="0" borderId="0" xfId="1" applyFont="1" applyAlignment="1">
      <alignment vertical="center"/>
    </xf>
    <xf numFmtId="43" fontId="10" fillId="0" borderId="0" xfId="1" applyFont="1" applyFill="1" applyAlignment="1">
      <alignment vertical="center"/>
    </xf>
    <xf numFmtId="43" fontId="4" fillId="0" borderId="0" xfId="0" applyNumberFormat="1" applyFont="1" applyAlignment="1">
      <alignment vertical="center"/>
    </xf>
    <xf numFmtId="43" fontId="3" fillId="4" borderId="0" xfId="1" applyFont="1" applyFill="1" applyAlignment="1">
      <alignment vertical="center"/>
    </xf>
    <xf numFmtId="43" fontId="4" fillId="4" borderId="0" xfId="1" applyFont="1" applyFill="1" applyAlignment="1">
      <alignment vertical="center"/>
    </xf>
    <xf numFmtId="43" fontId="3" fillId="0" borderId="0" xfId="1" applyFont="1" applyFill="1" applyAlignment="1">
      <alignment vertical="center"/>
    </xf>
    <xf numFmtId="43" fontId="4" fillId="5" borderId="0" xfId="1" applyFont="1" applyFill="1" applyAlignment="1">
      <alignment vertical="center"/>
    </xf>
    <xf numFmtId="167" fontId="4" fillId="0" borderId="0" xfId="1" applyNumberFormat="1" applyFont="1" applyAlignment="1">
      <alignment vertical="center"/>
    </xf>
    <xf numFmtId="43" fontId="5" fillId="0" borderId="0" xfId="1" applyFont="1" applyFill="1" applyAlignment="1">
      <alignment vertical="center"/>
    </xf>
    <xf numFmtId="43" fontId="2" fillId="0" borderId="0" xfId="1" applyFont="1" applyFill="1" applyAlignment="1">
      <alignment vertical="center"/>
    </xf>
    <xf numFmtId="43" fontId="7" fillId="4" borderId="0" xfId="1" applyFont="1" applyFill="1" applyAlignment="1">
      <alignment vertical="center"/>
    </xf>
    <xf numFmtId="0" fontId="9" fillId="4" borderId="0" xfId="0" applyFont="1" applyFill="1" applyAlignment="1">
      <alignment vertical="center"/>
    </xf>
    <xf numFmtId="0" fontId="14" fillId="0" borderId="0" xfId="0" applyFont="1" applyBorder="1" applyAlignment="1">
      <alignment horizontal="center" vertical="center"/>
    </xf>
    <xf numFmtId="164" fontId="14" fillId="0" borderId="0" xfId="1" applyNumberFormat="1" applyFont="1" applyBorder="1" applyAlignment="1">
      <alignment horizontal="center" vertical="center"/>
    </xf>
    <xf numFmtId="0" fontId="14" fillId="3" borderId="0" xfId="0" applyFont="1" applyFill="1" applyBorder="1" applyAlignment="1">
      <alignment vertical="center"/>
    </xf>
    <xf numFmtId="0" fontId="14" fillId="3" borderId="0" xfId="0" applyFont="1" applyFill="1" applyBorder="1" applyAlignment="1">
      <alignment horizontal="center" vertical="center"/>
    </xf>
    <xf numFmtId="164" fontId="14" fillId="3" borderId="0" xfId="1" applyNumberFormat="1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14" fontId="4" fillId="0" borderId="0" xfId="0" applyNumberFormat="1" applyFont="1" applyBorder="1" applyAlignment="1">
      <alignment horizontal="center" vertical="center"/>
    </xf>
    <xf numFmtId="164" fontId="4" fillId="0" borderId="0" xfId="1" applyNumberFormat="1" applyFont="1" applyBorder="1" applyAlignment="1">
      <alignment vertical="center"/>
    </xf>
    <xf numFmtId="164" fontId="4" fillId="0" borderId="0" xfId="1" applyNumberFormat="1" applyFont="1" applyFill="1" applyBorder="1" applyAlignment="1">
      <alignment vertical="center"/>
    </xf>
    <xf numFmtId="14" fontId="4" fillId="0" borderId="0" xfId="0" applyNumberFormat="1" applyFont="1" applyFill="1" applyBorder="1" applyAlignment="1">
      <alignment horizontal="center" vertical="center"/>
    </xf>
    <xf numFmtId="165" fontId="3" fillId="4" borderId="0" xfId="0" applyNumberFormat="1" applyFont="1" applyFill="1" applyBorder="1" applyAlignment="1">
      <alignment vertical="center"/>
    </xf>
    <xf numFmtId="165" fontId="3" fillId="4" borderId="0" xfId="0" applyNumberFormat="1" applyFont="1" applyFill="1" applyBorder="1" applyAlignment="1">
      <alignment horizontal="center" vertical="center"/>
    </xf>
    <xf numFmtId="164" fontId="4" fillId="4" borderId="0" xfId="1" applyNumberFormat="1" applyFont="1" applyFill="1" applyAlignment="1">
      <alignment horizontal="center" vertical="center"/>
    </xf>
    <xf numFmtId="0" fontId="4" fillId="4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164" fontId="4" fillId="0" borderId="0" xfId="1" applyNumberFormat="1" applyFont="1" applyFill="1" applyAlignment="1">
      <alignment horizontal="center" vertical="center"/>
    </xf>
    <xf numFmtId="0" fontId="3" fillId="5" borderId="0" xfId="0" applyFont="1" applyFill="1" applyAlignment="1">
      <alignment vertical="center"/>
    </xf>
    <xf numFmtId="0" fontId="4" fillId="5" borderId="0" xfId="0" applyFont="1" applyFill="1" applyAlignment="1">
      <alignment horizontal="center" vertical="center"/>
    </xf>
    <xf numFmtId="164" fontId="4" fillId="5" borderId="0" xfId="1" applyNumberFormat="1" applyFont="1" applyFill="1" applyAlignment="1">
      <alignment vertical="center"/>
    </xf>
    <xf numFmtId="14" fontId="9" fillId="0" borderId="0" xfId="0" applyNumberFormat="1" applyFont="1" applyFill="1" applyBorder="1" applyAlignment="1">
      <alignment horizontal="center" vertical="center"/>
    </xf>
    <xf numFmtId="164" fontId="4" fillId="0" borderId="0" xfId="1" applyNumberFormat="1" applyFont="1" applyAlignment="1">
      <alignment vertical="center"/>
    </xf>
    <xf numFmtId="165" fontId="3" fillId="4" borderId="0" xfId="0" applyNumberFormat="1" applyFont="1" applyFill="1" applyAlignment="1">
      <alignment vertical="center"/>
    </xf>
    <xf numFmtId="165" fontId="3" fillId="4" borderId="0" xfId="0" applyNumberFormat="1" applyFont="1" applyFill="1" applyAlignment="1">
      <alignment horizontal="center" vertical="center"/>
    </xf>
    <xf numFmtId="0" fontId="4" fillId="4" borderId="0" xfId="0" applyFont="1" applyFill="1" applyAlignment="1">
      <alignment horizontal="left" vertical="center"/>
    </xf>
    <xf numFmtId="0" fontId="4" fillId="4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167" fontId="4" fillId="2" borderId="0" xfId="1" applyNumberFormat="1" applyFont="1" applyFill="1" applyAlignment="1">
      <alignment horizontal="center" vertical="center"/>
    </xf>
    <xf numFmtId="167" fontId="4" fillId="0" borderId="0" xfId="1" applyNumberFormat="1" applyFont="1" applyFill="1" applyAlignment="1">
      <alignment horizontal="center" vertical="center"/>
    </xf>
    <xf numFmtId="167" fontId="4" fillId="5" borderId="0" xfId="1" applyNumberFormat="1" applyFont="1" applyFill="1" applyAlignment="1">
      <alignment horizontal="center" vertical="center"/>
    </xf>
    <xf numFmtId="0" fontId="3" fillId="3" borderId="0" xfId="0" applyFont="1" applyFill="1" applyAlignment="1">
      <alignment vertical="center"/>
    </xf>
    <xf numFmtId="167" fontId="4" fillId="3" borderId="0" xfId="1" applyNumberFormat="1" applyFont="1" applyFill="1" applyAlignment="1">
      <alignment vertical="center"/>
    </xf>
    <xf numFmtId="43" fontId="4" fillId="0" borderId="0" xfId="1" applyNumberFormat="1" applyFont="1" applyAlignment="1">
      <alignment vertical="center"/>
    </xf>
    <xf numFmtId="9" fontId="4" fillId="0" borderId="0" xfId="2" applyFont="1" applyFill="1" applyAlignment="1">
      <alignment vertical="center"/>
    </xf>
    <xf numFmtId="9" fontId="9" fillId="0" borderId="0" xfId="2" applyFont="1" applyFill="1" applyAlignment="1">
      <alignment vertical="center"/>
    </xf>
    <xf numFmtId="43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9" fontId="10" fillId="0" borderId="0" xfId="2" applyFont="1" applyFill="1" applyAlignment="1">
      <alignment vertical="center"/>
    </xf>
    <xf numFmtId="0" fontId="10" fillId="0" borderId="0" xfId="0" applyFont="1" applyAlignment="1">
      <alignment vertical="center"/>
    </xf>
    <xf numFmtId="9" fontId="5" fillId="0" borderId="0" xfId="2" applyFont="1" applyFill="1" applyAlignment="1">
      <alignment vertical="center"/>
    </xf>
    <xf numFmtId="0" fontId="9" fillId="0" borderId="0" xfId="0" applyFont="1" applyAlignment="1">
      <alignment vertical="center"/>
    </xf>
    <xf numFmtId="43" fontId="10" fillId="0" borderId="0" xfId="1" applyFont="1" applyAlignment="1">
      <alignment vertical="center"/>
    </xf>
    <xf numFmtId="9" fontId="10" fillId="0" borderId="0" xfId="2" applyFont="1" applyAlignment="1">
      <alignment vertical="center"/>
    </xf>
    <xf numFmtId="0" fontId="7" fillId="4" borderId="0" xfId="0" applyFont="1" applyFill="1" applyAlignment="1">
      <alignment vertical="center"/>
    </xf>
    <xf numFmtId="9" fontId="3" fillId="4" borderId="0" xfId="2" applyFont="1" applyFill="1" applyAlignment="1">
      <alignment vertical="center"/>
    </xf>
    <xf numFmtId="9" fontId="4" fillId="4" borderId="0" xfId="2" applyFont="1" applyFill="1" applyAlignment="1">
      <alignment vertical="center"/>
    </xf>
    <xf numFmtId="43" fontId="6" fillId="0" borderId="0" xfId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2" fontId="6" fillId="6" borderId="0" xfId="1" applyNumberFormat="1" applyFont="1" applyFill="1" applyBorder="1" applyAlignment="1">
      <alignment horizontal="center" vertical="center"/>
    </xf>
    <xf numFmtId="2" fontId="9" fillId="7" borderId="0" xfId="1" applyNumberFormat="1" applyFont="1" applyFill="1" applyBorder="1" applyAlignment="1">
      <alignment horizontal="center" vertical="center"/>
    </xf>
    <xf numFmtId="2" fontId="6" fillId="0" borderId="0" xfId="0" applyNumberFormat="1" applyFont="1" applyFill="1" applyBorder="1" applyAlignment="1">
      <alignment horizontal="center" vertical="center"/>
    </xf>
    <xf numFmtId="166" fontId="3" fillId="0" borderId="0" xfId="1" applyNumberFormat="1" applyFont="1" applyAlignment="1">
      <alignment horizontal="center" vertical="center"/>
    </xf>
    <xf numFmtId="166" fontId="4" fillId="2" borderId="0" xfId="1" applyNumberFormat="1" applyFont="1" applyFill="1" applyAlignment="1">
      <alignment horizontal="center" vertical="center"/>
    </xf>
    <xf numFmtId="166" fontId="4" fillId="5" borderId="0" xfId="1" applyNumberFormat="1" applyFont="1" applyFill="1" applyAlignment="1">
      <alignment horizontal="center" vertical="center"/>
    </xf>
    <xf numFmtId="43" fontId="4" fillId="0" borderId="0" xfId="1" applyFont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3">
    <cellStyle name="Komma" xfId="1" builtinId="3"/>
    <cellStyle name="Prozent" xfId="2" builtinId="5"/>
    <cellStyle name="Standard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zoomScaleNormal="100" workbookViewId="0">
      <selection activeCell="F13" sqref="F13"/>
    </sheetView>
  </sheetViews>
  <sheetFormatPr baseColWidth="10" defaultColWidth="11.42578125" defaultRowHeight="13.5" customHeight="1" x14ac:dyDescent="0.25"/>
  <cols>
    <col min="1" max="2" width="8.5703125" style="4" customWidth="1"/>
    <col min="3" max="3" width="8.5703125" style="6" customWidth="1"/>
    <col min="4" max="5" width="8.5703125" style="4" customWidth="1"/>
    <col min="6" max="16384" width="11.42578125" style="4"/>
  </cols>
  <sheetData>
    <row r="1" spans="1:5" s="6" customFormat="1" ht="13.5" customHeight="1" x14ac:dyDescent="0.25">
      <c r="A1" s="106" t="s">
        <v>21</v>
      </c>
      <c r="B1" s="106" t="s">
        <v>4</v>
      </c>
      <c r="C1" s="106" t="s">
        <v>5</v>
      </c>
      <c r="D1" s="107" t="s">
        <v>0</v>
      </c>
      <c r="E1" s="107" t="s">
        <v>1</v>
      </c>
    </row>
    <row r="2" spans="1:5" ht="13.5" customHeight="1" x14ac:dyDescent="0.25">
      <c r="A2" s="108" t="s">
        <v>6</v>
      </c>
      <c r="B2" s="108"/>
      <c r="C2" s="109"/>
      <c r="D2" s="110"/>
      <c r="E2" s="110"/>
    </row>
    <row r="3" spans="1:5" ht="13.5" customHeight="1" x14ac:dyDescent="0.25">
      <c r="A3" s="111">
        <v>2</v>
      </c>
      <c r="B3" s="112">
        <v>67</v>
      </c>
      <c r="C3" s="113" t="s">
        <v>2</v>
      </c>
      <c r="D3" s="114">
        <v>159.5</v>
      </c>
      <c r="E3" s="114">
        <v>66.2</v>
      </c>
    </row>
    <row r="4" spans="1:5" ht="13.5" customHeight="1" x14ac:dyDescent="0.25">
      <c r="A4" s="111">
        <v>3</v>
      </c>
      <c r="B4" s="112">
        <v>69</v>
      </c>
      <c r="C4" s="113" t="s">
        <v>3</v>
      </c>
      <c r="D4" s="114">
        <v>175</v>
      </c>
      <c r="E4" s="114">
        <v>73.900000000000006</v>
      </c>
    </row>
    <row r="5" spans="1:5" ht="13.5" customHeight="1" x14ac:dyDescent="0.25">
      <c r="A5" s="111">
        <v>4</v>
      </c>
      <c r="B5" s="112">
        <v>69</v>
      </c>
      <c r="C5" s="113" t="s">
        <v>3</v>
      </c>
      <c r="D5" s="114">
        <v>186.5</v>
      </c>
      <c r="E5" s="114">
        <v>89.8</v>
      </c>
    </row>
    <row r="6" spans="1:5" ht="13.5" customHeight="1" x14ac:dyDescent="0.25">
      <c r="A6" s="111">
        <v>5</v>
      </c>
      <c r="B6" s="112">
        <v>69</v>
      </c>
      <c r="C6" s="113" t="s">
        <v>3</v>
      </c>
      <c r="D6" s="115">
        <v>156.5</v>
      </c>
      <c r="E6" s="115">
        <v>72.400000000000006</v>
      </c>
    </row>
    <row r="7" spans="1:5" ht="13.5" customHeight="1" x14ac:dyDescent="0.25">
      <c r="A7" s="111">
        <v>6</v>
      </c>
      <c r="B7" s="112">
        <v>70</v>
      </c>
      <c r="C7" s="113" t="s">
        <v>3</v>
      </c>
      <c r="D7" s="115">
        <v>173</v>
      </c>
      <c r="E7" s="115">
        <v>73.900000000000006</v>
      </c>
    </row>
    <row r="8" spans="1:5" ht="13.5" customHeight="1" x14ac:dyDescent="0.25">
      <c r="A8" s="111">
        <v>7</v>
      </c>
      <c r="B8" s="112">
        <v>74</v>
      </c>
      <c r="C8" s="113" t="s">
        <v>3</v>
      </c>
      <c r="D8" s="115">
        <v>176</v>
      </c>
      <c r="E8" s="115">
        <v>79.5</v>
      </c>
    </row>
    <row r="9" spans="1:5" ht="13.5" customHeight="1" x14ac:dyDescent="0.25">
      <c r="A9" s="111">
        <v>8</v>
      </c>
      <c r="B9" s="112">
        <v>65</v>
      </c>
      <c r="C9" s="113" t="s">
        <v>2</v>
      </c>
      <c r="D9" s="115">
        <v>167</v>
      </c>
      <c r="E9" s="115">
        <v>84.7</v>
      </c>
    </row>
    <row r="10" spans="1:5" ht="13.5" customHeight="1" x14ac:dyDescent="0.25">
      <c r="A10" s="111">
        <v>9</v>
      </c>
      <c r="B10" s="112">
        <v>72</v>
      </c>
      <c r="C10" s="113" t="s">
        <v>2</v>
      </c>
      <c r="D10" s="115">
        <v>172</v>
      </c>
      <c r="E10" s="115">
        <v>73.599999999999994</v>
      </c>
    </row>
    <row r="11" spans="1:5" ht="13.5" customHeight="1" x14ac:dyDescent="0.25">
      <c r="A11" s="111">
        <v>12</v>
      </c>
      <c r="B11" s="112">
        <v>65</v>
      </c>
      <c r="C11" s="113" t="s">
        <v>3</v>
      </c>
      <c r="D11" s="115">
        <v>179.5</v>
      </c>
      <c r="E11" s="115">
        <v>68.2</v>
      </c>
    </row>
    <row r="12" spans="1:5" ht="13.5" customHeight="1" x14ac:dyDescent="0.25">
      <c r="A12" s="111">
        <v>14</v>
      </c>
      <c r="B12" s="112">
        <v>65</v>
      </c>
      <c r="C12" s="113" t="s">
        <v>2</v>
      </c>
      <c r="D12" s="115">
        <v>161.5</v>
      </c>
      <c r="E12" s="115">
        <v>63.5</v>
      </c>
    </row>
    <row r="13" spans="1:5" ht="13.5" customHeight="1" x14ac:dyDescent="0.25">
      <c r="A13" s="112">
        <v>18</v>
      </c>
      <c r="B13" s="112">
        <v>70</v>
      </c>
      <c r="C13" s="113" t="s">
        <v>2</v>
      </c>
      <c r="D13" s="114">
        <v>165</v>
      </c>
      <c r="E13" s="114">
        <v>66.8</v>
      </c>
    </row>
    <row r="14" spans="1:5" ht="13.5" customHeight="1" x14ac:dyDescent="0.25">
      <c r="A14" s="112">
        <v>19</v>
      </c>
      <c r="B14" s="112">
        <v>73</v>
      </c>
      <c r="C14" s="116" t="s">
        <v>2</v>
      </c>
      <c r="D14" s="62">
        <v>165.5</v>
      </c>
      <c r="E14" s="62">
        <v>65.5</v>
      </c>
    </row>
    <row r="15" spans="1:5" ht="13.5" customHeight="1" x14ac:dyDescent="0.25">
      <c r="A15" s="112">
        <v>20</v>
      </c>
      <c r="B15" s="112">
        <v>78</v>
      </c>
      <c r="C15" s="113" t="s">
        <v>3</v>
      </c>
      <c r="D15" s="115">
        <v>177.5</v>
      </c>
      <c r="E15" s="115">
        <v>76.3</v>
      </c>
    </row>
    <row r="16" spans="1:5" ht="13.5" customHeight="1" x14ac:dyDescent="0.25">
      <c r="A16" s="112">
        <v>21</v>
      </c>
      <c r="B16" s="112">
        <v>79</v>
      </c>
      <c r="C16" s="113" t="s">
        <v>2</v>
      </c>
      <c r="D16" s="62">
        <v>171</v>
      </c>
      <c r="E16" s="62">
        <v>69.3</v>
      </c>
    </row>
    <row r="17" spans="1:5" ht="13.5" customHeight="1" x14ac:dyDescent="0.25">
      <c r="A17" s="112">
        <v>23</v>
      </c>
      <c r="B17" s="112">
        <v>67</v>
      </c>
      <c r="C17" s="116" t="s">
        <v>2</v>
      </c>
      <c r="D17" s="115">
        <v>164</v>
      </c>
      <c r="E17" s="115">
        <v>64.8</v>
      </c>
    </row>
    <row r="18" spans="1:5" ht="13.5" customHeight="1" x14ac:dyDescent="0.25">
      <c r="A18" s="112"/>
      <c r="B18" s="112"/>
      <c r="C18" s="116"/>
      <c r="D18" s="115"/>
      <c r="E18" s="115"/>
    </row>
    <row r="19" spans="1:5" ht="13.5" customHeight="1" x14ac:dyDescent="0.25">
      <c r="A19" s="30" t="s">
        <v>12</v>
      </c>
      <c r="B19" s="117">
        <f>AVERAGE(B3:B17)</f>
        <v>70.13333333333334</v>
      </c>
      <c r="C19" s="118"/>
      <c r="D19" s="117">
        <f>AVERAGE(D3:D17)</f>
        <v>169.96666666666667</v>
      </c>
      <c r="E19" s="117">
        <f>AVERAGE(E3:E17)</f>
        <v>72.56</v>
      </c>
    </row>
    <row r="20" spans="1:5" ht="13.5" customHeight="1" x14ac:dyDescent="0.25">
      <c r="A20" s="34" t="s">
        <v>13</v>
      </c>
      <c r="B20" s="36">
        <f>_xlfn.STDEV.S(B3:B17)</f>
        <v>4.389381125701739</v>
      </c>
      <c r="C20" s="119"/>
      <c r="D20" s="36">
        <f>_xlfn.STDEV.S(D3:D17)</f>
        <v>8.2320511822186013</v>
      </c>
      <c r="E20" s="36">
        <f>_xlfn.STDEV.S(E3:E17)</f>
        <v>7.5916119124049892</v>
      </c>
    </row>
    <row r="21" spans="1:5" ht="13.5" customHeight="1" x14ac:dyDescent="0.25">
      <c r="A21" s="34" t="s">
        <v>18</v>
      </c>
      <c r="B21" s="120" t="s">
        <v>19</v>
      </c>
      <c r="C21" s="119"/>
      <c r="D21" s="36"/>
      <c r="E21" s="36"/>
    </row>
    <row r="22" spans="1:5" ht="13.5" customHeight="1" x14ac:dyDescent="0.25">
      <c r="A22" s="112"/>
      <c r="B22" s="121"/>
      <c r="C22" s="122"/>
      <c r="D22" s="22"/>
      <c r="E22" s="22"/>
    </row>
    <row r="23" spans="1:5" ht="13.5" customHeight="1" x14ac:dyDescent="0.25">
      <c r="A23" s="123" t="s">
        <v>7</v>
      </c>
      <c r="B23" s="40"/>
      <c r="C23" s="124"/>
      <c r="D23" s="125"/>
      <c r="E23" s="125"/>
    </row>
    <row r="24" spans="1:5" ht="13.5" customHeight="1" x14ac:dyDescent="0.25">
      <c r="A24" s="67">
        <v>10</v>
      </c>
      <c r="B24" s="112">
        <v>66</v>
      </c>
      <c r="C24" s="126" t="s">
        <v>3</v>
      </c>
      <c r="D24" s="62">
        <v>172.5</v>
      </c>
      <c r="E24" s="62">
        <v>86.4</v>
      </c>
    </row>
    <row r="25" spans="1:5" ht="13.5" customHeight="1" x14ac:dyDescent="0.25">
      <c r="A25" s="111">
        <v>25</v>
      </c>
      <c r="B25" s="112">
        <v>76</v>
      </c>
      <c r="C25" s="113" t="s">
        <v>2</v>
      </c>
      <c r="D25" s="115">
        <v>152.5</v>
      </c>
      <c r="E25" s="115">
        <v>66.599999999999994</v>
      </c>
    </row>
    <row r="26" spans="1:5" ht="13.5" customHeight="1" x14ac:dyDescent="0.25">
      <c r="A26" s="111">
        <v>26</v>
      </c>
      <c r="B26" s="112">
        <v>70</v>
      </c>
      <c r="C26" s="113" t="s">
        <v>2</v>
      </c>
      <c r="D26" s="115">
        <v>154.5</v>
      </c>
      <c r="E26" s="115">
        <v>53.1</v>
      </c>
    </row>
    <row r="27" spans="1:5" ht="13.5" customHeight="1" x14ac:dyDescent="0.25">
      <c r="A27" s="111">
        <v>27</v>
      </c>
      <c r="B27" s="112">
        <v>80</v>
      </c>
      <c r="C27" s="113" t="s">
        <v>3</v>
      </c>
      <c r="D27" s="115">
        <v>167.5</v>
      </c>
      <c r="E27" s="115">
        <v>88.6</v>
      </c>
    </row>
    <row r="28" spans="1:5" ht="13.5" customHeight="1" x14ac:dyDescent="0.25">
      <c r="A28" s="112">
        <v>28</v>
      </c>
      <c r="B28" s="112">
        <v>68</v>
      </c>
      <c r="C28" s="116" t="s">
        <v>2</v>
      </c>
      <c r="D28" s="115">
        <v>164</v>
      </c>
      <c r="E28" s="115">
        <v>72</v>
      </c>
    </row>
    <row r="29" spans="1:5" ht="13.5" customHeight="1" x14ac:dyDescent="0.25">
      <c r="A29" s="112">
        <v>29</v>
      </c>
      <c r="B29" s="112">
        <v>71</v>
      </c>
      <c r="C29" s="113" t="s">
        <v>3</v>
      </c>
      <c r="D29" s="114">
        <v>180</v>
      </c>
      <c r="E29" s="114">
        <v>115</v>
      </c>
    </row>
    <row r="30" spans="1:5" ht="13.5" customHeight="1" x14ac:dyDescent="0.25">
      <c r="A30" s="112">
        <v>30</v>
      </c>
      <c r="B30" s="112">
        <v>74</v>
      </c>
      <c r="C30" s="113" t="s">
        <v>3</v>
      </c>
      <c r="D30" s="115">
        <v>178.5</v>
      </c>
      <c r="E30" s="115">
        <v>90.2</v>
      </c>
    </row>
    <row r="31" spans="1:5" ht="13.5" customHeight="1" x14ac:dyDescent="0.25">
      <c r="A31" s="112">
        <v>33</v>
      </c>
      <c r="B31" s="112">
        <v>79</v>
      </c>
      <c r="C31" s="113" t="s">
        <v>3</v>
      </c>
      <c r="D31" s="115">
        <v>184.5</v>
      </c>
      <c r="E31" s="115">
        <v>96.4</v>
      </c>
    </row>
    <row r="32" spans="1:5" ht="13.5" customHeight="1" x14ac:dyDescent="0.25">
      <c r="A32" s="112">
        <v>34</v>
      </c>
      <c r="B32" s="112">
        <v>72</v>
      </c>
      <c r="C32" s="116" t="s">
        <v>3</v>
      </c>
      <c r="D32" s="115">
        <v>182</v>
      </c>
      <c r="E32" s="115">
        <v>74.7</v>
      </c>
    </row>
    <row r="33" spans="1:5" ht="13.5" customHeight="1" x14ac:dyDescent="0.25">
      <c r="A33" s="112">
        <v>35</v>
      </c>
      <c r="B33" s="112">
        <v>67</v>
      </c>
      <c r="C33" s="116" t="s">
        <v>3</v>
      </c>
      <c r="D33" s="115">
        <v>186</v>
      </c>
      <c r="E33" s="115">
        <v>92.3</v>
      </c>
    </row>
    <row r="34" spans="1:5" ht="13.5" customHeight="1" x14ac:dyDescent="0.25">
      <c r="A34" s="112">
        <v>36</v>
      </c>
      <c r="B34" s="112">
        <v>74</v>
      </c>
      <c r="C34" s="116" t="s">
        <v>3</v>
      </c>
      <c r="D34" s="115">
        <v>178.5</v>
      </c>
      <c r="E34" s="115">
        <v>100.2</v>
      </c>
    </row>
    <row r="35" spans="1:5" ht="13.5" customHeight="1" x14ac:dyDescent="0.25">
      <c r="A35" s="112">
        <v>37</v>
      </c>
      <c r="B35" s="112">
        <v>63</v>
      </c>
      <c r="C35" s="116" t="s">
        <v>2</v>
      </c>
      <c r="D35" s="115">
        <v>160</v>
      </c>
      <c r="E35" s="115">
        <v>71.3</v>
      </c>
    </row>
    <row r="36" spans="1:5" ht="13.5" customHeight="1" x14ac:dyDescent="0.25">
      <c r="A36" s="112">
        <v>38</v>
      </c>
      <c r="B36" s="112">
        <v>65</v>
      </c>
      <c r="C36" s="116" t="s">
        <v>2</v>
      </c>
      <c r="D36" s="115">
        <v>164</v>
      </c>
      <c r="E36" s="115">
        <v>92</v>
      </c>
    </row>
    <row r="37" spans="1:5" ht="13.5" customHeight="1" x14ac:dyDescent="0.25">
      <c r="D37" s="127"/>
      <c r="E37" s="127"/>
    </row>
    <row r="38" spans="1:5" ht="13.5" customHeight="1" x14ac:dyDescent="0.25">
      <c r="A38" s="30" t="s">
        <v>12</v>
      </c>
      <c r="B38" s="128">
        <f>AVERAGE(B24:B36)</f>
        <v>71.15384615384616</v>
      </c>
      <c r="C38" s="129"/>
      <c r="D38" s="128">
        <f>AVERAGE(D24:D36)</f>
        <v>171.11538461538461</v>
      </c>
      <c r="E38" s="128">
        <f t="shared" ref="E38" si="0">AVERAGE(E24:E36)</f>
        <v>84.523076923076914</v>
      </c>
    </row>
    <row r="39" spans="1:5" ht="13.5" customHeight="1" x14ac:dyDescent="0.25">
      <c r="A39" s="34" t="s">
        <v>13</v>
      </c>
      <c r="B39" s="36">
        <f>_xlfn.STDEV.S(B24:B36)</f>
        <v>5.3204973740894097</v>
      </c>
      <c r="C39" s="119"/>
      <c r="D39" s="36">
        <f>_xlfn.STDEV.S(D24:D36)</f>
        <v>11.436698689878865</v>
      </c>
      <c r="E39" s="36">
        <f t="shared" ref="E39" si="1">_xlfn.STDEV.S(E24:E36)</f>
        <v>16.384044771573425</v>
      </c>
    </row>
    <row r="40" spans="1:5" ht="13.5" customHeight="1" x14ac:dyDescent="0.25">
      <c r="A40" s="34" t="s">
        <v>18</v>
      </c>
      <c r="B40" s="130" t="s">
        <v>20</v>
      </c>
      <c r="C40" s="131"/>
      <c r="D40" s="36"/>
      <c r="E40" s="36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workbookViewId="0">
      <selection activeCell="F11" sqref="F11"/>
    </sheetView>
  </sheetViews>
  <sheetFormatPr baseColWidth="10" defaultColWidth="11.42578125" defaultRowHeight="13.5" customHeight="1" x14ac:dyDescent="0.25"/>
  <cols>
    <col min="1" max="2" width="8.5703125" style="4" customWidth="1"/>
    <col min="3" max="3" width="2.85546875" style="4" customWidth="1"/>
    <col min="4" max="8" width="8.5703125" style="4" customWidth="1"/>
    <col min="9" max="9" width="2.85546875" style="4" customWidth="1"/>
    <col min="10" max="12" width="8.5703125" style="4" customWidth="1"/>
    <col min="13" max="13" width="40.85546875" style="4" customWidth="1"/>
    <col min="14" max="16384" width="11.42578125" style="4"/>
  </cols>
  <sheetData>
    <row r="1" spans="1:12" ht="13.5" customHeight="1" x14ac:dyDescent="0.25">
      <c r="A1" s="48"/>
      <c r="B1" s="153" t="s">
        <v>25</v>
      </c>
      <c r="C1" s="153"/>
      <c r="D1" s="153"/>
      <c r="E1" s="49"/>
      <c r="F1" s="153" t="s">
        <v>26</v>
      </c>
      <c r="G1" s="153"/>
      <c r="H1" s="153"/>
      <c r="I1" s="153"/>
      <c r="J1" s="153"/>
      <c r="K1" s="153"/>
      <c r="L1" s="153"/>
    </row>
    <row r="2" spans="1:12" ht="13.5" customHeight="1" x14ac:dyDescent="0.25">
      <c r="A2" s="48"/>
      <c r="B2" s="50" t="s">
        <v>8</v>
      </c>
      <c r="C2" s="49"/>
      <c r="D2" s="51" t="s">
        <v>9</v>
      </c>
      <c r="E2" s="49"/>
      <c r="F2" s="154" t="s">
        <v>8</v>
      </c>
      <c r="G2" s="154"/>
      <c r="H2" s="154"/>
      <c r="I2" s="49"/>
      <c r="J2" s="155" t="s">
        <v>9</v>
      </c>
      <c r="K2" s="155"/>
      <c r="L2" s="155"/>
    </row>
    <row r="3" spans="1:12" ht="13.5" customHeight="1" x14ac:dyDescent="0.25">
      <c r="A3" s="48"/>
      <c r="B3" s="156" t="s">
        <v>11</v>
      </c>
      <c r="C3" s="156"/>
      <c r="D3" s="156"/>
      <c r="E3" s="49"/>
      <c r="F3" s="11" t="s">
        <v>10</v>
      </c>
      <c r="G3" s="156" t="s">
        <v>11</v>
      </c>
      <c r="H3" s="156"/>
      <c r="I3" s="49"/>
      <c r="J3" s="11" t="s">
        <v>10</v>
      </c>
      <c r="K3" s="156" t="s">
        <v>11</v>
      </c>
      <c r="L3" s="156"/>
    </row>
    <row r="4" spans="1:12" ht="13.5" customHeight="1" x14ac:dyDescent="0.25">
      <c r="A4" s="52" t="s">
        <v>21</v>
      </c>
      <c r="B4" s="152" t="s">
        <v>27</v>
      </c>
      <c r="C4" s="152"/>
      <c r="D4" s="152"/>
      <c r="E4" s="49"/>
      <c r="F4" s="53" t="s">
        <v>28</v>
      </c>
      <c r="G4" s="53" t="s">
        <v>28</v>
      </c>
      <c r="H4" s="13" t="s">
        <v>27</v>
      </c>
      <c r="I4" s="54"/>
      <c r="J4" s="53" t="s">
        <v>28</v>
      </c>
      <c r="K4" s="53" t="s">
        <v>28</v>
      </c>
      <c r="L4" s="13" t="s">
        <v>27</v>
      </c>
    </row>
    <row r="5" spans="1:12" ht="13.5" customHeight="1" x14ac:dyDescent="0.25">
      <c r="A5" s="55" t="s">
        <v>6</v>
      </c>
      <c r="B5" s="56"/>
      <c r="C5" s="57"/>
      <c r="D5" s="56"/>
      <c r="E5" s="57"/>
      <c r="F5" s="58"/>
      <c r="G5" s="58"/>
      <c r="H5" s="56"/>
      <c r="I5" s="58"/>
      <c r="J5" s="58"/>
      <c r="K5" s="58"/>
      <c r="L5" s="56"/>
    </row>
    <row r="6" spans="1:12" ht="13.5" customHeight="1" x14ac:dyDescent="0.25">
      <c r="A6" s="59">
        <v>2</v>
      </c>
      <c r="B6" s="60">
        <v>0</v>
      </c>
      <c r="C6" s="61"/>
      <c r="D6" s="60">
        <v>0</v>
      </c>
      <c r="E6" s="48"/>
      <c r="F6" s="61">
        <v>15.524699999999999</v>
      </c>
      <c r="G6" s="61">
        <v>105.4764</v>
      </c>
      <c r="H6" s="60">
        <v>0</v>
      </c>
      <c r="I6" s="61"/>
      <c r="J6" s="62">
        <v>15.406700000000001</v>
      </c>
      <c r="K6" s="61">
        <v>169.5984</v>
      </c>
      <c r="L6" s="60">
        <v>0</v>
      </c>
    </row>
    <row r="7" spans="1:12" ht="13.5" customHeight="1" x14ac:dyDescent="0.25">
      <c r="A7" s="59">
        <v>3</v>
      </c>
      <c r="B7" s="60">
        <v>0</v>
      </c>
      <c r="C7" s="61"/>
      <c r="D7" s="60">
        <v>0</v>
      </c>
      <c r="E7" s="48"/>
      <c r="F7" s="62">
        <v>34.015099999999997</v>
      </c>
      <c r="G7" s="61">
        <v>151.83670000000001</v>
      </c>
      <c r="H7" s="60">
        <v>0</v>
      </c>
      <c r="I7" s="61"/>
      <c r="J7" s="62">
        <v>29.3903</v>
      </c>
      <c r="K7" s="61">
        <v>145.18559999999999</v>
      </c>
      <c r="L7" s="60">
        <v>0</v>
      </c>
    </row>
    <row r="8" spans="1:12" ht="13.5" customHeight="1" x14ac:dyDescent="0.25">
      <c r="A8" s="59">
        <v>4</v>
      </c>
      <c r="B8" s="60">
        <v>1</v>
      </c>
      <c r="C8" s="61"/>
      <c r="D8" s="60">
        <v>0</v>
      </c>
      <c r="E8" s="48"/>
      <c r="F8" s="62">
        <v>16.3293</v>
      </c>
      <c r="G8" s="61">
        <v>162.3886</v>
      </c>
      <c r="H8" s="60">
        <v>0</v>
      </c>
      <c r="I8" s="61"/>
      <c r="J8" s="62">
        <v>18.537400000000002</v>
      </c>
      <c r="K8" s="61">
        <v>92.137</v>
      </c>
      <c r="L8" s="60">
        <v>0</v>
      </c>
    </row>
    <row r="9" spans="1:12" ht="13.5" customHeight="1" x14ac:dyDescent="0.25">
      <c r="A9" s="59">
        <v>5</v>
      </c>
      <c r="B9" s="60">
        <v>4</v>
      </c>
      <c r="C9" s="61"/>
      <c r="D9" s="60">
        <v>0</v>
      </c>
      <c r="E9" s="48"/>
      <c r="F9" s="62">
        <v>18.362300000000001</v>
      </c>
      <c r="G9" s="63">
        <v>167.09819999999999</v>
      </c>
      <c r="H9" s="64">
        <v>3</v>
      </c>
      <c r="I9" s="63"/>
      <c r="J9" s="62">
        <v>18.2623</v>
      </c>
      <c r="K9" s="63">
        <v>91.218400000000003</v>
      </c>
      <c r="L9" s="64">
        <v>0</v>
      </c>
    </row>
    <row r="10" spans="1:12" ht="13.5" customHeight="1" x14ac:dyDescent="0.25">
      <c r="A10" s="59">
        <v>6</v>
      </c>
      <c r="B10" s="60">
        <v>0</v>
      </c>
      <c r="C10" s="61"/>
      <c r="D10" s="60">
        <v>0</v>
      </c>
      <c r="E10" s="48"/>
      <c r="F10" s="62">
        <v>10.4415</v>
      </c>
      <c r="G10" s="61">
        <v>101.4222</v>
      </c>
      <c r="H10" s="60">
        <v>0</v>
      </c>
      <c r="I10" s="61"/>
      <c r="J10" s="62">
        <v>16.772400000000001</v>
      </c>
      <c r="K10" s="61">
        <v>74.688900000000004</v>
      </c>
      <c r="L10" s="60">
        <v>0</v>
      </c>
    </row>
    <row r="11" spans="1:12" ht="13.5" customHeight="1" x14ac:dyDescent="0.25">
      <c r="A11" s="59">
        <v>7</v>
      </c>
      <c r="B11" s="60">
        <v>3</v>
      </c>
      <c r="C11" s="61"/>
      <c r="D11" s="60">
        <v>1</v>
      </c>
      <c r="E11" s="48"/>
      <c r="F11" s="62">
        <v>17.274899999999999</v>
      </c>
      <c r="G11" s="63">
        <v>181.51509999999999</v>
      </c>
      <c r="H11" s="64">
        <v>1</v>
      </c>
      <c r="I11" s="63"/>
      <c r="J11" s="62">
        <v>22.376100000000001</v>
      </c>
      <c r="K11" s="63">
        <v>184.58750000000001</v>
      </c>
      <c r="L11" s="64">
        <v>1</v>
      </c>
    </row>
    <row r="12" spans="1:12" ht="13.5" customHeight="1" x14ac:dyDescent="0.25">
      <c r="A12" s="59">
        <v>8</v>
      </c>
      <c r="B12" s="60">
        <v>0</v>
      </c>
      <c r="C12" s="61"/>
      <c r="D12" s="60">
        <v>0</v>
      </c>
      <c r="E12" s="48"/>
      <c r="F12" s="62">
        <v>10.7963</v>
      </c>
      <c r="G12" s="61">
        <v>56.593000000000004</v>
      </c>
      <c r="H12" s="60">
        <v>0</v>
      </c>
      <c r="I12" s="61"/>
      <c r="J12" s="62">
        <v>10.8248</v>
      </c>
      <c r="K12" s="61">
        <v>62.866999999999997</v>
      </c>
      <c r="L12" s="60">
        <v>0</v>
      </c>
    </row>
    <row r="13" spans="1:12" ht="13.5" customHeight="1" x14ac:dyDescent="0.25">
      <c r="A13" s="59">
        <v>9</v>
      </c>
      <c r="B13" s="60">
        <v>0</v>
      </c>
      <c r="C13" s="61"/>
      <c r="D13" s="60">
        <v>0</v>
      </c>
      <c r="E13" s="48"/>
      <c r="F13" s="62">
        <v>11.906700000000001</v>
      </c>
      <c r="G13" s="61">
        <v>72.163600000000002</v>
      </c>
      <c r="H13" s="60">
        <v>0</v>
      </c>
      <c r="I13" s="61"/>
      <c r="J13" s="62">
        <v>10.914999999999999</v>
      </c>
      <c r="K13" s="61">
        <v>88.435699999999997</v>
      </c>
      <c r="L13" s="60">
        <v>0</v>
      </c>
    </row>
    <row r="14" spans="1:12" ht="13.5" customHeight="1" x14ac:dyDescent="0.25">
      <c r="A14" s="59">
        <v>12</v>
      </c>
      <c r="B14" s="60">
        <v>0</v>
      </c>
      <c r="C14" s="61"/>
      <c r="D14" s="60">
        <v>0</v>
      </c>
      <c r="E14" s="48"/>
      <c r="F14" s="62">
        <v>23.6023</v>
      </c>
      <c r="G14" s="61">
        <v>113.8703</v>
      </c>
      <c r="H14" s="60">
        <v>0</v>
      </c>
      <c r="I14" s="61"/>
      <c r="J14" s="62">
        <v>21.047699999999999</v>
      </c>
      <c r="K14" s="61">
        <v>66.514899999999997</v>
      </c>
      <c r="L14" s="60">
        <v>0</v>
      </c>
    </row>
    <row r="15" spans="1:12" ht="13.5" customHeight="1" x14ac:dyDescent="0.25">
      <c r="A15" s="59">
        <v>14</v>
      </c>
      <c r="B15" s="60">
        <v>2</v>
      </c>
      <c r="C15" s="61"/>
      <c r="D15" s="60">
        <v>0</v>
      </c>
      <c r="E15" s="48"/>
      <c r="F15" s="62">
        <v>26.835799999999999</v>
      </c>
      <c r="G15" s="63">
        <v>138.1679</v>
      </c>
      <c r="H15" s="64">
        <v>2</v>
      </c>
      <c r="I15" s="63"/>
      <c r="J15" s="62">
        <v>21.9284</v>
      </c>
      <c r="K15" s="63">
        <v>116.9884</v>
      </c>
      <c r="L15" s="64">
        <v>0</v>
      </c>
    </row>
    <row r="16" spans="1:12" ht="13.5" customHeight="1" x14ac:dyDescent="0.25">
      <c r="A16" s="59">
        <v>18</v>
      </c>
      <c r="B16" s="60">
        <v>0</v>
      </c>
      <c r="C16" s="61"/>
      <c r="D16" s="60">
        <v>0</v>
      </c>
      <c r="E16" s="48"/>
      <c r="F16" s="62">
        <v>15.030900000000001</v>
      </c>
      <c r="G16" s="61">
        <v>53.9604</v>
      </c>
      <c r="H16" s="60">
        <v>0</v>
      </c>
      <c r="I16" s="61"/>
      <c r="J16" s="62">
        <v>18.404800000000002</v>
      </c>
      <c r="K16" s="61">
        <v>42.721800000000002</v>
      </c>
      <c r="L16" s="60">
        <v>0</v>
      </c>
    </row>
    <row r="17" spans="1:13" ht="13.5" customHeight="1" x14ac:dyDescent="0.25">
      <c r="A17" s="65">
        <v>19</v>
      </c>
      <c r="B17" s="66">
        <v>0</v>
      </c>
      <c r="C17" s="62"/>
      <c r="D17" s="66">
        <v>0.5</v>
      </c>
      <c r="E17" s="67"/>
      <c r="F17" s="62">
        <v>21.164999999999999</v>
      </c>
      <c r="G17" s="62">
        <v>84.148700000000005</v>
      </c>
      <c r="H17" s="66">
        <v>0</v>
      </c>
      <c r="I17" s="62"/>
      <c r="J17" s="62">
        <v>23.953299999999999</v>
      </c>
      <c r="K17" s="62">
        <v>94.085800000000006</v>
      </c>
      <c r="L17" s="66">
        <v>0</v>
      </c>
    </row>
    <row r="18" spans="1:13" ht="13.5" customHeight="1" x14ac:dyDescent="0.25">
      <c r="A18" s="65">
        <v>20</v>
      </c>
      <c r="B18" s="66">
        <v>0.5</v>
      </c>
      <c r="C18" s="62"/>
      <c r="D18" s="66">
        <v>0.5</v>
      </c>
      <c r="E18" s="67"/>
      <c r="F18" s="62">
        <v>22.555800000000001</v>
      </c>
      <c r="G18" s="62">
        <v>92.2971</v>
      </c>
      <c r="H18" s="66">
        <v>0</v>
      </c>
      <c r="I18" s="62"/>
      <c r="J18" s="62">
        <v>29.251200000000001</v>
      </c>
      <c r="K18" s="62">
        <v>91.627499999999998</v>
      </c>
      <c r="L18" s="66">
        <v>0</v>
      </c>
    </row>
    <row r="19" spans="1:13" ht="13.5" customHeight="1" x14ac:dyDescent="0.25">
      <c r="A19" s="65">
        <v>21</v>
      </c>
      <c r="B19" s="66">
        <v>0</v>
      </c>
      <c r="C19" s="62"/>
      <c r="D19" s="66">
        <v>0</v>
      </c>
      <c r="E19" s="67"/>
      <c r="F19" s="62">
        <v>17.9663</v>
      </c>
      <c r="G19" s="62">
        <v>199.69309999999999</v>
      </c>
      <c r="H19" s="66">
        <v>0</v>
      </c>
      <c r="I19" s="62"/>
      <c r="J19" s="62">
        <v>17.009499999999999</v>
      </c>
      <c r="K19" s="62">
        <v>99.787499999999994</v>
      </c>
      <c r="L19" s="66">
        <v>0</v>
      </c>
    </row>
    <row r="20" spans="1:13" ht="13.5" customHeight="1" x14ac:dyDescent="0.25">
      <c r="A20" s="65">
        <v>23</v>
      </c>
      <c r="B20" s="66">
        <v>0.5</v>
      </c>
      <c r="C20" s="62"/>
      <c r="D20" s="66">
        <v>0</v>
      </c>
      <c r="E20" s="68"/>
      <c r="F20" s="62">
        <v>23.367899999999999</v>
      </c>
      <c r="G20" s="63">
        <v>107.8396</v>
      </c>
      <c r="H20" s="64">
        <v>0.5</v>
      </c>
      <c r="I20" s="63"/>
      <c r="J20" s="62">
        <v>24.0898</v>
      </c>
      <c r="K20" s="63">
        <v>105.0142</v>
      </c>
      <c r="L20" s="64">
        <v>0.25</v>
      </c>
      <c r="M20" s="69"/>
    </row>
    <row r="21" spans="1:13" ht="13.5" customHeight="1" x14ac:dyDescent="0.25">
      <c r="A21" s="70"/>
      <c r="B21" s="71"/>
      <c r="C21" s="61"/>
      <c r="D21" s="71"/>
      <c r="E21" s="48"/>
      <c r="F21" s="72"/>
      <c r="G21" s="72"/>
      <c r="H21" s="73"/>
      <c r="I21" s="61"/>
      <c r="J21" s="72"/>
      <c r="K21" s="72"/>
      <c r="L21" s="73"/>
    </row>
    <row r="22" spans="1:13" ht="13.5" customHeight="1" x14ac:dyDescent="0.25">
      <c r="A22" s="74" t="s">
        <v>12</v>
      </c>
      <c r="B22" s="75">
        <f t="shared" ref="B22:L22" si="0">AVERAGE(B6:B20)</f>
        <v>0.73333333333333328</v>
      </c>
      <c r="C22" s="75"/>
      <c r="D22" s="75">
        <f t="shared" si="0"/>
        <v>0.13333333333333333</v>
      </c>
      <c r="E22" s="75"/>
      <c r="F22" s="75">
        <f t="shared" si="0"/>
        <v>19.011653333333339</v>
      </c>
      <c r="G22" s="75">
        <f>AVERAGE(G6:G8,G10,G12:G14,G16:G19)</f>
        <v>108.53182727272728</v>
      </c>
      <c r="H22" s="76">
        <f t="shared" si="0"/>
        <v>0.43333333333333335</v>
      </c>
      <c r="I22" s="75"/>
      <c r="J22" s="75">
        <f t="shared" si="0"/>
        <v>19.877980000000001</v>
      </c>
      <c r="K22" s="75">
        <f>AVERAGE(K6:K8,K10,K12:K14,K16:K19)</f>
        <v>93.422736363636375</v>
      </c>
      <c r="L22" s="76">
        <f t="shared" si="0"/>
        <v>8.3333333333333329E-2</v>
      </c>
    </row>
    <row r="23" spans="1:13" ht="13.5" customHeight="1" x14ac:dyDescent="0.25">
      <c r="A23" s="77" t="s">
        <v>13</v>
      </c>
      <c r="B23" s="78">
        <f t="shared" ref="B23:L23" si="1">_xlfn.STDEV.S(B6:B20)</f>
        <v>1.2658518682614299</v>
      </c>
      <c r="C23" s="78"/>
      <c r="D23" s="78">
        <f t="shared" si="1"/>
        <v>0.29680841985233186</v>
      </c>
      <c r="E23" s="78"/>
      <c r="F23" s="78">
        <f t="shared" si="1"/>
        <v>6.4071410952229737</v>
      </c>
      <c r="G23" s="78">
        <f>_xlfn.STDEV.S(G6:G8,G10,G12:G14,G16:G19)</f>
        <v>45.85963041264263</v>
      </c>
      <c r="H23" s="79">
        <f t="shared" si="1"/>
        <v>0.9036961141150639</v>
      </c>
      <c r="I23" s="78"/>
      <c r="J23" s="78">
        <f t="shared" si="1"/>
        <v>5.5500339789436035</v>
      </c>
      <c r="K23" s="78">
        <f>_xlfn.STDEV.S(K6:K8,K10,K12:K14,K16:K19)</f>
        <v>36.23816831828762</v>
      </c>
      <c r="L23" s="79">
        <f t="shared" si="1"/>
        <v>0.2616340592361418</v>
      </c>
    </row>
    <row r="24" spans="1:13" ht="13.5" customHeight="1" x14ac:dyDescent="0.25">
      <c r="A24" s="70"/>
      <c r="B24" s="71"/>
      <c r="C24" s="48"/>
      <c r="D24" s="71"/>
      <c r="E24" s="48"/>
      <c r="F24" s="72"/>
      <c r="G24" s="72"/>
      <c r="H24" s="73"/>
      <c r="I24" s="61"/>
      <c r="J24" s="72"/>
      <c r="K24" s="72"/>
      <c r="L24" s="73"/>
    </row>
    <row r="25" spans="1:13" ht="13.5" customHeight="1" x14ac:dyDescent="0.25">
      <c r="A25" s="80" t="s">
        <v>7</v>
      </c>
      <c r="B25" s="81"/>
      <c r="C25" s="82"/>
      <c r="D25" s="81"/>
      <c r="E25" s="82"/>
      <c r="F25" s="83"/>
      <c r="G25" s="83"/>
      <c r="H25" s="81"/>
      <c r="I25" s="83"/>
      <c r="J25" s="83"/>
      <c r="K25" s="83"/>
      <c r="L25" s="81"/>
    </row>
    <row r="26" spans="1:13" ht="13.5" customHeight="1" x14ac:dyDescent="0.25">
      <c r="A26" s="59">
        <v>10</v>
      </c>
      <c r="B26" s="60">
        <v>2</v>
      </c>
      <c r="C26" s="61"/>
      <c r="D26" s="60">
        <v>2</v>
      </c>
      <c r="E26" s="48"/>
      <c r="F26" s="62">
        <v>15.6286</v>
      </c>
      <c r="G26" s="63">
        <v>150.0652</v>
      </c>
      <c r="H26" s="64">
        <v>1</v>
      </c>
      <c r="I26" s="63"/>
      <c r="J26" s="62">
        <v>21.7</v>
      </c>
      <c r="K26" s="63">
        <v>132.5</v>
      </c>
      <c r="L26" s="64">
        <v>0</v>
      </c>
    </row>
    <row r="27" spans="1:13" ht="13.5" customHeight="1" x14ac:dyDescent="0.25">
      <c r="A27" s="59">
        <v>25</v>
      </c>
      <c r="B27" s="60">
        <v>1.5</v>
      </c>
      <c r="C27" s="61"/>
      <c r="D27" s="60">
        <v>1.5</v>
      </c>
      <c r="E27" s="48"/>
      <c r="F27" s="62">
        <v>39.578200000000002</v>
      </c>
      <c r="G27" s="63">
        <v>140.1044</v>
      </c>
      <c r="H27" s="64">
        <v>1</v>
      </c>
      <c r="I27" s="63"/>
      <c r="J27" s="62">
        <v>29.1373</v>
      </c>
      <c r="K27" s="63">
        <v>142.55009999999999</v>
      </c>
      <c r="L27" s="64">
        <v>1</v>
      </c>
    </row>
    <row r="28" spans="1:13" ht="13.5" customHeight="1" x14ac:dyDescent="0.25">
      <c r="A28" s="59">
        <v>26</v>
      </c>
      <c r="B28" s="60">
        <v>0</v>
      </c>
      <c r="C28" s="61"/>
      <c r="D28" s="60">
        <v>0</v>
      </c>
      <c r="E28" s="48"/>
      <c r="F28" s="62">
        <v>27.4755</v>
      </c>
      <c r="G28" s="61">
        <v>69.903000000000006</v>
      </c>
      <c r="H28" s="60">
        <v>0</v>
      </c>
      <c r="I28" s="61"/>
      <c r="J28" s="62">
        <v>19.7592</v>
      </c>
      <c r="K28" s="61">
        <v>48.055</v>
      </c>
      <c r="L28" s="60">
        <v>0</v>
      </c>
    </row>
    <row r="29" spans="1:13" ht="13.5" customHeight="1" x14ac:dyDescent="0.25">
      <c r="A29" s="59">
        <v>27</v>
      </c>
      <c r="B29" s="60">
        <v>0</v>
      </c>
      <c r="C29" s="61"/>
      <c r="D29" s="60">
        <v>0</v>
      </c>
      <c r="E29" s="48"/>
      <c r="F29" s="62">
        <v>23.988399999999999</v>
      </c>
      <c r="G29" s="61">
        <v>107.4306</v>
      </c>
      <c r="H29" s="60">
        <v>0</v>
      </c>
      <c r="I29" s="61"/>
      <c r="J29" s="62">
        <v>26.8475</v>
      </c>
      <c r="K29" s="61">
        <v>105.8937</v>
      </c>
      <c r="L29" s="60">
        <v>0</v>
      </c>
    </row>
    <row r="30" spans="1:13" ht="13.5" customHeight="1" x14ac:dyDescent="0.25">
      <c r="A30" s="59">
        <v>28</v>
      </c>
      <c r="B30" s="60">
        <v>0</v>
      </c>
      <c r="C30" s="61"/>
      <c r="D30" s="60">
        <v>0</v>
      </c>
      <c r="E30" s="48"/>
      <c r="F30" s="62">
        <v>17.229900000000001</v>
      </c>
      <c r="G30" s="61">
        <v>62.395099999999999</v>
      </c>
      <c r="H30" s="60">
        <v>0</v>
      </c>
      <c r="I30" s="61"/>
      <c r="J30" s="62">
        <v>13.725</v>
      </c>
      <c r="K30" s="61">
        <v>54.389899999999997</v>
      </c>
      <c r="L30" s="60">
        <v>0</v>
      </c>
    </row>
    <row r="31" spans="1:13" ht="13.5" customHeight="1" x14ac:dyDescent="0.25">
      <c r="A31" s="59">
        <v>29</v>
      </c>
      <c r="B31" s="60">
        <v>0</v>
      </c>
      <c r="C31" s="61"/>
      <c r="D31" s="60">
        <v>0</v>
      </c>
      <c r="E31" s="48"/>
      <c r="F31" s="62">
        <v>40.1494</v>
      </c>
      <c r="G31" s="61">
        <v>100.6652</v>
      </c>
      <c r="H31" s="60">
        <v>0</v>
      </c>
      <c r="I31" s="61"/>
      <c r="J31" s="62">
        <v>39.5396</v>
      </c>
      <c r="K31" s="61">
        <v>163.8511</v>
      </c>
      <c r="L31" s="60">
        <v>0</v>
      </c>
    </row>
    <row r="32" spans="1:13" ht="13.5" customHeight="1" x14ac:dyDescent="0.25">
      <c r="A32" s="59">
        <v>30</v>
      </c>
      <c r="B32" s="60">
        <v>1.5</v>
      </c>
      <c r="C32" s="61"/>
      <c r="D32" s="60">
        <v>1</v>
      </c>
      <c r="E32" s="48"/>
      <c r="F32" s="62">
        <v>19.995000000000001</v>
      </c>
      <c r="G32" s="63">
        <v>149.42339999999999</v>
      </c>
      <c r="H32" s="64">
        <v>1</v>
      </c>
      <c r="I32" s="63"/>
      <c r="J32" s="62">
        <v>22.907399999999999</v>
      </c>
      <c r="K32" s="63">
        <v>136.08420000000001</v>
      </c>
      <c r="L32" s="64">
        <v>1</v>
      </c>
    </row>
    <row r="33" spans="1:13" ht="13.5" customHeight="1" x14ac:dyDescent="0.25">
      <c r="A33" s="59">
        <v>33</v>
      </c>
      <c r="B33" s="60">
        <v>0</v>
      </c>
      <c r="C33" s="61"/>
      <c r="D33" s="60">
        <v>1.5</v>
      </c>
      <c r="E33" s="48"/>
      <c r="F33" s="62">
        <v>17.238800000000001</v>
      </c>
      <c r="G33" s="63">
        <v>61.45</v>
      </c>
      <c r="H33" s="64">
        <v>0</v>
      </c>
      <c r="I33" s="63"/>
      <c r="J33" s="62">
        <v>18.799399999999999</v>
      </c>
      <c r="K33" s="63">
        <v>85.1875</v>
      </c>
      <c r="L33" s="64">
        <v>1</v>
      </c>
    </row>
    <row r="34" spans="1:13" ht="13.5" customHeight="1" x14ac:dyDescent="0.25">
      <c r="A34" s="59">
        <v>34</v>
      </c>
      <c r="B34" s="60">
        <v>2.5</v>
      </c>
      <c r="C34" s="61"/>
      <c r="D34" s="60">
        <v>4</v>
      </c>
      <c r="E34" s="48"/>
      <c r="F34" s="62">
        <v>27.000299999999999</v>
      </c>
      <c r="G34" s="63">
        <v>164.45820000000001</v>
      </c>
      <c r="H34" s="64">
        <v>1</v>
      </c>
      <c r="I34" s="63"/>
      <c r="J34" s="62">
        <v>22.859500000000001</v>
      </c>
      <c r="K34" s="63">
        <v>175.23609999999999</v>
      </c>
      <c r="L34" s="64">
        <v>1</v>
      </c>
    </row>
    <row r="35" spans="1:13" ht="13.5" customHeight="1" x14ac:dyDescent="0.25">
      <c r="A35" s="65">
        <v>35</v>
      </c>
      <c r="B35" s="66">
        <v>0</v>
      </c>
      <c r="C35" s="62"/>
      <c r="D35" s="66">
        <v>0</v>
      </c>
      <c r="E35" s="67"/>
      <c r="F35" s="62">
        <v>18.289400000000001</v>
      </c>
      <c r="G35" s="62">
        <v>106.3272</v>
      </c>
      <c r="H35" s="66">
        <v>0</v>
      </c>
      <c r="I35" s="62"/>
      <c r="J35" s="62">
        <v>14.3614</v>
      </c>
      <c r="K35" s="62">
        <v>100.73180000000001</v>
      </c>
      <c r="L35" s="66">
        <v>0</v>
      </c>
    </row>
    <row r="36" spans="1:13" ht="13.5" customHeight="1" x14ac:dyDescent="0.25">
      <c r="A36" s="65">
        <v>36</v>
      </c>
      <c r="B36" s="66">
        <v>0.5</v>
      </c>
      <c r="C36" s="62"/>
      <c r="D36" s="66">
        <v>1</v>
      </c>
      <c r="E36" s="67"/>
      <c r="F36" s="62">
        <v>21.016999999999999</v>
      </c>
      <c r="G36" s="62">
        <v>76.856800000000007</v>
      </c>
      <c r="H36" s="66">
        <v>0</v>
      </c>
      <c r="I36" s="62"/>
      <c r="J36" s="62">
        <v>16.471900000000002</v>
      </c>
      <c r="K36" s="62">
        <v>114.05840000000001</v>
      </c>
      <c r="L36" s="66">
        <v>0</v>
      </c>
    </row>
    <row r="37" spans="1:13" ht="13.5" customHeight="1" x14ac:dyDescent="0.25">
      <c r="A37" s="65">
        <v>37</v>
      </c>
      <c r="B37" s="66">
        <v>0.5</v>
      </c>
      <c r="C37" s="62"/>
      <c r="D37" s="66">
        <v>0.25</v>
      </c>
      <c r="E37" s="67"/>
      <c r="F37" s="62">
        <v>11.120799999999999</v>
      </c>
      <c r="G37" s="63">
        <v>69.287400000000005</v>
      </c>
      <c r="H37" s="64">
        <v>1.25</v>
      </c>
      <c r="I37" s="63"/>
      <c r="J37" s="62">
        <v>11.7925</v>
      </c>
      <c r="K37" s="63">
        <v>69.131299999999996</v>
      </c>
      <c r="L37" s="64">
        <v>1</v>
      </c>
      <c r="M37" s="69"/>
    </row>
    <row r="38" spans="1:13" ht="13.5" customHeight="1" x14ac:dyDescent="0.25">
      <c r="A38" s="65">
        <v>38</v>
      </c>
      <c r="B38" s="66">
        <v>3.5</v>
      </c>
      <c r="C38" s="62"/>
      <c r="D38" s="66">
        <v>4</v>
      </c>
      <c r="E38" s="67"/>
      <c r="F38" s="62">
        <v>17.177600000000002</v>
      </c>
      <c r="G38" s="63">
        <v>60.325400000000002</v>
      </c>
      <c r="H38" s="64">
        <v>3.75</v>
      </c>
      <c r="I38" s="63"/>
      <c r="J38" s="62">
        <v>20.377600000000001</v>
      </c>
      <c r="K38" s="63">
        <v>51.567</v>
      </c>
      <c r="L38" s="64">
        <v>5.75</v>
      </c>
      <c r="M38" s="69"/>
    </row>
    <row r="39" spans="1:13" ht="13.5" customHeight="1" x14ac:dyDescent="0.25">
      <c r="A39" s="48"/>
      <c r="B39" s="71"/>
      <c r="C39" s="61"/>
      <c r="D39" s="71"/>
      <c r="E39" s="48"/>
      <c r="F39" s="61"/>
      <c r="G39" s="61"/>
      <c r="H39" s="71"/>
      <c r="I39" s="61"/>
      <c r="J39" s="61"/>
      <c r="K39" s="61"/>
      <c r="L39" s="71"/>
    </row>
    <row r="40" spans="1:13" ht="13.5" customHeight="1" x14ac:dyDescent="0.25">
      <c r="A40" s="84" t="s">
        <v>12</v>
      </c>
      <c r="B40" s="75">
        <f t="shared" ref="B40:L40" si="2">AVERAGE(B26:B38)</f>
        <v>0.92307692307692313</v>
      </c>
      <c r="C40" s="75"/>
      <c r="D40" s="75">
        <f t="shared" si="2"/>
        <v>1.1730769230769231</v>
      </c>
      <c r="E40" s="75"/>
      <c r="F40" s="75">
        <f t="shared" si="2"/>
        <v>22.760684615384612</v>
      </c>
      <c r="G40" s="75">
        <f>AVERAGE(G28:G31,G35:G36)</f>
        <v>87.262983333333338</v>
      </c>
      <c r="H40" s="76">
        <f t="shared" si="2"/>
        <v>0.69230769230769229</v>
      </c>
      <c r="I40" s="75"/>
      <c r="J40" s="75">
        <f t="shared" si="2"/>
        <v>21.406023076923073</v>
      </c>
      <c r="K40" s="75">
        <f>AVERAGE(K28:K31,K35:K36)</f>
        <v>97.829983333333345</v>
      </c>
      <c r="L40" s="76">
        <f t="shared" si="2"/>
        <v>0.82692307692307687</v>
      </c>
    </row>
    <row r="41" spans="1:13" ht="13.5" customHeight="1" x14ac:dyDescent="0.25">
      <c r="A41" s="85" t="s">
        <v>13</v>
      </c>
      <c r="B41" s="78">
        <f t="shared" ref="B41:L41" si="3">_xlfn.STDEV.S(B26:B38)</f>
        <v>1.1698674042769734</v>
      </c>
      <c r="C41" s="78"/>
      <c r="D41" s="78">
        <f t="shared" si="3"/>
        <v>1.4339071600315494</v>
      </c>
      <c r="E41" s="78"/>
      <c r="F41" s="78">
        <f t="shared" si="3"/>
        <v>8.8326777488337953</v>
      </c>
      <c r="G41" s="78">
        <f>_xlfn.STDEV.S(G28:G31,G35:G36)</f>
        <v>19.889021218191399</v>
      </c>
      <c r="H41" s="79">
        <f t="shared" si="3"/>
        <v>1.0564969935763648</v>
      </c>
      <c r="I41" s="78"/>
      <c r="J41" s="78">
        <f t="shared" si="3"/>
        <v>7.4084212594130507</v>
      </c>
      <c r="K41" s="78">
        <f>_xlfn.STDEV.S(K28:K31,K35:K36)</f>
        <v>42.56802374014638</v>
      </c>
      <c r="L41" s="79">
        <f t="shared" si="3"/>
        <v>1.5591952230525028</v>
      </c>
    </row>
  </sheetData>
  <mergeCells count="8">
    <mergeCell ref="B4:D4"/>
    <mergeCell ref="B1:D1"/>
    <mergeCell ref="F1:L1"/>
    <mergeCell ref="F2:H2"/>
    <mergeCell ref="J2:L2"/>
    <mergeCell ref="G3:H3"/>
    <mergeCell ref="K3:L3"/>
    <mergeCell ref="B3:D3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workbookViewId="0">
      <selection activeCell="E13" sqref="E13"/>
    </sheetView>
  </sheetViews>
  <sheetFormatPr baseColWidth="10" defaultColWidth="6.42578125" defaultRowHeight="13.5" customHeight="1" x14ac:dyDescent="0.25"/>
  <cols>
    <col min="1" max="2" width="8.5703125" style="4" customWidth="1"/>
    <col min="3" max="3" width="2.85546875" style="4" customWidth="1"/>
    <col min="4" max="8" width="8.5703125" style="4" customWidth="1"/>
    <col min="9" max="9" width="2.85546875" style="4" customWidth="1"/>
    <col min="10" max="13" width="8.5703125" style="4" customWidth="1"/>
    <col min="14" max="14" width="24.85546875" style="4" customWidth="1"/>
    <col min="15" max="16384" width="6.42578125" style="4"/>
  </cols>
  <sheetData>
    <row r="1" spans="1:14" ht="13.5" customHeight="1" x14ac:dyDescent="0.25">
      <c r="A1" s="1"/>
      <c r="B1" s="157" t="s">
        <v>25</v>
      </c>
      <c r="C1" s="157"/>
      <c r="D1" s="157"/>
      <c r="E1" s="2"/>
      <c r="F1" s="157" t="s">
        <v>26</v>
      </c>
      <c r="G1" s="157"/>
      <c r="H1" s="157"/>
      <c r="I1" s="157"/>
      <c r="J1" s="157"/>
      <c r="K1" s="157"/>
      <c r="L1" s="157"/>
      <c r="M1" s="3"/>
      <c r="N1" s="3"/>
    </row>
    <row r="2" spans="1:14" ht="13.5" customHeight="1" x14ac:dyDescent="0.25">
      <c r="B2" s="5" t="s">
        <v>8</v>
      </c>
      <c r="C2" s="6"/>
      <c r="D2" s="7" t="s">
        <v>9</v>
      </c>
      <c r="E2" s="6"/>
      <c r="F2" s="158" t="s">
        <v>8</v>
      </c>
      <c r="G2" s="158"/>
      <c r="H2" s="158"/>
      <c r="I2" s="6"/>
      <c r="J2" s="159" t="s">
        <v>9</v>
      </c>
      <c r="K2" s="159"/>
      <c r="L2" s="159"/>
      <c r="N2" s="8"/>
    </row>
    <row r="3" spans="1:14" ht="13.5" customHeight="1" x14ac:dyDescent="0.25">
      <c r="A3" s="9"/>
      <c r="B3" s="156" t="s">
        <v>11</v>
      </c>
      <c r="C3" s="156"/>
      <c r="D3" s="156"/>
      <c r="E3" s="10"/>
      <c r="F3" s="11" t="s">
        <v>10</v>
      </c>
      <c r="G3" s="156" t="s">
        <v>11</v>
      </c>
      <c r="H3" s="156"/>
      <c r="I3" s="10"/>
      <c r="J3" s="11" t="s">
        <v>10</v>
      </c>
      <c r="K3" s="156" t="s">
        <v>11</v>
      </c>
      <c r="L3" s="156"/>
    </row>
    <row r="4" spans="1:14" ht="13.5" customHeight="1" x14ac:dyDescent="0.2">
      <c r="A4" s="12" t="s">
        <v>21</v>
      </c>
      <c r="B4" s="152" t="s">
        <v>27</v>
      </c>
      <c r="C4" s="152"/>
      <c r="D4" s="152"/>
      <c r="E4" s="14"/>
      <c r="F4" s="43" t="s">
        <v>28</v>
      </c>
      <c r="G4" s="43" t="s">
        <v>28</v>
      </c>
      <c r="H4" s="44" t="s">
        <v>27</v>
      </c>
      <c r="I4" s="44"/>
      <c r="J4" s="43" t="s">
        <v>28</v>
      </c>
      <c r="K4" s="43" t="s">
        <v>28</v>
      </c>
      <c r="L4" s="44" t="s">
        <v>27</v>
      </c>
      <c r="M4" s="44"/>
      <c r="N4" s="44"/>
    </row>
    <row r="5" spans="1:14" ht="13.5" customHeight="1" x14ac:dyDescent="0.25">
      <c r="A5" s="15" t="s">
        <v>6</v>
      </c>
      <c r="B5" s="16"/>
      <c r="C5" s="17"/>
      <c r="D5" s="18"/>
      <c r="E5" s="17"/>
      <c r="F5" s="17"/>
      <c r="G5" s="17"/>
      <c r="H5" s="17"/>
      <c r="I5" s="17"/>
      <c r="J5" s="17"/>
      <c r="K5" s="17"/>
      <c r="L5" s="17"/>
    </row>
    <row r="6" spans="1:14" ht="13.5" customHeight="1" x14ac:dyDescent="0.25">
      <c r="A6" s="19">
        <v>2</v>
      </c>
      <c r="B6" s="20">
        <v>0</v>
      </c>
      <c r="C6" s="21"/>
      <c r="D6" s="20">
        <v>0</v>
      </c>
      <c r="F6" s="22">
        <v>0.75449999999999995</v>
      </c>
      <c r="G6" s="22">
        <v>5.5620000000000003</v>
      </c>
      <c r="H6" s="45">
        <v>0</v>
      </c>
      <c r="I6" s="9"/>
      <c r="J6" s="22">
        <v>0.68049999999999999</v>
      </c>
      <c r="K6" s="22">
        <v>9.2584999999999997</v>
      </c>
      <c r="L6" s="45">
        <v>0</v>
      </c>
      <c r="N6" s="4" t="s">
        <v>24</v>
      </c>
    </row>
    <row r="7" spans="1:14" ht="13.5" customHeight="1" x14ac:dyDescent="0.25">
      <c r="A7" s="19">
        <v>3</v>
      </c>
      <c r="B7" s="23" t="s">
        <v>22</v>
      </c>
      <c r="C7" s="24"/>
      <c r="D7" s="23" t="s">
        <v>22</v>
      </c>
      <c r="F7" s="22">
        <v>0.73640000000000005</v>
      </c>
      <c r="G7" s="25" t="s">
        <v>22</v>
      </c>
      <c r="H7" s="23"/>
      <c r="I7" s="9"/>
      <c r="J7" s="22">
        <v>1.5006999999999999</v>
      </c>
      <c r="K7" s="25" t="s">
        <v>22</v>
      </c>
      <c r="L7" s="23"/>
      <c r="N7" s="4" t="s">
        <v>29</v>
      </c>
    </row>
    <row r="8" spans="1:14" ht="13.5" customHeight="1" x14ac:dyDescent="0.25">
      <c r="A8" s="19">
        <v>4</v>
      </c>
      <c r="B8" s="23" t="s">
        <v>22</v>
      </c>
      <c r="C8" s="24"/>
      <c r="D8" s="26">
        <v>0</v>
      </c>
      <c r="F8" s="22">
        <v>0.78849999999999998</v>
      </c>
      <c r="G8" s="25" t="s">
        <v>22</v>
      </c>
      <c r="H8" s="23"/>
      <c r="I8" s="9"/>
      <c r="J8" s="22">
        <v>0.67800000000000005</v>
      </c>
      <c r="K8" s="27">
        <v>6.0094000000000003</v>
      </c>
      <c r="L8" s="26">
        <v>0</v>
      </c>
    </row>
    <row r="9" spans="1:14" ht="13.5" customHeight="1" x14ac:dyDescent="0.25">
      <c r="A9" s="19">
        <v>5</v>
      </c>
      <c r="B9" s="28">
        <v>1.6666666666666667</v>
      </c>
      <c r="C9" s="21"/>
      <c r="D9" s="28">
        <v>0.66666666666666663</v>
      </c>
      <c r="F9" s="22">
        <v>0.85409999999999997</v>
      </c>
      <c r="G9" s="27">
        <v>10.053100000000001</v>
      </c>
      <c r="H9" s="26">
        <v>1</v>
      </c>
      <c r="I9" s="9"/>
      <c r="J9" s="22">
        <v>0.90280000000000005</v>
      </c>
      <c r="K9" s="27">
        <v>14.8035</v>
      </c>
      <c r="L9" s="26">
        <v>0</v>
      </c>
    </row>
    <row r="10" spans="1:14" ht="13.5" customHeight="1" x14ac:dyDescent="0.25">
      <c r="A10" s="19">
        <v>6</v>
      </c>
      <c r="B10" s="28">
        <v>0.5</v>
      </c>
      <c r="C10" s="21"/>
      <c r="D10" s="28">
        <v>0</v>
      </c>
      <c r="F10" s="22">
        <v>0.79790000000000005</v>
      </c>
      <c r="G10" s="22">
        <v>13.2723</v>
      </c>
      <c r="H10" s="45">
        <v>0</v>
      </c>
      <c r="I10" s="9"/>
      <c r="J10" s="22">
        <v>0.91879999999999995</v>
      </c>
      <c r="K10" s="22">
        <v>8.9869000000000003</v>
      </c>
      <c r="L10" s="45">
        <v>0</v>
      </c>
    </row>
    <row r="11" spans="1:14" ht="13.5" customHeight="1" x14ac:dyDescent="0.25">
      <c r="A11" s="19">
        <v>7</v>
      </c>
      <c r="B11" s="28">
        <v>1</v>
      </c>
      <c r="C11" s="21"/>
      <c r="D11" s="28">
        <v>0.66666666666666663</v>
      </c>
      <c r="F11" s="29" t="s">
        <v>23</v>
      </c>
      <c r="G11" s="22">
        <v>6.2295999999999996</v>
      </c>
      <c r="H11" s="45">
        <v>0</v>
      </c>
      <c r="I11" s="9"/>
      <c r="J11" s="27">
        <v>1.5464</v>
      </c>
      <c r="K11" s="22">
        <v>10.624700000000001</v>
      </c>
      <c r="L11" s="45">
        <v>0</v>
      </c>
    </row>
    <row r="12" spans="1:14" ht="13.5" customHeight="1" x14ac:dyDescent="0.25">
      <c r="A12" s="19">
        <v>8</v>
      </c>
      <c r="B12" s="28">
        <v>0</v>
      </c>
      <c r="C12" s="21"/>
      <c r="D12" s="28">
        <v>0.33333333333333331</v>
      </c>
      <c r="F12" s="22">
        <v>0.56779999999999997</v>
      </c>
      <c r="G12" s="22">
        <v>3.0748000000000002</v>
      </c>
      <c r="H12" s="45">
        <v>0</v>
      </c>
      <c r="I12" s="9"/>
      <c r="J12" s="22">
        <v>0.82779999999999998</v>
      </c>
      <c r="K12" s="22">
        <v>2.8252000000000002</v>
      </c>
      <c r="L12" s="45">
        <v>0</v>
      </c>
    </row>
    <row r="13" spans="1:14" ht="13.5" customHeight="1" x14ac:dyDescent="0.25">
      <c r="A13" s="19">
        <v>9</v>
      </c>
      <c r="B13" s="28">
        <v>0.66666666666666663</v>
      </c>
      <c r="C13" s="21"/>
      <c r="D13" s="28">
        <v>0</v>
      </c>
      <c r="F13" s="22">
        <v>0.69099999999999995</v>
      </c>
      <c r="G13" s="22">
        <v>6.3944000000000001</v>
      </c>
      <c r="H13" s="45">
        <v>0</v>
      </c>
      <c r="I13" s="9"/>
      <c r="J13" s="22">
        <v>0.63160000000000005</v>
      </c>
      <c r="K13" s="22">
        <v>3.9037000000000002</v>
      </c>
      <c r="L13" s="45">
        <v>0</v>
      </c>
    </row>
    <row r="14" spans="1:14" ht="13.5" customHeight="1" x14ac:dyDescent="0.25">
      <c r="A14" s="19">
        <v>12</v>
      </c>
      <c r="B14" s="28">
        <v>0</v>
      </c>
      <c r="C14" s="21"/>
      <c r="D14" s="28">
        <v>0.66666666666666663</v>
      </c>
      <c r="F14" s="22">
        <v>1.4412</v>
      </c>
      <c r="G14" s="22">
        <v>3.8311000000000002</v>
      </c>
      <c r="H14" s="45">
        <v>0</v>
      </c>
      <c r="I14" s="9"/>
      <c r="J14" s="22">
        <v>1.6067</v>
      </c>
      <c r="K14" s="22">
        <v>4.9596999999999998</v>
      </c>
      <c r="L14" s="45">
        <v>0</v>
      </c>
    </row>
    <row r="15" spans="1:14" ht="13.5" customHeight="1" x14ac:dyDescent="0.25">
      <c r="A15" s="19">
        <v>14</v>
      </c>
      <c r="B15" s="28">
        <v>3.3333333333333335</v>
      </c>
      <c r="C15" s="21"/>
      <c r="D15" s="28">
        <v>0</v>
      </c>
      <c r="F15" s="22">
        <v>0.81389999999999996</v>
      </c>
      <c r="G15" s="27">
        <v>14.8294</v>
      </c>
      <c r="H15" s="26">
        <v>2</v>
      </c>
      <c r="I15" s="9"/>
      <c r="J15" s="22">
        <v>1.5919000000000001</v>
      </c>
      <c r="K15" s="27">
        <v>8.5360999999999994</v>
      </c>
      <c r="L15" s="26">
        <v>0</v>
      </c>
    </row>
    <row r="16" spans="1:14" ht="13.5" customHeight="1" x14ac:dyDescent="0.25">
      <c r="A16" s="19">
        <v>18</v>
      </c>
      <c r="B16" s="28">
        <v>0</v>
      </c>
      <c r="C16" s="21"/>
      <c r="D16" s="28">
        <v>0</v>
      </c>
      <c r="F16" s="22">
        <v>0.72599999999999998</v>
      </c>
      <c r="G16" s="22">
        <v>5.0515999999999996</v>
      </c>
      <c r="H16" s="45">
        <v>0</v>
      </c>
      <c r="I16" s="9"/>
      <c r="J16" s="22">
        <v>0.83909999999999996</v>
      </c>
      <c r="K16" s="22">
        <v>2.4967999999999999</v>
      </c>
      <c r="L16" s="45">
        <v>0</v>
      </c>
    </row>
    <row r="17" spans="1:13" ht="13.5" customHeight="1" x14ac:dyDescent="0.25">
      <c r="A17" s="19">
        <v>19</v>
      </c>
      <c r="B17" s="28">
        <v>1</v>
      </c>
      <c r="C17" s="21"/>
      <c r="D17" s="28">
        <v>0</v>
      </c>
      <c r="F17" s="22">
        <v>1.0515000000000001</v>
      </c>
      <c r="G17" s="27">
        <v>5.5072000000000001</v>
      </c>
      <c r="H17" s="26">
        <v>1</v>
      </c>
      <c r="I17" s="9"/>
      <c r="J17" s="22">
        <v>0.78920000000000001</v>
      </c>
      <c r="K17" s="27">
        <v>13.1457</v>
      </c>
      <c r="L17" s="26">
        <v>0</v>
      </c>
    </row>
    <row r="18" spans="1:13" ht="13.5" customHeight="1" x14ac:dyDescent="0.25">
      <c r="A18" s="19">
        <v>20</v>
      </c>
      <c r="B18" s="28">
        <v>0</v>
      </c>
      <c r="C18" s="21"/>
      <c r="D18" s="28">
        <v>0</v>
      </c>
      <c r="F18" s="22">
        <v>0.88400000000000001</v>
      </c>
      <c r="G18" s="22">
        <v>6.4828000000000001</v>
      </c>
      <c r="H18" s="45">
        <v>0</v>
      </c>
      <c r="I18" s="9"/>
      <c r="J18" s="22">
        <v>2.7214</v>
      </c>
      <c r="K18" s="22">
        <v>7.8281999999999998</v>
      </c>
      <c r="L18" s="45">
        <v>0</v>
      </c>
    </row>
    <row r="19" spans="1:13" ht="13.5" customHeight="1" x14ac:dyDescent="0.25">
      <c r="A19" s="19">
        <v>21</v>
      </c>
      <c r="B19" s="23" t="s">
        <v>22</v>
      </c>
      <c r="C19" s="24"/>
      <c r="D19" s="26">
        <v>0</v>
      </c>
      <c r="F19" s="22">
        <v>0.63800000000000001</v>
      </c>
      <c r="G19" s="25" t="s">
        <v>22</v>
      </c>
      <c r="H19" s="23"/>
      <c r="I19" s="9"/>
      <c r="J19" s="22">
        <v>1.2692000000000001</v>
      </c>
      <c r="K19" s="27">
        <v>11.604799999999999</v>
      </c>
      <c r="L19" s="26">
        <v>0</v>
      </c>
    </row>
    <row r="20" spans="1:13" ht="13.5" customHeight="1" x14ac:dyDescent="0.25">
      <c r="A20" s="19">
        <v>23</v>
      </c>
      <c r="B20" s="28">
        <v>0.66666666666666663</v>
      </c>
      <c r="C20" s="21"/>
      <c r="D20" s="28">
        <v>0.17</v>
      </c>
      <c r="F20" s="22">
        <v>2.1627999999999998</v>
      </c>
      <c r="G20" s="22">
        <v>9.1532999999999998</v>
      </c>
      <c r="H20" s="45">
        <v>0</v>
      </c>
      <c r="I20" s="9"/>
      <c r="J20" s="22">
        <v>2.1823000000000001</v>
      </c>
      <c r="K20" s="22">
        <v>8.6037999999999997</v>
      </c>
      <c r="L20" s="45">
        <v>0</v>
      </c>
    </row>
    <row r="21" spans="1:13" ht="13.5" customHeight="1" x14ac:dyDescent="0.25">
      <c r="A21" s="9"/>
      <c r="B21" s="22"/>
      <c r="C21" s="9"/>
      <c r="D21" s="22"/>
      <c r="F21" s="22"/>
      <c r="G21" s="22"/>
      <c r="H21" s="22"/>
      <c r="I21" s="9"/>
      <c r="J21" s="22"/>
      <c r="K21" s="22"/>
      <c r="L21" s="45"/>
    </row>
    <row r="22" spans="1:13" ht="13.5" customHeight="1" x14ac:dyDescent="0.25">
      <c r="A22" s="30" t="s">
        <v>12</v>
      </c>
      <c r="B22" s="31">
        <f>AVERAGE(B6,B9:B18,B20)</f>
        <v>0.73611111111111116</v>
      </c>
      <c r="C22" s="32"/>
      <c r="D22" s="31">
        <f>AVERAGE(D6,D9:D18,D20)</f>
        <v>0.20861111111111108</v>
      </c>
      <c r="E22" s="32"/>
      <c r="F22" s="32">
        <f>AVERAGE(F6:F10,F12:F20)</f>
        <v>0.92197142857142877</v>
      </c>
      <c r="G22" s="32">
        <f>AVERAGE(G6,G10:G14,G16,G18,G20)</f>
        <v>6.5613222222222216</v>
      </c>
      <c r="H22" s="33">
        <f>AVERAGE(H6:H20)</f>
        <v>0.33333333333333331</v>
      </c>
      <c r="I22" s="32"/>
      <c r="J22" s="32">
        <f>AVERAGE(J6:J10,J12:J20)</f>
        <v>1.224285714285714</v>
      </c>
      <c r="K22" s="32">
        <f>AVERAGE(K6,K10:K14,K16,K18,K20)</f>
        <v>6.6097222222222216</v>
      </c>
      <c r="L22" s="46">
        <f>AVERAGE(L6,L9:L18,L20)</f>
        <v>0</v>
      </c>
      <c r="M22" s="3"/>
    </row>
    <row r="23" spans="1:13" ht="13.5" customHeight="1" x14ac:dyDescent="0.25">
      <c r="A23" s="34" t="s">
        <v>13</v>
      </c>
      <c r="B23" s="35">
        <f>_xlfn.STDEV.S(B6,B9:B18,B20)</f>
        <v>0.97819234783362996</v>
      </c>
      <c r="C23" s="36"/>
      <c r="D23" s="35">
        <f>_xlfn.STDEV.S(D6,D9:D18,D20)</f>
        <v>0.29405028888027368</v>
      </c>
      <c r="E23" s="36"/>
      <c r="F23" s="36">
        <f>_xlfn.STDEV.S(F6:F10,F12:F20)</f>
        <v>0.41484759468169335</v>
      </c>
      <c r="G23" s="36">
        <f>_xlfn.STDEV.S(G6,G10:G14,G16,G18,G20)</f>
        <v>3.057521394355966</v>
      </c>
      <c r="H23" s="37">
        <f t="shared" ref="H23" si="0">_xlfn.STDEV.S(H6:H20)</f>
        <v>0.6513389472789296</v>
      </c>
      <c r="I23" s="36"/>
      <c r="J23" s="36">
        <f>_xlfn.STDEV.S(J6:J10,J12:J20)</f>
        <v>0.62976772990236196</v>
      </c>
      <c r="K23" s="36">
        <f>_xlfn.STDEV.S(K6,K10:K14,K16,K18,K20)</f>
        <v>3.0727012951870947</v>
      </c>
      <c r="L23" s="47">
        <f>_xlfn.STDEV.S(L6,L9:L18,L20)</f>
        <v>0</v>
      </c>
    </row>
    <row r="24" spans="1:13" ht="13.5" customHeight="1" x14ac:dyDescent="0.25">
      <c r="A24" s="9"/>
      <c r="B24" s="9"/>
      <c r="C24" s="9"/>
      <c r="D24" s="9"/>
      <c r="E24" s="9"/>
      <c r="F24" s="9"/>
    </row>
    <row r="25" spans="1:13" ht="13.5" customHeight="1" x14ac:dyDescent="0.25">
      <c r="A25" s="38" t="s">
        <v>7</v>
      </c>
      <c r="B25" s="39"/>
      <c r="C25" s="40"/>
      <c r="D25" s="39"/>
      <c r="E25" s="40"/>
      <c r="F25" s="40"/>
      <c r="G25" s="40"/>
      <c r="H25" s="40"/>
      <c r="I25" s="40"/>
      <c r="J25" s="40"/>
      <c r="K25" s="40"/>
      <c r="L25" s="40"/>
    </row>
    <row r="26" spans="1:13" ht="13.5" customHeight="1" x14ac:dyDescent="0.25">
      <c r="A26" s="19">
        <v>10</v>
      </c>
      <c r="B26" s="20">
        <v>3</v>
      </c>
      <c r="C26" s="21"/>
      <c r="D26" s="20">
        <v>3</v>
      </c>
      <c r="E26" s="9"/>
      <c r="F26" s="22">
        <v>0.96860000000000002</v>
      </c>
      <c r="G26" s="27">
        <v>31.947800000000001</v>
      </c>
      <c r="H26" s="26">
        <v>0</v>
      </c>
      <c r="I26" s="9"/>
      <c r="J26" s="22">
        <v>1.0711999999999999</v>
      </c>
      <c r="K26" s="27">
        <v>15.5398</v>
      </c>
      <c r="L26" s="26">
        <v>1</v>
      </c>
    </row>
    <row r="27" spans="1:13" ht="13.5" customHeight="1" x14ac:dyDescent="0.25">
      <c r="A27" s="19">
        <v>25</v>
      </c>
      <c r="B27" s="28">
        <v>0</v>
      </c>
      <c r="C27" s="21"/>
      <c r="D27" s="28">
        <v>0</v>
      </c>
      <c r="E27" s="9"/>
      <c r="F27" s="25" t="s">
        <v>23</v>
      </c>
      <c r="G27" s="41" t="s">
        <v>23</v>
      </c>
      <c r="H27" s="23"/>
      <c r="I27" s="42"/>
      <c r="J27" s="25" t="s">
        <v>23</v>
      </c>
      <c r="K27" s="25" t="s">
        <v>23</v>
      </c>
      <c r="L27" s="23"/>
    </row>
    <row r="28" spans="1:13" ht="13.5" customHeight="1" x14ac:dyDescent="0.25">
      <c r="A28" s="19">
        <v>26</v>
      </c>
      <c r="B28" s="28">
        <v>0.33333333333333331</v>
      </c>
      <c r="C28" s="21"/>
      <c r="D28" s="28">
        <v>0</v>
      </c>
      <c r="E28" s="9"/>
      <c r="F28" s="22">
        <v>1.8138000000000001</v>
      </c>
      <c r="G28" s="22">
        <v>1.8803000000000001</v>
      </c>
      <c r="H28" s="45">
        <v>0</v>
      </c>
      <c r="I28" s="9"/>
      <c r="J28" s="22">
        <v>1.1870000000000001</v>
      </c>
      <c r="K28" s="22">
        <v>2.1076999999999999</v>
      </c>
      <c r="L28" s="45">
        <v>0</v>
      </c>
    </row>
    <row r="29" spans="1:13" ht="13.5" customHeight="1" x14ac:dyDescent="0.25">
      <c r="A29" s="19">
        <v>27</v>
      </c>
      <c r="B29" s="28">
        <v>0</v>
      </c>
      <c r="C29" s="21"/>
      <c r="D29" s="28">
        <v>1</v>
      </c>
      <c r="E29" s="9"/>
      <c r="F29" s="22">
        <v>1.571</v>
      </c>
      <c r="G29" s="22">
        <v>7.1464999999999996</v>
      </c>
      <c r="H29" s="45">
        <v>0</v>
      </c>
      <c r="I29" s="9"/>
      <c r="J29" s="22">
        <v>1.8818999999999999</v>
      </c>
      <c r="K29" s="22">
        <v>10.007099999999999</v>
      </c>
      <c r="L29" s="45">
        <v>0</v>
      </c>
    </row>
    <row r="30" spans="1:13" ht="13.5" customHeight="1" x14ac:dyDescent="0.25">
      <c r="A30" s="19">
        <v>28</v>
      </c>
      <c r="B30" s="28">
        <v>0.33333333333333331</v>
      </c>
      <c r="C30" s="21"/>
      <c r="D30" s="28">
        <v>0</v>
      </c>
      <c r="E30" s="9"/>
      <c r="F30" s="22">
        <v>0.89039999999999997</v>
      </c>
      <c r="G30" s="22">
        <v>2.7656999999999998</v>
      </c>
      <c r="H30" s="45">
        <v>0</v>
      </c>
      <c r="I30" s="9"/>
      <c r="J30" s="22">
        <v>0.94310000000000005</v>
      </c>
      <c r="K30" s="22">
        <v>2.7963</v>
      </c>
      <c r="L30" s="45">
        <v>0</v>
      </c>
    </row>
    <row r="31" spans="1:13" ht="13.5" customHeight="1" x14ac:dyDescent="0.25">
      <c r="A31" s="19">
        <v>29</v>
      </c>
      <c r="B31" s="28">
        <v>0</v>
      </c>
      <c r="C31" s="21"/>
      <c r="D31" s="28">
        <v>1.3333333333333333</v>
      </c>
      <c r="E31" s="9"/>
      <c r="F31" s="22">
        <v>1.9268000000000001</v>
      </c>
      <c r="G31" s="22">
        <v>6.2733999999999996</v>
      </c>
      <c r="H31" s="45">
        <v>0</v>
      </c>
      <c r="I31" s="9"/>
      <c r="J31" s="22">
        <v>5.1566000000000001</v>
      </c>
      <c r="K31" s="22">
        <v>8.8443000000000005</v>
      </c>
      <c r="L31" s="45">
        <v>0</v>
      </c>
    </row>
    <row r="32" spans="1:13" ht="13.5" customHeight="1" x14ac:dyDescent="0.25">
      <c r="A32" s="19">
        <v>30</v>
      </c>
      <c r="B32" s="28">
        <v>3.3333333333333335</v>
      </c>
      <c r="C32" s="21"/>
      <c r="D32" s="28">
        <v>5.666666666666667</v>
      </c>
      <c r="E32" s="9"/>
      <c r="F32" s="22">
        <v>2.3668</v>
      </c>
      <c r="G32" s="27">
        <v>18.463899999999999</v>
      </c>
      <c r="H32" s="26">
        <v>3</v>
      </c>
      <c r="I32" s="9"/>
      <c r="J32" s="22">
        <v>3.8437999999999999</v>
      </c>
      <c r="K32" s="27">
        <v>29.184200000000001</v>
      </c>
      <c r="L32" s="26">
        <v>3</v>
      </c>
    </row>
    <row r="33" spans="1:13" ht="13.5" customHeight="1" x14ac:dyDescent="0.25">
      <c r="A33" s="19">
        <v>33</v>
      </c>
      <c r="B33" s="28">
        <v>0</v>
      </c>
      <c r="C33" s="21"/>
      <c r="D33" s="28">
        <v>0</v>
      </c>
      <c r="E33" s="9"/>
      <c r="F33" s="22">
        <v>1.0528999999999999</v>
      </c>
      <c r="G33" s="22">
        <v>8.9636999999999993</v>
      </c>
      <c r="H33" s="45">
        <v>0</v>
      </c>
      <c r="I33" s="9"/>
      <c r="J33" s="22">
        <v>1.8084</v>
      </c>
      <c r="K33" s="22">
        <v>7.4184999999999999</v>
      </c>
      <c r="L33" s="45">
        <v>0</v>
      </c>
    </row>
    <row r="34" spans="1:13" ht="13.5" customHeight="1" x14ac:dyDescent="0.25">
      <c r="A34" s="19">
        <v>34</v>
      </c>
      <c r="B34" s="28">
        <v>1.6666666666666667</v>
      </c>
      <c r="C34" s="21"/>
      <c r="D34" s="28">
        <v>7</v>
      </c>
      <c r="E34" s="9"/>
      <c r="F34" s="22">
        <v>1.4331</v>
      </c>
      <c r="G34" s="27">
        <v>16.499300000000002</v>
      </c>
      <c r="H34" s="26">
        <v>0</v>
      </c>
      <c r="I34" s="9"/>
      <c r="J34" s="22">
        <v>2.3142999999999998</v>
      </c>
      <c r="K34" s="27">
        <v>77.136899999999997</v>
      </c>
      <c r="L34" s="26">
        <v>5</v>
      </c>
    </row>
    <row r="35" spans="1:13" ht="13.5" customHeight="1" x14ac:dyDescent="0.25">
      <c r="A35" s="19">
        <v>35</v>
      </c>
      <c r="B35" s="28">
        <v>0</v>
      </c>
      <c r="C35" s="21"/>
      <c r="D35" s="28">
        <v>0</v>
      </c>
      <c r="E35" s="9"/>
      <c r="F35" s="22">
        <v>1.7232000000000001</v>
      </c>
      <c r="G35" s="22">
        <v>9.5178999999999991</v>
      </c>
      <c r="H35" s="45">
        <v>0</v>
      </c>
      <c r="I35" s="9"/>
      <c r="J35" s="22">
        <v>2.5026000000000002</v>
      </c>
      <c r="K35" s="22">
        <v>6.7572000000000001</v>
      </c>
      <c r="L35" s="45">
        <v>0</v>
      </c>
    </row>
    <row r="36" spans="1:13" ht="13.5" customHeight="1" x14ac:dyDescent="0.25">
      <c r="A36" s="19">
        <v>36</v>
      </c>
      <c r="B36" s="28">
        <v>2.3333333333333335</v>
      </c>
      <c r="C36" s="21"/>
      <c r="D36" s="28">
        <v>0.66666666666666663</v>
      </c>
      <c r="E36" s="9"/>
      <c r="F36" s="22">
        <v>1.4834000000000001</v>
      </c>
      <c r="G36" s="22">
        <v>28.140699999999999</v>
      </c>
      <c r="H36" s="45">
        <v>0</v>
      </c>
      <c r="I36" s="9"/>
      <c r="J36" s="22">
        <v>0.90790000000000004</v>
      </c>
      <c r="K36" s="22">
        <v>26.912299999999998</v>
      </c>
      <c r="L36" s="45">
        <v>0</v>
      </c>
    </row>
    <row r="37" spans="1:13" ht="13.5" customHeight="1" x14ac:dyDescent="0.25">
      <c r="A37" s="19">
        <v>37</v>
      </c>
      <c r="B37" s="28">
        <v>0.66666666666666663</v>
      </c>
      <c r="C37" s="21"/>
      <c r="D37" s="28">
        <v>0.5</v>
      </c>
      <c r="E37" s="9"/>
      <c r="F37" s="22">
        <v>0.70130000000000003</v>
      </c>
      <c r="G37" s="27">
        <v>3.3441999999999998</v>
      </c>
      <c r="H37" s="26">
        <v>0</v>
      </c>
      <c r="I37" s="9"/>
      <c r="J37" s="22">
        <v>0.68569999999999998</v>
      </c>
      <c r="K37" s="27">
        <v>4.0122</v>
      </c>
      <c r="L37" s="26">
        <v>0.5</v>
      </c>
    </row>
    <row r="38" spans="1:13" ht="13.5" customHeight="1" x14ac:dyDescent="0.25">
      <c r="A38" s="19">
        <v>38</v>
      </c>
      <c r="B38" s="28">
        <v>2</v>
      </c>
      <c r="C38" s="21"/>
      <c r="D38" s="28">
        <v>3.6666666666666665</v>
      </c>
      <c r="E38" s="9"/>
      <c r="F38" s="22">
        <v>1.0669999999999999</v>
      </c>
      <c r="G38" s="27">
        <v>4.9179000000000004</v>
      </c>
      <c r="H38" s="26">
        <v>1.5</v>
      </c>
      <c r="I38" s="9"/>
      <c r="J38" s="22">
        <v>1.6145</v>
      </c>
      <c r="K38" s="27">
        <v>4.4141000000000004</v>
      </c>
      <c r="L38" s="26">
        <v>2.5</v>
      </c>
    </row>
    <row r="39" spans="1:13" ht="13.5" customHeight="1" x14ac:dyDescent="0.25">
      <c r="A39" s="9"/>
      <c r="B39" s="22"/>
      <c r="C39" s="9"/>
      <c r="D39" s="22"/>
      <c r="E39" s="9"/>
      <c r="F39" s="22"/>
      <c r="G39" s="22"/>
      <c r="H39" s="22"/>
      <c r="I39" s="9"/>
      <c r="J39" s="22"/>
      <c r="K39" s="22"/>
      <c r="L39" s="22"/>
    </row>
    <row r="40" spans="1:13" ht="13.5" customHeight="1" x14ac:dyDescent="0.25">
      <c r="A40" s="30" t="s">
        <v>12</v>
      </c>
      <c r="B40" s="31">
        <f>AVERAGE(B26:B38)</f>
        <v>1.0512820512820513</v>
      </c>
      <c r="C40" s="31"/>
      <c r="D40" s="31">
        <f>AVERAGE(D26:D38)</f>
        <v>1.7564102564102566</v>
      </c>
      <c r="E40" s="32"/>
      <c r="F40" s="32">
        <f>AVERAGE(F26,F28:F38)</f>
        <v>1.4165249999999998</v>
      </c>
      <c r="G40" s="32">
        <f>AVERAGE(G28:G31,G33,G35:G36)</f>
        <v>9.2411714285714286</v>
      </c>
      <c r="H40" s="33">
        <f>AVERAGE(H26:H38)</f>
        <v>0.375</v>
      </c>
      <c r="I40" s="32"/>
      <c r="J40" s="32">
        <f>AVERAGE(J26,J28:J38)</f>
        <v>1.9930833333333338</v>
      </c>
      <c r="K40" s="32">
        <f>AVERAGE(K28:K31,K33,K35:K36)</f>
        <v>9.2633428571428578</v>
      </c>
      <c r="L40" s="33">
        <f>AVERAGE(L26:L38)</f>
        <v>1</v>
      </c>
      <c r="M40" s="3"/>
    </row>
    <row r="41" spans="1:13" ht="13.5" customHeight="1" x14ac:dyDescent="0.25">
      <c r="A41" s="34" t="s">
        <v>13</v>
      </c>
      <c r="B41" s="35">
        <f t="shared" ref="B41:H41" si="1">_xlfn.STDEV.S(B26:B38)</f>
        <v>1.246076463426925</v>
      </c>
      <c r="C41" s="35"/>
      <c r="D41" s="35">
        <f t="shared" si="1"/>
        <v>2.361550989693654</v>
      </c>
      <c r="E41" s="36"/>
      <c r="F41" s="36">
        <f>_xlfn.STDEV.S(F26,F28:F38)</f>
        <v>0.49426452638790019</v>
      </c>
      <c r="G41" s="36">
        <f>_xlfn.STDEV.S(G28:G31,G33,G35:G36)</f>
        <v>8.8190629072697391</v>
      </c>
      <c r="H41" s="37">
        <f t="shared" si="1"/>
        <v>0.93237234076209152</v>
      </c>
      <c r="I41" s="36"/>
      <c r="J41" s="36">
        <f>_xlfn.STDEV.S(J26,J28:J38)</f>
        <v>1.3305689328822892</v>
      </c>
      <c r="K41" s="36">
        <f>_xlfn.STDEV.S(K28:K31,K33,K35:K36)</f>
        <v>8.3158936685235716</v>
      </c>
      <c r="L41" s="37">
        <f t="shared" ref="L41" si="2">_xlfn.STDEV.S(L26:L38)</f>
        <v>1.6376257758774382</v>
      </c>
    </row>
  </sheetData>
  <mergeCells count="8">
    <mergeCell ref="B3:D3"/>
    <mergeCell ref="B4:D4"/>
    <mergeCell ref="G3:H3"/>
    <mergeCell ref="K3:L3"/>
    <mergeCell ref="B1:D1"/>
    <mergeCell ref="F1:L1"/>
    <mergeCell ref="F2:H2"/>
    <mergeCell ref="J2:L2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2"/>
  <sheetViews>
    <sheetView workbookViewId="0">
      <selection activeCell="D6" sqref="D6"/>
    </sheetView>
  </sheetViews>
  <sheetFormatPr baseColWidth="10" defaultColWidth="8.85546875" defaultRowHeight="13.5" customHeight="1" x14ac:dyDescent="0.25"/>
  <cols>
    <col min="1" max="4" width="8.5703125" style="4" customWidth="1"/>
    <col min="5" max="5" width="2.85546875" style="4" customWidth="1"/>
    <col min="6" max="9" width="8.5703125" style="4" customWidth="1"/>
    <col min="10" max="10" width="8.5703125" style="94" customWidth="1"/>
    <col min="11" max="11" width="2.85546875" style="94" customWidth="1"/>
    <col min="12" max="12" width="8.5703125" style="94" customWidth="1"/>
    <col min="13" max="16384" width="8.85546875" style="4"/>
  </cols>
  <sheetData>
    <row r="1" spans="1:17" ht="13.5" customHeight="1" x14ac:dyDescent="0.25">
      <c r="A1" s="6"/>
      <c r="B1" s="162" t="s">
        <v>8</v>
      </c>
      <c r="C1" s="162"/>
      <c r="D1" s="162"/>
      <c r="E1" s="86"/>
      <c r="F1" s="161" t="s">
        <v>9</v>
      </c>
      <c r="G1" s="161"/>
      <c r="H1" s="161"/>
      <c r="I1" s="6"/>
      <c r="J1" s="87" t="s">
        <v>8</v>
      </c>
      <c r="K1" s="88"/>
      <c r="L1" s="89" t="s">
        <v>9</v>
      </c>
    </row>
    <row r="2" spans="1:17" ht="13.5" customHeight="1" x14ac:dyDescent="0.25">
      <c r="A2" s="6" t="s">
        <v>21</v>
      </c>
      <c r="B2" s="10" t="s">
        <v>14</v>
      </c>
      <c r="C2" s="10" t="s">
        <v>15</v>
      </c>
      <c r="D2" s="10" t="s">
        <v>16</v>
      </c>
      <c r="E2" s="86"/>
      <c r="F2" s="10" t="s">
        <v>14</v>
      </c>
      <c r="G2" s="10" t="s">
        <v>15</v>
      </c>
      <c r="H2" s="10" t="s">
        <v>16</v>
      </c>
      <c r="I2" s="6"/>
      <c r="J2" s="160" t="s">
        <v>30</v>
      </c>
      <c r="K2" s="160"/>
      <c r="L2" s="160"/>
    </row>
    <row r="3" spans="1:17" ht="13.5" customHeight="1" x14ac:dyDescent="0.25">
      <c r="A3" s="90"/>
      <c r="B3" s="90"/>
      <c r="C3" s="90"/>
      <c r="D3" s="90"/>
      <c r="E3" s="90"/>
      <c r="F3" s="90"/>
      <c r="G3" s="90"/>
      <c r="H3" s="90"/>
      <c r="I3" s="90"/>
      <c r="J3" s="91"/>
      <c r="K3" s="91"/>
      <c r="L3" s="91"/>
    </row>
    <row r="4" spans="1:17" ht="13.5" customHeight="1" x14ac:dyDescent="0.25">
      <c r="A4" s="9">
        <v>2</v>
      </c>
      <c r="B4" s="92">
        <v>1.2216</v>
      </c>
      <c r="C4" s="92">
        <v>7.5774999999999997</v>
      </c>
      <c r="D4" s="92">
        <v>0.16120000000000001</v>
      </c>
      <c r="E4" s="93"/>
      <c r="F4" s="92">
        <v>1.3428</v>
      </c>
      <c r="G4" s="92">
        <v>10.781599999999999</v>
      </c>
      <c r="H4" s="92">
        <v>0.1245</v>
      </c>
      <c r="J4" s="94">
        <v>2.8299999999999999E-2</v>
      </c>
      <c r="L4" s="94">
        <v>3.1399999999999997E-2</v>
      </c>
      <c r="N4" s="4" t="s">
        <v>31</v>
      </c>
    </row>
    <row r="5" spans="1:17" ht="13.5" customHeight="1" x14ac:dyDescent="0.25">
      <c r="A5" s="9">
        <v>3</v>
      </c>
      <c r="B5" s="92">
        <v>2.9232999999999998</v>
      </c>
      <c r="C5" s="92">
        <v>8.9130000000000003</v>
      </c>
      <c r="D5" s="92">
        <v>0.32800000000000001</v>
      </c>
      <c r="E5" s="93"/>
      <c r="F5" s="92">
        <v>1.0687</v>
      </c>
      <c r="G5" s="92">
        <v>8.3640000000000008</v>
      </c>
      <c r="H5" s="92">
        <v>0.1278</v>
      </c>
      <c r="J5" s="94">
        <v>6.1000000000000004E-3</v>
      </c>
      <c r="L5" s="94">
        <v>1.0500000000000001E-2</v>
      </c>
    </row>
    <row r="6" spans="1:17" ht="13.5" customHeight="1" x14ac:dyDescent="0.25">
      <c r="A6" s="9">
        <v>4</v>
      </c>
      <c r="B6" s="92">
        <v>1.8270999999999999</v>
      </c>
      <c r="C6" s="92">
        <v>7.2198000000000002</v>
      </c>
      <c r="D6" s="92">
        <v>0.25309999999999999</v>
      </c>
      <c r="E6" s="93"/>
      <c r="F6" s="92">
        <v>2.7959999999999998</v>
      </c>
      <c r="G6" s="92">
        <v>10.733000000000001</v>
      </c>
      <c r="H6" s="92">
        <v>0.26050000000000001</v>
      </c>
      <c r="J6" s="94">
        <v>3.2800000000000003E-2</v>
      </c>
      <c r="L6" s="94">
        <v>4.0399999999999998E-2</v>
      </c>
    </row>
    <row r="7" spans="1:17" ht="13.5" customHeight="1" x14ac:dyDescent="0.25">
      <c r="A7" s="19">
        <v>5</v>
      </c>
      <c r="B7" s="95">
        <v>2.2443</v>
      </c>
      <c r="C7" s="95">
        <v>10.3506</v>
      </c>
      <c r="D7" s="95">
        <v>0.21679999999999999</v>
      </c>
      <c r="E7" s="95"/>
      <c r="F7" s="9"/>
      <c r="G7" s="95"/>
      <c r="H7" s="41" t="s">
        <v>22</v>
      </c>
      <c r="J7" s="92"/>
      <c r="K7" s="92"/>
      <c r="L7" s="92"/>
      <c r="M7" s="9"/>
    </row>
    <row r="8" spans="1:17" ht="13.5" customHeight="1" x14ac:dyDescent="0.25">
      <c r="A8" s="9">
        <v>6</v>
      </c>
      <c r="B8" s="92">
        <v>3.7845</v>
      </c>
      <c r="C8" s="92">
        <v>5.3823999999999996</v>
      </c>
      <c r="D8" s="92">
        <v>0.70309999999999995</v>
      </c>
      <c r="E8" s="93"/>
      <c r="F8" s="92">
        <v>0.83538000000000001</v>
      </c>
      <c r="G8" s="92">
        <v>1.3191000000000002</v>
      </c>
      <c r="H8" s="92">
        <v>0.63329999999999997</v>
      </c>
      <c r="J8" s="94">
        <v>6.6E-3</v>
      </c>
      <c r="L8" s="94">
        <v>6.94E-3</v>
      </c>
      <c r="N8" s="96"/>
      <c r="O8" s="96"/>
      <c r="Q8" s="96"/>
    </row>
    <row r="9" spans="1:17" ht="13.5" customHeight="1" x14ac:dyDescent="0.25">
      <c r="A9" s="9">
        <v>7</v>
      </c>
      <c r="B9" s="92">
        <v>1.9879</v>
      </c>
      <c r="C9" s="92">
        <v>9.7574000000000005</v>
      </c>
      <c r="D9" s="92">
        <v>0.20369999999999999</v>
      </c>
      <c r="E9" s="93"/>
      <c r="F9" s="92">
        <v>2.7029000000000001</v>
      </c>
      <c r="G9" s="92">
        <v>9.5767000000000007</v>
      </c>
      <c r="H9" s="92">
        <v>0.28220000000000001</v>
      </c>
      <c r="J9" s="94">
        <v>3.4299999999999997E-2</v>
      </c>
      <c r="L9" s="94">
        <v>4.1700000000000001E-2</v>
      </c>
    </row>
    <row r="10" spans="1:17" ht="13.5" customHeight="1" x14ac:dyDescent="0.25">
      <c r="A10" s="9">
        <v>8</v>
      </c>
      <c r="B10" s="92">
        <v>5.1367000000000003</v>
      </c>
      <c r="C10" s="92">
        <v>9.6979000000000006</v>
      </c>
      <c r="D10" s="92">
        <v>0.52969999999999995</v>
      </c>
      <c r="E10" s="93"/>
      <c r="F10" s="92">
        <v>5.8861999999999997</v>
      </c>
      <c r="G10" s="92">
        <v>10.7864</v>
      </c>
      <c r="H10" s="92">
        <v>0.54569999999999996</v>
      </c>
      <c r="J10" s="94">
        <v>3.0499999999999999E-2</v>
      </c>
      <c r="L10" s="94">
        <v>4.3700000000000003E-2</v>
      </c>
    </row>
    <row r="11" spans="1:17" ht="13.5" customHeight="1" x14ac:dyDescent="0.25">
      <c r="A11" s="9">
        <v>9</v>
      </c>
      <c r="B11" s="92">
        <v>2.1926999999999999</v>
      </c>
      <c r="C11" s="92">
        <v>8.4682999999999993</v>
      </c>
      <c r="D11" s="92">
        <v>0.25890000000000002</v>
      </c>
      <c r="E11" s="93"/>
      <c r="F11" s="92">
        <v>1.5137</v>
      </c>
      <c r="G11" s="92">
        <v>6.3292999999999999</v>
      </c>
      <c r="H11" s="92">
        <v>0.2392</v>
      </c>
      <c r="J11" s="94">
        <v>3.4700000000000002E-2</v>
      </c>
      <c r="L11" s="94">
        <v>3.2899999999999999E-2</v>
      </c>
    </row>
    <row r="12" spans="1:17" ht="13.5" customHeight="1" x14ac:dyDescent="0.25">
      <c r="A12" s="9">
        <v>12</v>
      </c>
      <c r="B12" s="92">
        <v>3.3041</v>
      </c>
      <c r="C12" s="93">
        <v>10.7874</v>
      </c>
      <c r="D12" s="92">
        <v>0.30630000000000002</v>
      </c>
      <c r="E12" s="93"/>
      <c r="F12" s="92">
        <v>1.8374999999999999</v>
      </c>
      <c r="G12" s="92">
        <v>10.242900000000001</v>
      </c>
      <c r="H12" s="92">
        <v>0.1794</v>
      </c>
      <c r="J12" s="94">
        <v>6.3600000000000004E-2</v>
      </c>
      <c r="L12" s="94">
        <v>6.8900000000000003E-2</v>
      </c>
    </row>
    <row r="13" spans="1:17" ht="13.5" customHeight="1" x14ac:dyDescent="0.25">
      <c r="A13" s="9">
        <v>14</v>
      </c>
      <c r="B13" s="92">
        <v>2.2412000000000001</v>
      </c>
      <c r="C13" s="92">
        <v>9.4842999999999993</v>
      </c>
      <c r="D13" s="92">
        <v>0.23630000000000001</v>
      </c>
      <c r="E13" s="93"/>
      <c r="F13" s="92">
        <v>1.3519000000000001</v>
      </c>
      <c r="G13" s="92">
        <v>9.2270000000000003</v>
      </c>
      <c r="H13" s="92">
        <v>0.14649999999999999</v>
      </c>
      <c r="J13" s="94">
        <v>3.32E-2</v>
      </c>
      <c r="L13" s="94">
        <v>4.1099999999999998E-2</v>
      </c>
    </row>
    <row r="14" spans="1:17" ht="13.5" customHeight="1" x14ac:dyDescent="0.25">
      <c r="A14" s="9">
        <v>18</v>
      </c>
      <c r="B14" s="92">
        <v>3.5144000000000002</v>
      </c>
      <c r="C14" s="92">
        <v>8.6194000000000006</v>
      </c>
      <c r="D14" s="92">
        <v>0.40770000000000001</v>
      </c>
      <c r="E14" s="93"/>
      <c r="F14" s="92">
        <v>4.1550000000000002</v>
      </c>
      <c r="G14" s="92">
        <v>9.1910000000000007</v>
      </c>
      <c r="H14" s="92">
        <v>0.4521</v>
      </c>
      <c r="J14" s="94">
        <v>2.92E-2</v>
      </c>
      <c r="L14" s="94">
        <v>4.5999999999999999E-2</v>
      </c>
    </row>
    <row r="15" spans="1:17" ht="13.5" customHeight="1" x14ac:dyDescent="0.25">
      <c r="A15" s="9">
        <v>19</v>
      </c>
      <c r="B15" s="92">
        <v>3.6206</v>
      </c>
      <c r="C15" s="92">
        <v>6.7119999999999997</v>
      </c>
      <c r="D15" s="92">
        <v>0.53939999999999999</v>
      </c>
      <c r="E15" s="93"/>
      <c r="F15" s="92">
        <v>3.2541000000000002</v>
      </c>
      <c r="G15" s="92">
        <v>7.3739999999999997</v>
      </c>
      <c r="H15" s="92">
        <v>0.44130000000000003</v>
      </c>
      <c r="J15" s="94">
        <v>3.9E-2</v>
      </c>
      <c r="L15" s="94">
        <v>2.7799999999999998E-2</v>
      </c>
    </row>
    <row r="16" spans="1:17" ht="13.5" customHeight="1" x14ac:dyDescent="0.25">
      <c r="A16" s="9">
        <v>20</v>
      </c>
      <c r="B16" s="92">
        <v>2.0413000000000001</v>
      </c>
      <c r="C16" s="92">
        <v>5.1787999999999998</v>
      </c>
      <c r="D16" s="92">
        <v>0.39419999999999999</v>
      </c>
      <c r="E16" s="93"/>
      <c r="F16" s="92">
        <v>0.874</v>
      </c>
      <c r="G16" s="92">
        <v>2.9424999999999999</v>
      </c>
      <c r="H16" s="92">
        <v>0.29699999999999999</v>
      </c>
      <c r="J16" s="94">
        <v>3.3399999999999999E-2</v>
      </c>
      <c r="L16" s="94">
        <v>2.5399999999999999E-2</v>
      </c>
    </row>
    <row r="17" spans="1:27" ht="13.5" customHeight="1" x14ac:dyDescent="0.25">
      <c r="A17" s="9">
        <v>21</v>
      </c>
      <c r="B17" s="92">
        <v>5.3628999999999998</v>
      </c>
      <c r="C17" s="92">
        <v>10.7986</v>
      </c>
      <c r="D17" s="92">
        <v>0.49659999999999999</v>
      </c>
      <c r="E17" s="93"/>
      <c r="F17" s="92">
        <v>5.6063999999999998</v>
      </c>
      <c r="G17" s="92">
        <v>10.802</v>
      </c>
      <c r="H17" s="92">
        <v>0.51900000000000002</v>
      </c>
      <c r="J17" s="94">
        <v>5.2200000000000003E-2</v>
      </c>
      <c r="L17" s="94">
        <v>5.7599999999999998E-2</v>
      </c>
    </row>
    <row r="18" spans="1:27" ht="13.5" customHeight="1" x14ac:dyDescent="0.25">
      <c r="A18" s="9">
        <v>23</v>
      </c>
      <c r="B18" s="92">
        <v>1.0955999999999999</v>
      </c>
      <c r="C18" s="92">
        <v>5.7305999999999999</v>
      </c>
      <c r="D18" s="92">
        <v>0.19120000000000001</v>
      </c>
      <c r="E18" s="93"/>
      <c r="F18" s="92">
        <v>1.9327000000000001</v>
      </c>
      <c r="G18" s="92">
        <v>10.345499999999999</v>
      </c>
      <c r="H18" s="92">
        <v>0.18679999999999999</v>
      </c>
      <c r="J18" s="94">
        <v>1.4999999999999999E-2</v>
      </c>
      <c r="L18" s="94">
        <v>5.3699999999999998E-2</v>
      </c>
    </row>
    <row r="19" spans="1:27" ht="13.5" customHeight="1" x14ac:dyDescent="0.25">
      <c r="B19" s="92"/>
      <c r="C19" s="92"/>
      <c r="D19" s="92"/>
      <c r="E19" s="92"/>
      <c r="F19" s="92"/>
      <c r="G19" s="92"/>
      <c r="H19" s="92"/>
    </row>
    <row r="20" spans="1:27" ht="13.5" customHeight="1" x14ac:dyDescent="0.25">
      <c r="A20" s="30" t="s">
        <v>12</v>
      </c>
      <c r="B20" s="97"/>
      <c r="C20" s="97"/>
      <c r="D20" s="97">
        <f>AVERAGE(D4:D6,D8:D18)</f>
        <v>0.35781428571428575</v>
      </c>
      <c r="E20" s="97"/>
      <c r="F20" s="97"/>
      <c r="G20" s="97"/>
      <c r="H20" s="97">
        <f>AVERAGE(H4:H6,H8:H18)</f>
        <v>0.31680714285714284</v>
      </c>
      <c r="I20" s="97"/>
      <c r="J20" s="97">
        <f>AVERAGE(J4:J18)</f>
        <v>3.1350000000000003E-2</v>
      </c>
      <c r="K20" s="97"/>
      <c r="L20" s="97">
        <f>AVERAGE(L4:L18)</f>
        <v>3.7717142857142852E-2</v>
      </c>
    </row>
    <row r="21" spans="1:27" ht="13.5" customHeight="1" x14ac:dyDescent="0.25">
      <c r="A21" s="34" t="s">
        <v>13</v>
      </c>
      <c r="B21" s="98"/>
      <c r="C21" s="98"/>
      <c r="D21" s="98">
        <f>_xlfn.STDEV.S(D4:D6,D8:D18)</f>
        <v>0.16029790467051716</v>
      </c>
      <c r="E21" s="98"/>
      <c r="F21" s="98"/>
      <c r="G21" s="98"/>
      <c r="H21" s="98">
        <f>_xlfn.STDEV.S(H4:H6,H8:H18)</f>
        <v>0.16995936828586972</v>
      </c>
      <c r="I21" s="98"/>
      <c r="J21" s="98">
        <f>_xlfn.STDEV.S(J4:J18)</f>
        <v>1.542987860762857E-2</v>
      </c>
      <c r="K21" s="98"/>
      <c r="L21" s="98">
        <f>_xlfn.STDEV.S(L4:L18)</f>
        <v>1.7014097063937868E-2</v>
      </c>
    </row>
    <row r="22" spans="1:27" ht="13.5" customHeight="1" x14ac:dyDescent="0.25">
      <c r="B22" s="99"/>
      <c r="C22" s="99"/>
      <c r="D22" s="99"/>
      <c r="E22" s="99"/>
      <c r="F22" s="99"/>
      <c r="G22" s="99"/>
      <c r="H22" s="99"/>
    </row>
    <row r="23" spans="1:27" ht="13.5" customHeight="1" x14ac:dyDescent="0.25">
      <c r="A23" s="100"/>
      <c r="B23" s="100"/>
      <c r="C23" s="100"/>
      <c r="D23" s="100"/>
      <c r="E23" s="100"/>
      <c r="F23" s="100"/>
      <c r="G23" s="100"/>
      <c r="H23" s="100"/>
      <c r="I23" s="100"/>
      <c r="J23" s="100"/>
      <c r="K23" s="100"/>
      <c r="L23" s="100"/>
    </row>
    <row r="24" spans="1:27" ht="13.5" customHeight="1" x14ac:dyDescent="0.25">
      <c r="A24" s="19">
        <v>10</v>
      </c>
      <c r="B24" s="93">
        <v>1.07636</v>
      </c>
      <c r="C24" s="93">
        <v>2.0613999999999999</v>
      </c>
      <c r="D24" s="93">
        <v>0.52210000000000001</v>
      </c>
      <c r="E24" s="93"/>
      <c r="F24" s="93">
        <v>0.88404000000000005</v>
      </c>
      <c r="G24" s="93">
        <v>2.0828800000000003</v>
      </c>
      <c r="H24" s="93">
        <v>0.4244</v>
      </c>
      <c r="J24" s="94">
        <v>2.3019999999999999E-2</v>
      </c>
      <c r="L24" s="94">
        <v>3.5740000000000001E-2</v>
      </c>
      <c r="N24" s="101"/>
      <c r="O24" s="101"/>
    </row>
    <row r="25" spans="1:27" ht="13.5" customHeight="1" x14ac:dyDescent="0.25">
      <c r="A25" s="19">
        <v>25</v>
      </c>
      <c r="B25" s="93">
        <v>4.4504000000000001</v>
      </c>
      <c r="C25" s="93">
        <v>10.759600000000001</v>
      </c>
      <c r="D25" s="93">
        <v>0.41360000000000002</v>
      </c>
      <c r="E25" s="93"/>
      <c r="F25" s="93">
        <v>1.9571000000000001</v>
      </c>
      <c r="G25" s="93">
        <v>10.298500000000001</v>
      </c>
      <c r="H25" s="93">
        <v>0.19</v>
      </c>
      <c r="J25" s="94">
        <v>5.5599999999999997E-2</v>
      </c>
      <c r="L25" s="94">
        <v>3.85E-2</v>
      </c>
    </row>
    <row r="26" spans="1:27" ht="13.5" customHeight="1" x14ac:dyDescent="0.25">
      <c r="A26" s="19">
        <v>26</v>
      </c>
      <c r="B26" s="93">
        <v>0.95489999999999997</v>
      </c>
      <c r="C26" s="93">
        <v>3.6932</v>
      </c>
      <c r="D26" s="93">
        <v>0.2586</v>
      </c>
      <c r="E26" s="93"/>
      <c r="F26" s="93">
        <v>0.30640000000000001</v>
      </c>
      <c r="G26" s="93">
        <v>2.2336</v>
      </c>
      <c r="H26" s="93">
        <v>0.13719999999999999</v>
      </c>
      <c r="J26" s="94">
        <v>1.7500000000000002E-2</v>
      </c>
      <c r="L26" s="94">
        <v>1.0200000000000001E-2</v>
      </c>
    </row>
    <row r="27" spans="1:27" ht="13.5" customHeight="1" x14ac:dyDescent="0.25">
      <c r="A27" s="19">
        <v>27</v>
      </c>
      <c r="B27" s="93"/>
      <c r="C27" s="93"/>
      <c r="D27" s="102" t="s">
        <v>22</v>
      </c>
      <c r="T27" s="93"/>
      <c r="U27" s="93"/>
      <c r="V27" s="93"/>
      <c r="W27" s="93"/>
      <c r="Y27" s="94"/>
      <c r="Z27" s="94"/>
      <c r="AA27" s="94"/>
    </row>
    <row r="28" spans="1:27" ht="13.5" customHeight="1" x14ac:dyDescent="0.25">
      <c r="A28" s="19">
        <v>28</v>
      </c>
      <c r="B28" s="93">
        <v>8.2620000000000005</v>
      </c>
      <c r="C28" s="93">
        <v>10.790100000000001</v>
      </c>
      <c r="D28" s="93">
        <v>0.76570000000000005</v>
      </c>
      <c r="E28" s="93"/>
      <c r="F28" s="93">
        <v>6.5948000000000002</v>
      </c>
      <c r="G28" s="93">
        <v>10.237399999999999</v>
      </c>
      <c r="H28" s="93">
        <v>0.64419999999999999</v>
      </c>
      <c r="J28" s="94">
        <v>2.5499999999999998E-2</v>
      </c>
      <c r="L28" s="94">
        <v>3.56E-2</v>
      </c>
      <c r="T28" s="93"/>
      <c r="U28" s="93"/>
      <c r="V28" s="93"/>
      <c r="W28" s="93"/>
      <c r="Y28" s="94"/>
      <c r="Z28" s="94"/>
      <c r="AA28" s="94"/>
    </row>
    <row r="29" spans="1:27" ht="13.5" customHeight="1" x14ac:dyDescent="0.25">
      <c r="A29" s="19">
        <v>29</v>
      </c>
      <c r="B29" s="93"/>
      <c r="C29" s="93"/>
      <c r="D29" s="102" t="s">
        <v>22</v>
      </c>
    </row>
    <row r="30" spans="1:27" ht="13.5" customHeight="1" x14ac:dyDescent="0.25">
      <c r="A30" s="19">
        <v>30</v>
      </c>
      <c r="B30" s="93">
        <v>2.3380000000000001</v>
      </c>
      <c r="C30" s="93">
        <v>4.2065000000000001</v>
      </c>
      <c r="D30" s="93">
        <v>0.55579999999999996</v>
      </c>
      <c r="E30" s="93"/>
      <c r="F30" s="93">
        <v>2.8107000000000002</v>
      </c>
      <c r="G30" s="93">
        <v>6.2012</v>
      </c>
      <c r="H30" s="93">
        <v>0.45319999999999999</v>
      </c>
      <c r="J30" s="94">
        <v>2.5700000000000001E-2</v>
      </c>
      <c r="L30" s="94">
        <v>3.4099999999999998E-2</v>
      </c>
    </row>
    <row r="31" spans="1:27" ht="13.5" customHeight="1" x14ac:dyDescent="0.25">
      <c r="A31" s="19">
        <v>34</v>
      </c>
      <c r="B31" s="93">
        <v>0.96650000000000003</v>
      </c>
      <c r="C31" s="93">
        <v>1.8185</v>
      </c>
      <c r="D31" s="93">
        <v>0.53149999999999997</v>
      </c>
      <c r="E31" s="93"/>
      <c r="F31" s="93">
        <v>0.93049999999999999</v>
      </c>
      <c r="G31" s="93">
        <v>2.6996000000000002</v>
      </c>
      <c r="H31" s="93">
        <v>0.34470000000000001</v>
      </c>
      <c r="J31" s="94">
        <v>4.2799999999999998E-2</v>
      </c>
      <c r="L31" s="94">
        <v>4.1200000000000001E-2</v>
      </c>
    </row>
    <row r="32" spans="1:27" ht="13.5" customHeight="1" x14ac:dyDescent="0.25">
      <c r="A32" s="19">
        <v>35</v>
      </c>
      <c r="B32" s="93">
        <v>0.4602</v>
      </c>
      <c r="C32" s="93">
        <v>2.0236000000000001</v>
      </c>
      <c r="D32" s="93">
        <v>0.22739999999999999</v>
      </c>
      <c r="E32" s="93"/>
      <c r="F32" s="93">
        <v>0.5222</v>
      </c>
      <c r="G32" s="93">
        <v>2.1301000000000001</v>
      </c>
      <c r="H32" s="93">
        <v>0.24510000000000001</v>
      </c>
      <c r="J32" s="94">
        <v>1.0999999999999999E-2</v>
      </c>
      <c r="L32" s="94">
        <v>0.01</v>
      </c>
    </row>
    <row r="33" spans="1:12" ht="13.5" customHeight="1" x14ac:dyDescent="0.25">
      <c r="A33" s="19">
        <v>37</v>
      </c>
      <c r="B33" s="93">
        <v>3.1012</v>
      </c>
      <c r="C33" s="93">
        <v>5.3518999999999997</v>
      </c>
      <c r="D33" s="93">
        <v>0.57950000000000002</v>
      </c>
      <c r="E33" s="93"/>
      <c r="F33" s="93">
        <v>2.6375999999999999</v>
      </c>
      <c r="G33" s="93">
        <v>9.4427000000000003</v>
      </c>
      <c r="H33" s="93">
        <v>0.27929999999999999</v>
      </c>
      <c r="J33" s="94">
        <v>1.8200000000000001E-2</v>
      </c>
      <c r="L33" s="94">
        <v>2.4500000000000001E-2</v>
      </c>
    </row>
    <row r="34" spans="1:12" ht="13.5" customHeight="1" x14ac:dyDescent="0.25">
      <c r="A34" s="19">
        <v>38</v>
      </c>
      <c r="B34" s="93">
        <v>1.5778000000000001</v>
      </c>
      <c r="C34" s="93">
        <v>5.2447999999999997</v>
      </c>
      <c r="D34" s="93">
        <v>0.30080000000000001</v>
      </c>
      <c r="E34" s="93"/>
      <c r="F34" s="93">
        <v>0.99329999999999996</v>
      </c>
      <c r="G34" s="93">
        <v>4.8171999999999997</v>
      </c>
      <c r="H34" s="93">
        <v>0.20619999999999999</v>
      </c>
      <c r="J34" s="94">
        <v>3.5700000000000003E-2</v>
      </c>
      <c r="L34" s="94">
        <v>4.6600000000000003E-2</v>
      </c>
    </row>
    <row r="35" spans="1:12" ht="13.5" customHeight="1" x14ac:dyDescent="0.25">
      <c r="A35" s="19">
        <v>33</v>
      </c>
      <c r="B35" s="93">
        <v>2.0449999999999999</v>
      </c>
      <c r="C35" s="93">
        <v>2.9990000000000001</v>
      </c>
      <c r="D35" s="93">
        <v>0.68189999999999995</v>
      </c>
      <c r="E35" s="93"/>
      <c r="F35" s="93">
        <v>1.6605000000000001</v>
      </c>
      <c r="G35" s="93">
        <v>3.6913999999999998</v>
      </c>
      <c r="H35" s="93">
        <v>0.44979999999999998</v>
      </c>
      <c r="J35" s="92">
        <v>2.4199999999999999E-2</v>
      </c>
      <c r="K35" s="92"/>
      <c r="L35" s="92">
        <v>3.3000000000000002E-2</v>
      </c>
    </row>
    <row r="36" spans="1:12" ht="13.5" customHeight="1" x14ac:dyDescent="0.25">
      <c r="A36" s="19">
        <v>36</v>
      </c>
      <c r="B36" s="103">
        <v>0.98850000000000005</v>
      </c>
      <c r="C36" s="103">
        <v>4.8507999999999996</v>
      </c>
      <c r="D36" s="103">
        <v>0.20380000000000001</v>
      </c>
      <c r="E36" s="93"/>
      <c r="F36" s="103">
        <v>1.1948000000000001</v>
      </c>
      <c r="G36" s="103">
        <v>7.1024000000000003</v>
      </c>
      <c r="H36" s="103">
        <v>0.16819999999999999</v>
      </c>
      <c r="J36" s="92">
        <v>3.6799999999999999E-2</v>
      </c>
      <c r="K36" s="92"/>
      <c r="L36" s="92">
        <v>2.9700000000000001E-2</v>
      </c>
    </row>
    <row r="37" spans="1:12" ht="13.5" customHeight="1" x14ac:dyDescent="0.25">
      <c r="B37" s="92"/>
      <c r="C37" s="92"/>
      <c r="D37" s="92"/>
      <c r="E37" s="92"/>
      <c r="F37" s="92"/>
      <c r="G37" s="92"/>
      <c r="H37" s="92"/>
      <c r="J37" s="92"/>
      <c r="K37" s="92"/>
      <c r="L37" s="92"/>
    </row>
    <row r="38" spans="1:12" ht="13.5" customHeight="1" x14ac:dyDescent="0.25">
      <c r="A38" s="30" t="s">
        <v>12</v>
      </c>
      <c r="B38" s="97"/>
      <c r="C38" s="97"/>
      <c r="D38" s="97">
        <f>AVERAGE(D24:D26,D28,D30:D36)</f>
        <v>0.45824545454545446</v>
      </c>
      <c r="E38" s="104"/>
      <c r="F38" s="97"/>
      <c r="G38" s="97"/>
      <c r="H38" s="97">
        <f>AVERAGE(H24:H26,H28,H30:H36)</f>
        <v>0.32202727272727266</v>
      </c>
      <c r="I38" s="97"/>
      <c r="J38" s="97">
        <f>AVERAGE(J24:J26,J28,J30:J36)</f>
        <v>2.8729090909090912E-2</v>
      </c>
      <c r="K38" s="97"/>
      <c r="L38" s="97">
        <f>AVERAGE(L24:L26,L28,L30:L36)</f>
        <v>3.0830909090909096E-2</v>
      </c>
    </row>
    <row r="39" spans="1:12" ht="13.5" customHeight="1" x14ac:dyDescent="0.25">
      <c r="A39" s="34" t="s">
        <v>13</v>
      </c>
      <c r="B39" s="34"/>
      <c r="C39" s="34"/>
      <c r="D39" s="98">
        <f>_xlfn.STDEV.S(D24:D26,D28,D30:D36)</f>
        <v>0.1904955504133175</v>
      </c>
      <c r="E39" s="105"/>
      <c r="F39" s="34"/>
      <c r="G39" s="34"/>
      <c r="H39" s="98">
        <f>_xlfn.STDEV.S(H24:H26,H28,H30:H36)</f>
        <v>0.15644046209922224</v>
      </c>
      <c r="I39" s="98"/>
      <c r="J39" s="98">
        <f>_xlfn.STDEV.S(J24:J26,J28,J30:J36)</f>
        <v>1.2875376075707797E-2</v>
      </c>
      <c r="K39" s="98"/>
      <c r="L39" s="98">
        <f>_xlfn.STDEV.S(L24:L26,L28,L30:L36)</f>
        <v>1.1739476525420924E-2</v>
      </c>
    </row>
    <row r="42" spans="1:12" ht="13.5" customHeight="1" x14ac:dyDescent="0.25">
      <c r="H42" s="102"/>
    </row>
  </sheetData>
  <mergeCells count="3">
    <mergeCell ref="J2:L2"/>
    <mergeCell ref="F1:H1"/>
    <mergeCell ref="B1:D1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zoomScaleNormal="100" workbookViewId="0">
      <selection activeCell="O4" sqref="O4"/>
    </sheetView>
  </sheetViews>
  <sheetFormatPr baseColWidth="10" defaultColWidth="11.42578125" defaultRowHeight="13.5" customHeight="1" x14ac:dyDescent="0.25"/>
  <cols>
    <col min="1" max="5" width="8.5703125" style="4" customWidth="1"/>
    <col min="6" max="6" width="2.85546875" style="9" customWidth="1"/>
    <col min="7" max="9" width="8.5703125" style="4" customWidth="1"/>
    <col min="10" max="10" width="8.5703125" style="146" customWidth="1"/>
    <col min="11" max="11" width="8.5703125" style="4" customWidth="1"/>
    <col min="12" max="12" width="2.85546875" style="9" customWidth="1"/>
    <col min="13" max="14" width="8.5703125" style="4" customWidth="1"/>
    <col min="15" max="16384" width="11.42578125" style="4"/>
  </cols>
  <sheetData>
    <row r="1" spans="1:15" s="6" customFormat="1" ht="13.5" customHeight="1" x14ac:dyDescent="0.25">
      <c r="B1" s="162" t="s">
        <v>8</v>
      </c>
      <c r="C1" s="162"/>
      <c r="D1" s="162"/>
      <c r="E1" s="162"/>
      <c r="F1" s="10"/>
      <c r="G1" s="161" t="s">
        <v>9</v>
      </c>
      <c r="H1" s="161"/>
      <c r="I1" s="161"/>
      <c r="J1" s="132"/>
      <c r="K1" s="133" t="s">
        <v>8</v>
      </c>
      <c r="L1" s="134"/>
      <c r="M1" s="135" t="s">
        <v>9</v>
      </c>
    </row>
    <row r="2" spans="1:15" s="6" customFormat="1" ht="13.5" customHeight="1" x14ac:dyDescent="0.25">
      <c r="A2" s="6" t="s">
        <v>21</v>
      </c>
      <c r="B2" s="10" t="s">
        <v>17</v>
      </c>
      <c r="C2" s="10" t="s">
        <v>36</v>
      </c>
      <c r="D2" s="10" t="s">
        <v>35</v>
      </c>
      <c r="E2" s="10" t="s">
        <v>37</v>
      </c>
      <c r="F2" s="10"/>
      <c r="G2" s="10" t="s">
        <v>36</v>
      </c>
      <c r="H2" s="10" t="s">
        <v>35</v>
      </c>
      <c r="I2" s="10" t="s">
        <v>37</v>
      </c>
      <c r="J2" s="132"/>
      <c r="K2" s="163" t="s">
        <v>30</v>
      </c>
      <c r="L2" s="163"/>
      <c r="M2" s="163"/>
    </row>
    <row r="3" spans="1:15" ht="13.5" customHeight="1" x14ac:dyDescent="0.25">
      <c r="A3" s="136" t="s">
        <v>6</v>
      </c>
      <c r="B3" s="17"/>
      <c r="C3" s="17"/>
      <c r="D3" s="17"/>
      <c r="E3" s="137"/>
      <c r="F3" s="137"/>
      <c r="G3" s="137"/>
      <c r="H3" s="137"/>
      <c r="I3" s="137"/>
      <c r="J3" s="137"/>
      <c r="K3" s="137"/>
      <c r="L3" s="137"/>
      <c r="M3" s="137"/>
    </row>
    <row r="4" spans="1:15" ht="13.5" customHeight="1" x14ac:dyDescent="0.25">
      <c r="A4" s="9">
        <v>2</v>
      </c>
      <c r="B4" s="9">
        <v>-4</v>
      </c>
      <c r="C4" s="94">
        <v>1.3698785955255681</v>
      </c>
      <c r="D4" s="138">
        <v>0.86949666341145837</v>
      </c>
      <c r="E4" s="139">
        <f>C4/D4-1</f>
        <v>0.57548459145417308</v>
      </c>
      <c r="F4" s="139"/>
      <c r="G4" s="92">
        <v>1.7190000000000001</v>
      </c>
      <c r="H4" s="92">
        <v>1.4258</v>
      </c>
      <c r="I4" s="139">
        <f>G4/H4-1</f>
        <v>0.20563893954271295</v>
      </c>
      <c r="J4" s="19"/>
      <c r="K4" s="92">
        <v>3.1199999999999999E-2</v>
      </c>
      <c r="L4" s="92"/>
      <c r="M4" s="92">
        <v>5.6899999999999999E-2</v>
      </c>
      <c r="O4" s="4" t="s">
        <v>38</v>
      </c>
    </row>
    <row r="5" spans="1:15" ht="13.5" customHeight="1" x14ac:dyDescent="0.25">
      <c r="A5" s="9">
        <v>3</v>
      </c>
      <c r="B5" s="9">
        <v>-4</v>
      </c>
      <c r="C5" s="93">
        <v>2.4171</v>
      </c>
      <c r="D5" s="93">
        <v>1.9711000000000001</v>
      </c>
      <c r="E5" s="139">
        <f>C5/D5-1</f>
        <v>0.22626959565724714</v>
      </c>
      <c r="F5" s="140"/>
      <c r="G5" s="93">
        <v>1.8126</v>
      </c>
      <c r="H5" s="93">
        <v>1.6835</v>
      </c>
      <c r="I5" s="139">
        <f>G5/H5-1</f>
        <v>7.6685476685476761E-2</v>
      </c>
      <c r="J5" s="19"/>
      <c r="K5" s="93">
        <v>5.2600000000000001E-2</v>
      </c>
      <c r="L5" s="93"/>
      <c r="M5" s="93">
        <v>2.2499999999999999E-2</v>
      </c>
    </row>
    <row r="6" spans="1:15" ht="13.5" customHeight="1" x14ac:dyDescent="0.25">
      <c r="A6" s="9">
        <v>4</v>
      </c>
      <c r="B6" s="19">
        <v>-4</v>
      </c>
      <c r="C6" s="141">
        <v>1.4839</v>
      </c>
      <c r="D6" s="141">
        <v>1.1910000000000001</v>
      </c>
      <c r="E6" s="139">
        <f>C6/D6-1</f>
        <v>0.2459277917716205</v>
      </c>
      <c r="F6" s="140"/>
      <c r="G6" s="93">
        <v>2.5846</v>
      </c>
      <c r="H6" s="93">
        <v>1.8304</v>
      </c>
      <c r="I6" s="139">
        <f>G6/H6-1</f>
        <v>0.41204108391608396</v>
      </c>
      <c r="J6" s="19"/>
      <c r="K6" s="93">
        <v>4.6100000000000002E-2</v>
      </c>
      <c r="L6" s="93"/>
      <c r="M6" s="93">
        <v>4.5900000000000003E-2</v>
      </c>
    </row>
    <row r="7" spans="1:15" s="144" customFormat="1" ht="13.5" customHeight="1" x14ac:dyDescent="0.25">
      <c r="A7" s="142">
        <v>5</v>
      </c>
      <c r="B7" s="95" t="s">
        <v>34</v>
      </c>
      <c r="C7" s="95"/>
      <c r="D7" s="95"/>
      <c r="E7" s="139"/>
      <c r="F7" s="143"/>
      <c r="G7" s="142"/>
      <c r="H7" s="142"/>
      <c r="I7" s="139"/>
      <c r="J7" s="142"/>
      <c r="K7" s="142"/>
      <c r="L7" s="142"/>
      <c r="M7" s="142"/>
    </row>
    <row r="8" spans="1:15" ht="13.5" customHeight="1" x14ac:dyDescent="0.25">
      <c r="A8" s="19">
        <v>6</v>
      </c>
      <c r="B8" s="19">
        <v>-2</v>
      </c>
      <c r="C8" s="93">
        <v>2.3431000000000002</v>
      </c>
      <c r="D8" s="93">
        <v>2.1259999999999999</v>
      </c>
      <c r="E8" s="139">
        <f>C8/D8-1</f>
        <v>0.10211665098777067</v>
      </c>
      <c r="F8" s="140"/>
      <c r="G8" s="93">
        <v>2.7435999999999998</v>
      </c>
      <c r="H8" s="93">
        <v>2.6074000000000002</v>
      </c>
      <c r="I8" s="139">
        <f>G8/H8-1</f>
        <v>5.2235943852113165E-2</v>
      </c>
      <c r="J8" s="19"/>
      <c r="K8" s="93">
        <v>4.6899999999999997E-2</v>
      </c>
      <c r="L8" s="93"/>
      <c r="M8" s="93">
        <v>5.33E-2</v>
      </c>
    </row>
    <row r="9" spans="1:15" ht="13.5" customHeight="1" x14ac:dyDescent="0.25">
      <c r="A9" s="9">
        <v>7</v>
      </c>
      <c r="B9" s="19">
        <v>-4</v>
      </c>
      <c r="C9" s="93">
        <v>1.163</v>
      </c>
      <c r="D9" s="93">
        <v>1.0730999999999999</v>
      </c>
      <c r="E9" s="139">
        <f>C9/D9-1</f>
        <v>8.3775976143882325E-2</v>
      </c>
      <c r="F9" s="140"/>
      <c r="G9" s="93">
        <v>1.8836999999999999</v>
      </c>
      <c r="H9" s="93">
        <v>1.4361999999999999</v>
      </c>
      <c r="I9" s="139">
        <f>G9/H9-1</f>
        <v>0.31158613006545055</v>
      </c>
      <c r="J9" s="19"/>
      <c r="K9" s="93">
        <v>5.7299999999999997E-2</v>
      </c>
      <c r="L9" s="93"/>
      <c r="M9" s="93">
        <v>3.1699999999999999E-2</v>
      </c>
    </row>
    <row r="10" spans="1:15" s="144" customFormat="1" ht="13.5" customHeight="1" x14ac:dyDescent="0.25">
      <c r="A10" s="142">
        <v>8</v>
      </c>
      <c r="B10" s="142">
        <v>-1</v>
      </c>
      <c r="C10" s="95">
        <v>0.71040000000000003</v>
      </c>
      <c r="D10" s="95">
        <v>0.72819999999999996</v>
      </c>
      <c r="E10" s="145">
        <f>C10/D10-1</f>
        <v>-2.4443834111507745E-2</v>
      </c>
      <c r="F10" s="143"/>
      <c r="G10" s="42" t="s">
        <v>22</v>
      </c>
      <c r="H10" s="142"/>
      <c r="I10" s="139"/>
      <c r="J10" s="142"/>
      <c r="K10" s="142"/>
      <c r="L10" s="142"/>
      <c r="M10" s="142"/>
    </row>
    <row r="11" spans="1:15" ht="13.5" customHeight="1" x14ac:dyDescent="0.25">
      <c r="A11" s="9">
        <v>9</v>
      </c>
      <c r="B11" s="19">
        <v>-4</v>
      </c>
      <c r="C11" s="141">
        <v>1.1573</v>
      </c>
      <c r="D11" s="141">
        <v>1.0544</v>
      </c>
      <c r="E11" s="139">
        <f>C11/D11-1</f>
        <v>9.7591047040971102E-2</v>
      </c>
      <c r="F11" s="140"/>
      <c r="G11" s="93">
        <v>1.9137999999999999</v>
      </c>
      <c r="H11" s="93">
        <v>1.5284</v>
      </c>
      <c r="I11" s="139">
        <f>G11/H11-1</f>
        <v>0.25215912064904478</v>
      </c>
      <c r="J11" s="19"/>
      <c r="K11" s="93">
        <v>6.6500000000000004E-2</v>
      </c>
      <c r="L11" s="93"/>
      <c r="M11" s="93">
        <v>4.7300000000000002E-2</v>
      </c>
    </row>
    <row r="12" spans="1:15" s="144" customFormat="1" ht="13.5" customHeight="1" x14ac:dyDescent="0.25">
      <c r="A12" s="142">
        <v>12</v>
      </c>
      <c r="B12" s="142">
        <v>-1</v>
      </c>
      <c r="C12" s="41" t="s">
        <v>22</v>
      </c>
      <c r="D12" s="95"/>
      <c r="E12" s="139"/>
      <c r="F12" s="143"/>
      <c r="G12" s="41" t="s">
        <v>22</v>
      </c>
      <c r="H12" s="95"/>
      <c r="I12" s="139"/>
      <c r="J12" s="142"/>
      <c r="K12" s="142"/>
      <c r="L12" s="142"/>
      <c r="M12" s="142"/>
    </row>
    <row r="13" spans="1:15" ht="13.5" customHeight="1" x14ac:dyDescent="0.25">
      <c r="A13" s="9">
        <v>14</v>
      </c>
      <c r="B13" s="19">
        <v>-4</v>
      </c>
      <c r="C13" s="146">
        <v>1.5169999999999999</v>
      </c>
      <c r="D13" s="146">
        <v>1.1827000000000001</v>
      </c>
      <c r="E13" s="139">
        <f>C13/D13-1</f>
        <v>0.28265832417350123</v>
      </c>
      <c r="F13" s="140"/>
      <c r="G13" s="92">
        <v>2.7549000000000001</v>
      </c>
      <c r="H13" s="92">
        <v>2.3544</v>
      </c>
      <c r="I13" s="139">
        <f>G13/H13-1</f>
        <v>0.1701070336391437</v>
      </c>
      <c r="J13" s="19"/>
      <c r="K13" s="93">
        <v>4.6399999999999997E-2</v>
      </c>
      <c r="L13" s="93"/>
      <c r="M13" s="92">
        <v>4.0599999999999997E-2</v>
      </c>
    </row>
    <row r="14" spans="1:15" s="144" customFormat="1" ht="13.5" customHeight="1" x14ac:dyDescent="0.25">
      <c r="A14" s="142">
        <v>18</v>
      </c>
      <c r="B14" s="142">
        <v>-4</v>
      </c>
      <c r="C14" s="147">
        <v>2.8405</v>
      </c>
      <c r="D14" s="147">
        <v>2.2795999999999998</v>
      </c>
      <c r="E14" s="145">
        <f>C14/D14-1</f>
        <v>0.24605193893665556</v>
      </c>
      <c r="F14" s="143"/>
      <c r="G14" s="41" t="s">
        <v>22</v>
      </c>
      <c r="H14" s="95"/>
      <c r="I14" s="139"/>
      <c r="J14" s="142"/>
      <c r="K14" s="142"/>
      <c r="L14" s="142"/>
      <c r="M14" s="142"/>
    </row>
    <row r="15" spans="1:15" s="144" customFormat="1" ht="13.5" customHeight="1" x14ac:dyDescent="0.25">
      <c r="A15" s="142">
        <v>19</v>
      </c>
      <c r="B15" s="95" t="s">
        <v>34</v>
      </c>
      <c r="C15" s="95"/>
      <c r="D15" s="95"/>
      <c r="E15" s="139"/>
      <c r="F15" s="143"/>
      <c r="G15" s="95"/>
      <c r="H15" s="95"/>
      <c r="I15" s="139"/>
      <c r="J15" s="142"/>
      <c r="K15" s="142"/>
      <c r="L15" s="142"/>
      <c r="M15" s="142"/>
    </row>
    <row r="16" spans="1:15" ht="13.5" customHeight="1" x14ac:dyDescent="0.25">
      <c r="A16" s="9">
        <v>20</v>
      </c>
      <c r="B16" s="19">
        <v>-4</v>
      </c>
      <c r="C16" s="146">
        <v>1.0680000000000001</v>
      </c>
      <c r="D16" s="146">
        <v>0.84240000000000004</v>
      </c>
      <c r="E16" s="139">
        <f>C16/D16-1</f>
        <v>0.26780626780626782</v>
      </c>
      <c r="F16" s="140"/>
      <c r="G16" s="92">
        <v>0.66510000000000002</v>
      </c>
      <c r="H16" s="92">
        <v>0.48809999999999998</v>
      </c>
      <c r="I16" s="139">
        <f>G16/H16-1</f>
        <v>0.36263060848186868</v>
      </c>
      <c r="J16" s="19"/>
      <c r="K16" s="93">
        <v>4.2999999999999997E-2</v>
      </c>
      <c r="L16" s="93"/>
      <c r="M16" s="92">
        <v>2.7400000000000001E-2</v>
      </c>
    </row>
    <row r="17" spans="1:13" ht="13.5" customHeight="1" x14ac:dyDescent="0.25">
      <c r="A17" s="9">
        <v>21</v>
      </c>
      <c r="B17" s="19">
        <v>-4</v>
      </c>
      <c r="C17" s="94">
        <v>3.0688</v>
      </c>
      <c r="D17" s="94">
        <v>2.8151000000000002</v>
      </c>
      <c r="E17" s="139">
        <f>C17/D17-1</f>
        <v>9.0121132464210829E-2</v>
      </c>
      <c r="F17" s="139"/>
      <c r="G17" s="92">
        <v>3.6480000000000001</v>
      </c>
      <c r="H17" s="92">
        <v>3.4582000000000002</v>
      </c>
      <c r="I17" s="139">
        <f>G17/H17-1</f>
        <v>5.4884043722167597E-2</v>
      </c>
      <c r="J17" s="19"/>
      <c r="K17" s="92">
        <v>5.7000000000000002E-2</v>
      </c>
      <c r="L17" s="92"/>
      <c r="M17" s="92">
        <v>5.21E-2</v>
      </c>
    </row>
    <row r="18" spans="1:13" s="144" customFormat="1" ht="13.5" customHeight="1" x14ac:dyDescent="0.25">
      <c r="A18" s="142">
        <v>23</v>
      </c>
      <c r="B18" s="95" t="s">
        <v>34</v>
      </c>
      <c r="C18" s="147"/>
      <c r="D18" s="147"/>
      <c r="E18" s="148"/>
      <c r="F18" s="143"/>
      <c r="G18" s="147"/>
      <c r="H18" s="147"/>
      <c r="I18" s="148"/>
      <c r="K18" s="95"/>
      <c r="L18" s="95"/>
      <c r="M18" s="95"/>
    </row>
    <row r="19" spans="1:13" ht="13.5" customHeight="1" x14ac:dyDescent="0.25">
      <c r="A19" s="19"/>
      <c r="B19" s="9"/>
      <c r="C19" s="92"/>
      <c r="D19" s="92"/>
      <c r="E19" s="139"/>
      <c r="F19" s="139"/>
      <c r="G19" s="92"/>
      <c r="H19" s="92"/>
      <c r="I19" s="139"/>
      <c r="K19" s="92"/>
      <c r="L19" s="92"/>
      <c r="M19" s="92"/>
    </row>
    <row r="20" spans="1:13" ht="13.5" customHeight="1" x14ac:dyDescent="0.25">
      <c r="A20" s="149" t="s">
        <v>12</v>
      </c>
      <c r="B20" s="32">
        <f>AVERAGE(B4:B6,B8:B9,B11,B13,B16:B17)</f>
        <v>-3.7777777777777777</v>
      </c>
      <c r="C20" s="97"/>
      <c r="D20" s="97"/>
      <c r="E20" s="150">
        <f>AVERAGE(E4:E6,E8:E9,E11,E13,E16:E17)</f>
        <v>0.21908348638884942</v>
      </c>
      <c r="F20" s="30"/>
      <c r="G20" s="97"/>
      <c r="H20" s="97"/>
      <c r="I20" s="150">
        <f>AVERAGE(I4:I6,I8:I9,I11,I13,I16:I17)</f>
        <v>0.21088537561711801</v>
      </c>
      <c r="J20" s="30"/>
      <c r="K20" s="97">
        <f>AVERAGE(K4:K6,K8:K9,K11,K13,K16:K17)</f>
        <v>4.9666666666666665E-2</v>
      </c>
      <c r="L20" s="97"/>
      <c r="M20" s="97">
        <f>AVERAGE(M4:M6,M8:M9,M11,M13,M16:M17)</f>
        <v>4.1966666666666666E-2</v>
      </c>
    </row>
    <row r="21" spans="1:13" ht="13.5" customHeight="1" x14ac:dyDescent="0.25">
      <c r="A21" s="34" t="s">
        <v>13</v>
      </c>
      <c r="B21" s="36">
        <f>_xlfn.STDEV.S(B4:B6,B8:B9,B11,B13,B16:B17)</f>
        <v>0.66666666666666552</v>
      </c>
      <c r="C21" s="34"/>
      <c r="D21" s="34"/>
      <c r="E21" s="151">
        <f>_xlfn.STDEV.S(E4:E6,E8:E9,E11,E13,E16:E17)</f>
        <v>0.15715865330892365</v>
      </c>
      <c r="F21" s="34"/>
      <c r="G21" s="34"/>
      <c r="H21" s="34"/>
      <c r="I21" s="151">
        <f>_xlfn.STDEV.S(I4:I6,I8:I9,I11,I13,I16:I17)</f>
        <v>0.13441561830077423</v>
      </c>
      <c r="J21" s="34"/>
      <c r="K21" s="98">
        <f>_xlfn.STDEV.S(K4:K6,K8:K9,K11,K13,K16:K17)</f>
        <v>1.0127437978087064E-2</v>
      </c>
      <c r="L21" s="98"/>
      <c r="M21" s="98">
        <f>_xlfn.STDEV.S(M4:M6,M8:M9,M11,M13,M16:M17)</f>
        <v>1.2229370384447434E-2</v>
      </c>
    </row>
    <row r="22" spans="1:13" ht="13.5" customHeight="1" x14ac:dyDescent="0.25">
      <c r="A22" s="9"/>
      <c r="B22" s="9"/>
      <c r="C22" s="9"/>
      <c r="D22" s="9"/>
      <c r="E22" s="9"/>
      <c r="G22" s="9"/>
      <c r="H22" s="9"/>
      <c r="I22" s="9"/>
      <c r="K22" s="92"/>
      <c r="L22" s="92"/>
      <c r="M22" s="92"/>
    </row>
    <row r="23" spans="1:13" ht="13.5" customHeight="1" x14ac:dyDescent="0.25">
      <c r="A23" s="123" t="s">
        <v>7</v>
      </c>
      <c r="B23" s="40"/>
      <c r="C23" s="40"/>
      <c r="D23" s="40"/>
      <c r="E23" s="100"/>
      <c r="F23" s="100"/>
      <c r="G23" s="100"/>
      <c r="H23" s="100"/>
      <c r="I23" s="100"/>
      <c r="J23" s="100"/>
      <c r="K23" s="100"/>
      <c r="L23" s="100"/>
      <c r="M23" s="100"/>
    </row>
    <row r="24" spans="1:13" ht="13.5" customHeight="1" x14ac:dyDescent="0.25">
      <c r="A24" s="9">
        <v>10</v>
      </c>
      <c r="B24" s="9">
        <v>-3</v>
      </c>
      <c r="C24" s="93">
        <v>2.6438000000000001</v>
      </c>
      <c r="D24" s="93">
        <v>2.2183999999999999</v>
      </c>
      <c r="E24" s="139">
        <f>C24/D24-1</f>
        <v>0.191759826902272</v>
      </c>
      <c r="F24" s="140"/>
      <c r="G24" s="93">
        <v>2.6200999999999999</v>
      </c>
      <c r="H24" s="93">
        <v>2.2667000000000002</v>
      </c>
      <c r="I24" s="139">
        <f>G24/H24-1</f>
        <v>0.15590947191953042</v>
      </c>
      <c r="K24" s="93">
        <v>8.5500000000000007E-2</v>
      </c>
      <c r="L24" s="93"/>
      <c r="M24" s="93">
        <v>9.9699999999999997E-2</v>
      </c>
    </row>
    <row r="25" spans="1:13" ht="13.5" customHeight="1" x14ac:dyDescent="0.25">
      <c r="A25" s="9">
        <v>25</v>
      </c>
      <c r="B25" s="9">
        <v>-4</v>
      </c>
      <c r="C25" s="93">
        <v>2.4163000000000001</v>
      </c>
      <c r="D25" s="93">
        <v>2.2877000000000001</v>
      </c>
      <c r="E25" s="139">
        <f>C25/D25-1</f>
        <v>5.6213664379070716E-2</v>
      </c>
      <c r="F25" s="140"/>
      <c r="G25" s="93">
        <v>2.2050000000000001</v>
      </c>
      <c r="H25" s="93">
        <v>1.6397999999999999</v>
      </c>
      <c r="I25" s="139">
        <f>G25/H25-1</f>
        <v>0.34467618002195399</v>
      </c>
      <c r="K25" s="93">
        <v>8.5500000000000007E-2</v>
      </c>
      <c r="L25" s="93"/>
      <c r="M25" s="93">
        <v>4.1399999999999999E-2</v>
      </c>
    </row>
    <row r="26" spans="1:13" ht="13.5" customHeight="1" x14ac:dyDescent="0.25">
      <c r="A26" s="9">
        <v>26</v>
      </c>
      <c r="B26" s="9">
        <v>-4</v>
      </c>
      <c r="C26" s="93">
        <v>0.84570000000000001</v>
      </c>
      <c r="D26" s="93">
        <v>0.77270000000000005</v>
      </c>
      <c r="E26" s="139">
        <f>C26/D26-1</f>
        <v>9.4473922609033201E-2</v>
      </c>
      <c r="F26" s="140"/>
      <c r="G26" s="93">
        <v>0.62890000000000001</v>
      </c>
      <c r="H26" s="93">
        <v>0.52110000000000001</v>
      </c>
      <c r="I26" s="139">
        <f>G26/H26-1</f>
        <v>0.20687008251775096</v>
      </c>
      <c r="J26" s="19"/>
      <c r="K26" s="93">
        <v>0.1736</v>
      </c>
      <c r="L26" s="93"/>
      <c r="M26" s="93">
        <v>5.4899999999999997E-2</v>
      </c>
    </row>
    <row r="27" spans="1:13" s="144" customFormat="1" ht="13.5" customHeight="1" x14ac:dyDescent="0.25">
      <c r="A27" s="142">
        <v>27</v>
      </c>
      <c r="B27" s="95" t="s">
        <v>32</v>
      </c>
      <c r="D27" s="142"/>
      <c r="E27" s="139"/>
      <c r="F27" s="142"/>
      <c r="G27" s="142"/>
      <c r="H27" s="142"/>
      <c r="I27" s="139"/>
      <c r="J27" s="142"/>
      <c r="K27" s="142"/>
      <c r="L27" s="142"/>
      <c r="M27" s="142"/>
    </row>
    <row r="28" spans="1:13" ht="13.5" customHeight="1" x14ac:dyDescent="0.25">
      <c r="A28" s="9">
        <v>28</v>
      </c>
      <c r="B28" s="9">
        <v>-4</v>
      </c>
      <c r="C28" s="92">
        <v>3.1705999999999999</v>
      </c>
      <c r="D28" s="92">
        <v>3.4931000000000001</v>
      </c>
      <c r="E28" s="139">
        <f>C28/D28-1</f>
        <v>-9.2324869027511469E-2</v>
      </c>
      <c r="F28" s="139"/>
      <c r="G28" s="93">
        <v>4.843190511067708</v>
      </c>
      <c r="H28" s="93">
        <v>4.309946695963542</v>
      </c>
      <c r="I28" s="139">
        <f>G28/H28-1</f>
        <v>0.12372399306088244</v>
      </c>
      <c r="J28" s="19"/>
      <c r="K28" s="92">
        <v>3.2399999999999998E-2</v>
      </c>
      <c r="L28" s="92"/>
      <c r="M28" s="93">
        <v>3.78E-2</v>
      </c>
    </row>
    <row r="29" spans="1:13" s="144" customFormat="1" ht="13.5" customHeight="1" x14ac:dyDescent="0.25">
      <c r="A29" s="142">
        <v>29</v>
      </c>
      <c r="B29" s="95" t="s">
        <v>33</v>
      </c>
      <c r="C29" s="95"/>
      <c r="D29" s="95"/>
      <c r="E29" s="139"/>
      <c r="F29" s="143"/>
      <c r="G29" s="41"/>
      <c r="H29" s="142"/>
      <c r="I29" s="139"/>
      <c r="J29" s="142"/>
      <c r="K29" s="142"/>
      <c r="L29" s="142"/>
      <c r="M29" s="142"/>
    </row>
    <row r="30" spans="1:13" s="142" customFormat="1" ht="13.5" customHeight="1" x14ac:dyDescent="0.25">
      <c r="A30" s="142">
        <v>30</v>
      </c>
      <c r="B30" s="142">
        <v>-4</v>
      </c>
      <c r="C30" s="41" t="s">
        <v>22</v>
      </c>
      <c r="D30" s="95"/>
      <c r="E30" s="139"/>
      <c r="F30" s="143"/>
      <c r="G30" s="95"/>
      <c r="H30" s="95"/>
      <c r="I30" s="139"/>
    </row>
    <row r="31" spans="1:13" ht="13.5" customHeight="1" x14ac:dyDescent="0.25">
      <c r="A31" s="9">
        <v>33</v>
      </c>
      <c r="B31" s="9">
        <v>-4</v>
      </c>
      <c r="C31" s="93">
        <v>1.5172000000000001</v>
      </c>
      <c r="D31" s="93">
        <v>1.2255</v>
      </c>
      <c r="E31" s="139">
        <f>C31/D31-1</f>
        <v>0.23802529579763365</v>
      </c>
      <c r="F31" s="140"/>
      <c r="G31" s="93">
        <v>1.1701999999999999</v>
      </c>
      <c r="H31" s="93">
        <v>1.2842</v>
      </c>
      <c r="I31" s="139">
        <f>G31/H31-1</f>
        <v>-8.8771219436225013E-2</v>
      </c>
      <c r="J31" s="19"/>
      <c r="K31" s="93">
        <v>2.3900000000000001E-2</v>
      </c>
      <c r="L31" s="93"/>
      <c r="M31" s="93">
        <v>3.6400000000000002E-2</v>
      </c>
    </row>
    <row r="32" spans="1:13" ht="13.5" customHeight="1" x14ac:dyDescent="0.25">
      <c r="A32" s="9">
        <v>34</v>
      </c>
      <c r="B32" s="9">
        <v>-4</v>
      </c>
      <c r="C32" s="93">
        <v>0.94669999999999999</v>
      </c>
      <c r="D32" s="93">
        <v>0.80530000000000002</v>
      </c>
      <c r="E32" s="139">
        <f>C32/D32-1</f>
        <v>0.17558673786166645</v>
      </c>
      <c r="F32" s="140"/>
      <c r="G32" s="93">
        <v>0.99250000000000005</v>
      </c>
      <c r="H32" s="93">
        <v>0.88419999999999999</v>
      </c>
      <c r="I32" s="139">
        <f>G32/H32-1</f>
        <v>0.12248360099524991</v>
      </c>
      <c r="J32" s="19"/>
      <c r="K32" s="93">
        <v>0.03</v>
      </c>
      <c r="L32" s="93"/>
      <c r="M32" s="93">
        <v>3.5499999999999997E-2</v>
      </c>
    </row>
    <row r="33" spans="1:13" s="144" customFormat="1" ht="13.5" customHeight="1" x14ac:dyDescent="0.25">
      <c r="A33" s="142">
        <v>35</v>
      </c>
      <c r="B33" s="142">
        <v>-4</v>
      </c>
      <c r="C33" s="41" t="s">
        <v>22</v>
      </c>
      <c r="D33" s="95"/>
      <c r="E33" s="143"/>
      <c r="F33" s="143"/>
      <c r="G33" s="41"/>
      <c r="H33" s="95"/>
      <c r="I33" s="139"/>
      <c r="J33" s="95"/>
      <c r="K33" s="95"/>
      <c r="L33" s="95"/>
      <c r="M33" s="95"/>
    </row>
    <row r="34" spans="1:13" s="144" customFormat="1" ht="13.5" customHeight="1" x14ac:dyDescent="0.25">
      <c r="A34" s="142">
        <v>36</v>
      </c>
      <c r="B34" s="95" t="s">
        <v>33</v>
      </c>
      <c r="C34" s="95"/>
      <c r="D34" s="95"/>
      <c r="E34" s="143"/>
      <c r="F34" s="143"/>
      <c r="G34" s="41"/>
      <c r="H34" s="143"/>
      <c r="I34" s="139"/>
      <c r="J34" s="142"/>
      <c r="K34" s="142"/>
      <c r="L34" s="142"/>
      <c r="M34" s="142"/>
    </row>
    <row r="35" spans="1:13" s="144" customFormat="1" ht="13.5" customHeight="1" x14ac:dyDescent="0.25">
      <c r="A35" s="142">
        <v>37</v>
      </c>
      <c r="B35" s="142">
        <v>-2</v>
      </c>
      <c r="C35" s="41" t="s">
        <v>22</v>
      </c>
      <c r="D35" s="95"/>
      <c r="E35" s="143"/>
      <c r="F35" s="143"/>
      <c r="G35" s="147"/>
      <c r="H35" s="147"/>
      <c r="I35" s="139"/>
      <c r="J35" s="142"/>
      <c r="K35" s="142"/>
      <c r="L35" s="142"/>
      <c r="M35" s="142"/>
    </row>
    <row r="36" spans="1:13" s="144" customFormat="1" ht="13.5" customHeight="1" x14ac:dyDescent="0.25">
      <c r="A36" s="142">
        <v>38</v>
      </c>
      <c r="B36" s="142">
        <v>-3</v>
      </c>
      <c r="C36" s="41" t="s">
        <v>22</v>
      </c>
      <c r="D36" s="142"/>
      <c r="E36" s="142"/>
      <c r="F36" s="142"/>
      <c r="G36" s="95"/>
      <c r="H36" s="95"/>
      <c r="I36" s="139"/>
      <c r="J36" s="142"/>
      <c r="K36" s="142"/>
      <c r="L36" s="142"/>
      <c r="M36" s="142"/>
    </row>
    <row r="37" spans="1:13" ht="13.5" customHeight="1" x14ac:dyDescent="0.25">
      <c r="I37" s="139"/>
    </row>
    <row r="38" spans="1:13" ht="13.5" customHeight="1" x14ac:dyDescent="0.25">
      <c r="A38" s="149" t="s">
        <v>12</v>
      </c>
      <c r="B38" s="32">
        <f>AVERAGE(B24:B26,B28,B31:B32)</f>
        <v>-3.8333333333333335</v>
      </c>
      <c r="C38" s="97"/>
      <c r="D38" s="97"/>
      <c r="E38" s="150">
        <f>AVERAGE(E24:E26,E28,E31:E32)</f>
        <v>0.11062242975369409</v>
      </c>
      <c r="F38" s="30"/>
      <c r="G38" s="97"/>
      <c r="H38" s="97"/>
      <c r="I38" s="150">
        <f>AVERAGE(I24:I26,I28,I31:I32)</f>
        <v>0.14414868484652379</v>
      </c>
      <c r="J38" s="30"/>
      <c r="K38" s="97">
        <f>AVERAGE(K24:K26,K28,K31:K32)</f>
        <v>7.1816666666666654E-2</v>
      </c>
      <c r="L38" s="97"/>
      <c r="M38" s="97">
        <f>AVERAGE(M24:M26,M28,M31:M32)</f>
        <v>5.0949999999999995E-2</v>
      </c>
    </row>
    <row r="39" spans="1:13" ht="13.5" customHeight="1" x14ac:dyDescent="0.25">
      <c r="A39" s="34" t="s">
        <v>13</v>
      </c>
      <c r="B39" s="36">
        <f>_xlfn.STDEV.S(B24:B26,B28,B31:B32)</f>
        <v>0.40824829046386296</v>
      </c>
      <c r="C39" s="34"/>
      <c r="D39" s="34"/>
      <c r="E39" s="151">
        <f>_xlfn.STDEV.S(E24:E26,E28,E31:E32)</f>
        <v>0.11953562057845646</v>
      </c>
      <c r="F39" s="34"/>
      <c r="G39" s="34"/>
      <c r="H39" s="34"/>
      <c r="I39" s="151">
        <f>_xlfn.STDEV.S(I24:I26,I28,I31:I32)</f>
        <v>0.14101190862026305</v>
      </c>
      <c r="J39" s="34"/>
      <c r="K39" s="98">
        <f>_xlfn.STDEV.S(K24:K26,K28,K31:K32)</f>
        <v>5.7153527158581095E-2</v>
      </c>
      <c r="L39" s="98"/>
      <c r="M39" s="98">
        <f>_xlfn.STDEV.S(M24:M26,M28,M31:M32)</f>
        <v>2.4926672461441785E-2</v>
      </c>
    </row>
  </sheetData>
  <mergeCells count="3">
    <mergeCell ref="B1:E1"/>
    <mergeCell ref="G1:I1"/>
    <mergeCell ref="K2:M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Subjects</vt:lpstr>
      <vt:lpstr>Static balance task</vt:lpstr>
      <vt:lpstr>Dynamic balance task</vt:lpstr>
      <vt:lpstr>H-reflex</vt:lpstr>
      <vt:lpstr>Cond. H-reflex</vt:lpstr>
    </vt:vector>
  </TitlesOfParts>
  <Company>UNIFR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RUFFIEUX Jan</dc:creator>
  <cp:lastModifiedBy>RUFFIEUX Jan</cp:lastModifiedBy>
  <dcterms:created xsi:type="dcterms:W3CDTF">2015-10-15T13:18:16Z</dcterms:created>
  <dcterms:modified xsi:type="dcterms:W3CDTF">2016-10-10T12:19:51Z</dcterms:modified>
</cp:coreProperties>
</file>