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36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41" i="1" l="1"/>
  <c r="D205" i="1"/>
  <c r="D201" i="1"/>
  <c r="D199" i="1"/>
  <c r="D198" i="1"/>
  <c r="D196" i="1"/>
  <c r="D194" i="1"/>
  <c r="D191" i="1"/>
  <c r="D167" i="1"/>
  <c r="D154" i="1"/>
  <c r="D104" i="1"/>
  <c r="D98" i="1"/>
  <c r="D96" i="1"/>
  <c r="D90" i="1"/>
  <c r="D77" i="1"/>
  <c r="D67" i="1"/>
  <c r="D60" i="1"/>
  <c r="D58" i="1"/>
  <c r="D55" i="1"/>
  <c r="D52" i="1"/>
  <c r="D47" i="1"/>
  <c r="D44" i="1"/>
  <c r="D43" i="1"/>
  <c r="D42" i="1"/>
  <c r="D41" i="1"/>
  <c r="D35" i="1"/>
  <c r="D28" i="1"/>
  <c r="D27" i="1"/>
  <c r="D18" i="1"/>
  <c r="D10" i="1"/>
  <c r="D7" i="1"/>
  <c r="G168" i="1"/>
  <c r="F10" i="1"/>
  <c r="G10" i="1"/>
  <c r="F2" i="1"/>
  <c r="G2" i="1"/>
  <c r="F3" i="1"/>
  <c r="G3" i="1"/>
  <c r="F4" i="1"/>
  <c r="G4" i="1"/>
  <c r="G5" i="1"/>
  <c r="G6" i="1"/>
  <c r="F7" i="1"/>
  <c r="G7" i="1"/>
  <c r="G8" i="1"/>
  <c r="F9" i="1"/>
  <c r="G9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G24" i="1"/>
  <c r="F25" i="1"/>
  <c r="G25" i="1"/>
  <c r="F26" i="1"/>
  <c r="G26" i="1"/>
  <c r="F27" i="1"/>
  <c r="G27" i="1"/>
  <c r="F28" i="1"/>
  <c r="G28" i="1"/>
  <c r="F29" i="1"/>
  <c r="G29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G40" i="1"/>
  <c r="F41" i="1"/>
  <c r="G41" i="1"/>
  <c r="F42" i="1"/>
  <c r="G42" i="1"/>
  <c r="F43" i="1"/>
  <c r="G43" i="1"/>
  <c r="F44" i="1"/>
  <c r="G44" i="1"/>
  <c r="G45" i="1"/>
  <c r="G46" i="1"/>
  <c r="F47" i="1"/>
  <c r="G47" i="1"/>
  <c r="F48" i="1"/>
  <c r="G48" i="1"/>
  <c r="F49" i="1"/>
  <c r="G49" i="1"/>
  <c r="F50" i="1"/>
  <c r="G50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G70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G78" i="1"/>
  <c r="F79" i="1"/>
  <c r="G79" i="1"/>
  <c r="F80" i="1"/>
  <c r="G80" i="1"/>
  <c r="F81" i="1"/>
  <c r="G81" i="1"/>
  <c r="G82" i="1"/>
  <c r="F83" i="1"/>
  <c r="G83" i="1"/>
  <c r="G84" i="1"/>
  <c r="F85" i="1"/>
  <c r="G85" i="1"/>
  <c r="F86" i="1"/>
  <c r="G86" i="1"/>
  <c r="F87" i="1"/>
  <c r="G87" i="1"/>
  <c r="G88" i="1"/>
  <c r="F89" i="1"/>
  <c r="G89" i="1"/>
  <c r="F90" i="1"/>
  <c r="G90" i="1"/>
  <c r="F91" i="1"/>
  <c r="G91" i="1"/>
  <c r="F92" i="1"/>
  <c r="G92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G103" i="1"/>
  <c r="F104" i="1"/>
  <c r="G104" i="1"/>
  <c r="F105" i="1"/>
  <c r="G105" i="1"/>
  <c r="F106" i="1"/>
  <c r="G106" i="1"/>
  <c r="F107" i="1"/>
  <c r="G107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F132" i="1"/>
  <c r="G132" i="1"/>
  <c r="F133" i="1"/>
  <c r="G133" i="1"/>
  <c r="F134" i="1"/>
  <c r="G134" i="1"/>
  <c r="G135" i="1"/>
  <c r="F136" i="1"/>
  <c r="G136" i="1"/>
  <c r="F137" i="1"/>
  <c r="G137" i="1"/>
  <c r="F138" i="1"/>
  <c r="G138" i="1"/>
  <c r="F139" i="1"/>
  <c r="G139" i="1"/>
  <c r="F140" i="1"/>
  <c r="G140" i="1"/>
  <c r="G141" i="1"/>
  <c r="F142" i="1"/>
  <c r="G142" i="1"/>
  <c r="F143" i="1"/>
  <c r="G143" i="1"/>
  <c r="G144" i="1"/>
  <c r="F145" i="1"/>
  <c r="G145" i="1"/>
  <c r="F146" i="1"/>
  <c r="G146" i="1"/>
  <c r="F147" i="1"/>
  <c r="G147" i="1"/>
  <c r="G148" i="1"/>
  <c r="F149" i="1"/>
  <c r="G149" i="1"/>
  <c r="F150" i="1"/>
  <c r="G150" i="1"/>
  <c r="F151" i="1"/>
  <c r="G151" i="1"/>
  <c r="F152" i="1"/>
  <c r="G152" i="1"/>
  <c r="F153" i="1"/>
  <c r="G153" i="1"/>
  <c r="F154" i="1"/>
  <c r="G154" i="1"/>
  <c r="F155" i="1"/>
  <c r="G155" i="1"/>
  <c r="G156" i="1"/>
  <c r="G157" i="1"/>
  <c r="G158" i="1"/>
  <c r="F159" i="1"/>
  <c r="G159" i="1"/>
  <c r="F160" i="1"/>
  <c r="G160" i="1"/>
  <c r="F161" i="1"/>
  <c r="G161" i="1"/>
  <c r="G162" i="1"/>
  <c r="F163" i="1"/>
  <c r="G163" i="1"/>
  <c r="F164" i="1"/>
  <c r="G164" i="1"/>
  <c r="F165" i="1"/>
  <c r="G165" i="1"/>
  <c r="F166" i="1"/>
  <c r="G166" i="1"/>
  <c r="F167" i="1"/>
  <c r="G167" i="1"/>
  <c r="F169" i="1"/>
  <c r="G169" i="1"/>
  <c r="F170" i="1"/>
  <c r="G170" i="1"/>
  <c r="F171" i="1"/>
  <c r="G171" i="1"/>
  <c r="F172" i="1"/>
  <c r="G172" i="1"/>
  <c r="F173" i="1"/>
  <c r="G173" i="1"/>
  <c r="F174" i="1"/>
  <c r="G174" i="1"/>
  <c r="F175" i="1"/>
  <c r="G175" i="1"/>
  <c r="G176" i="1"/>
  <c r="G177" i="1"/>
  <c r="G178" i="1"/>
  <c r="F179" i="1"/>
  <c r="G179" i="1"/>
  <c r="G180" i="1"/>
  <c r="G181" i="1"/>
  <c r="F182" i="1"/>
  <c r="G182" i="1"/>
  <c r="F183" i="1"/>
  <c r="G183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G192" i="1"/>
  <c r="F193" i="1"/>
  <c r="G193" i="1"/>
  <c r="F194" i="1"/>
  <c r="G194" i="1"/>
  <c r="F195" i="1"/>
  <c r="G195" i="1"/>
  <c r="F196" i="1"/>
  <c r="G196" i="1"/>
  <c r="F197" i="1"/>
  <c r="G197" i="1"/>
  <c r="F198" i="1"/>
  <c r="G198" i="1"/>
  <c r="F199" i="1"/>
  <c r="G199" i="1"/>
  <c r="F200" i="1"/>
  <c r="G200" i="1"/>
  <c r="F201" i="1"/>
  <c r="G201" i="1"/>
  <c r="F202" i="1"/>
  <c r="G202" i="1"/>
  <c r="G203" i="1"/>
  <c r="F204" i="1"/>
  <c r="G204" i="1"/>
  <c r="F205" i="1"/>
  <c r="G205" i="1"/>
  <c r="F206" i="1"/>
  <c r="G206" i="1"/>
  <c r="F207" i="1"/>
  <c r="G207" i="1"/>
  <c r="G208" i="1"/>
  <c r="F209" i="1"/>
  <c r="G209" i="1"/>
  <c r="F210" i="1"/>
  <c r="G210" i="1"/>
  <c r="F211" i="1"/>
  <c r="G211" i="1"/>
  <c r="F212" i="1"/>
  <c r="G212" i="1"/>
  <c r="F213" i="1"/>
  <c r="G213" i="1"/>
  <c r="G214" i="1"/>
  <c r="F215" i="1"/>
  <c r="G215" i="1"/>
  <c r="F216" i="1"/>
  <c r="G216" i="1"/>
  <c r="F217" i="1"/>
  <c r="G217" i="1"/>
  <c r="F218" i="1"/>
  <c r="G218" i="1"/>
  <c r="F219" i="1"/>
  <c r="G219" i="1"/>
  <c r="G220" i="1"/>
  <c r="G221" i="1"/>
  <c r="F222" i="1"/>
  <c r="G222" i="1"/>
  <c r="F223" i="1"/>
  <c r="G223" i="1"/>
  <c r="F224" i="1"/>
  <c r="G224" i="1"/>
  <c r="F225" i="1"/>
  <c r="G225" i="1"/>
  <c r="F226" i="1"/>
  <c r="G226" i="1"/>
  <c r="F227" i="1"/>
  <c r="G227" i="1"/>
  <c r="F228" i="1"/>
  <c r="G228" i="1"/>
  <c r="F229" i="1"/>
  <c r="G229" i="1"/>
  <c r="F230" i="1"/>
  <c r="G230" i="1"/>
  <c r="F231" i="1"/>
  <c r="G231" i="1"/>
  <c r="G232" i="1"/>
  <c r="G233" i="1"/>
  <c r="G234" i="1"/>
  <c r="F235" i="1"/>
  <c r="G235" i="1"/>
  <c r="F236" i="1"/>
  <c r="G236" i="1"/>
  <c r="F237" i="1"/>
  <c r="G237" i="1"/>
  <c r="F238" i="1"/>
  <c r="G238" i="1"/>
  <c r="F241" i="1"/>
  <c r="H241" i="1"/>
</calcChain>
</file>

<file path=xl/sharedStrings.xml><?xml version="1.0" encoding="utf-8"?>
<sst xmlns="http://schemas.openxmlformats.org/spreadsheetml/2006/main" count="707" uniqueCount="257">
  <si>
    <t>Country/Territory</t>
  </si>
  <si>
    <t>Muslim  %</t>
  </si>
  <si>
    <t>Jewish  %</t>
  </si>
  <si>
    <t>MC %</t>
  </si>
  <si>
    <t>Afghanistan</t>
  </si>
  <si>
    <t>–</t>
  </si>
  <si>
    <t>Albania</t>
  </si>
  <si>
    <t>Algeria</t>
  </si>
  <si>
    <t>American Samoa*</t>
  </si>
  <si>
    <t>&lt;0.1</t>
  </si>
  <si>
    <t>Andorra*</t>
  </si>
  <si>
    <t>Angola</t>
  </si>
  <si>
    <t>Anguilla*</t>
  </si>
  <si>
    <t>Antigua &amp;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</si>
  <si>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</si>
  <si>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</si>
  <si>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</si>
  <si>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</si>
  <si>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</si>
  <si>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</si>
  <si>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</si>
  <si>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</si>
  <si>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</si>
  <si>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</si>
  <si>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</si>
  <si>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</si>
  <si>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</si>
  <si>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</si>
  <si>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Bermuda*</t>
  </si>
  <si>
    <t>Bhutan</t>
  </si>
  <si>
    <t>Bolivia</t>
  </si>
  <si>
    <t>&lt;0.01</t>
  </si>
  <si>
    <t>Bosnia &amp; Herzegovina</t>
  </si>
  <si>
    <t>Botswana</t>
  </si>
  <si>
    <t>Brazil</t>
  </si>
  <si>
    <t>British Virgin Islands*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</si>
  <si>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</si>
  <si>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</si>
  <si>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</si>
  <si>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</si>
  <si>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</si>
  <si>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</si>
  <si>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</si>
  <si>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</si>
  <si>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Islands*</t>
  </si>
  <si>
    <t>Central African Republic</t>
  </si>
  <si>
    <t>Chad</t>
  </si>
  <si>
    <t>Chile</t>
  </si>
  <si>
    <t>China</t>
  </si>
  <si>
    <t>Christmas Island*</t>
  </si>
  <si>
    <t>Cocos (Keeling) Islands*</t>
  </si>
  <si>
    <t>Columbia</t>
  </si>
  <si>
    <t>Comoros</t>
  </si>
  <si>
    <t>Congo, Dem Rep</t>
  </si>
  <si>
    <t>Congo, Republic</t>
  </si>
  <si>
    <t>Cook Islands*</t>
  </si>
  <si>
    <t>Costa Rica</t>
  </si>
  <si>
    <t>Cote d’Ivoire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</si>
  <si>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</si>
  <si>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</si>
  <si>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</si>
  <si>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</si>
  <si>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</si>
  <si>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</si>
  <si>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</si>
  <si>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Dominica*</t>
  </si>
  <si>
    <t>Dominican Republic</t>
  </si>
  <si>
    <t xml:space="preserve"> &lt;0.1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</si>
  <si>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</si>
  <si>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</si>
  <si>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</si>
  <si>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</si>
  <si>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</si>
  <si>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</si>
  <si>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</si>
  <si>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(Islas Malvinas)*</t>
  </si>
  <si>
    <t xml:space="preserve">– </t>
  </si>
  <si>
    <t>Faroe Islands*</t>
  </si>
  <si>
    <t>Fiji</t>
  </si>
  <si>
    <t>Finland</t>
  </si>
  <si>
    <t>France</t>
  </si>
  <si>
    <t>French Polynesia</t>
  </si>
  <si>
    <t>Gabon</t>
  </si>
  <si>
    <t>Gambia, The</t>
  </si>
  <si>
    <t>Gaza Strip*</t>
  </si>
  <si>
    <t>Georgia</t>
  </si>
  <si>
    <t>Germany</t>
  </si>
  <si>
    <t>Ghana</t>
  </si>
  <si>
    <t>Gibraltar*</t>
  </si>
  <si>
    <t>Greece</t>
  </si>
  <si>
    <t>Greenland*</t>
  </si>
  <si>
    <t>Grenada</t>
  </si>
  <si>
    <t>Guam</t>
  </si>
  <si>
    <t>Guatemala</t>
  </si>
  <si>
    <t>Guernsey*</t>
  </si>
  <si>
    <t>Guinea</t>
  </si>
  <si>
    <t>Guinea-Bissau</t>
  </si>
  <si>
    <t>Guyana</t>
  </si>
  <si>
    <t>Haiti</t>
  </si>
  <si>
    <t>Holy See* (Vatican City); (assume all male)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</si>
  <si>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</si>
  <si>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</si>
  <si>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</si>
  <si>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</si>
  <si>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</si>
  <si>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</si>
  <si>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</si>
  <si>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</si>
  <si>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</si>
  <si>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Man*</t>
  </si>
  <si>
    <t>Israel</t>
  </si>
  <si>
    <t>Italy</t>
  </si>
  <si>
    <t>Jamaica</t>
  </si>
  <si>
    <t>Japan</t>
  </si>
  <si>
    <t>Jersey*</t>
  </si>
  <si>
    <t>Jordan</t>
  </si>
  <si>
    <t>Kazakhstan</t>
  </si>
  <si>
    <t>Kenya</t>
  </si>
  <si>
    <t>Kiribati</t>
  </si>
  <si>
    <t>Korea, North</t>
  </si>
  <si>
    <t>Korea, South</t>
  </si>
  <si>
    <t>Kosovo*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</si>
  <si>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</si>
  <si>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</si>
  <si>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</si>
  <si>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</si>
  <si>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</si>
  <si>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</si>
  <si>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</si>
  <si>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</si>
  <si>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Liechtenstein*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</si>
  <si>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</si>
  <si>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</si>
  <si>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</si>
  <si>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</si>
  <si>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</si>
  <si>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</si>
  <si>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</si>
  <si>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</si>
  <si>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</si>
  <si>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Islands*</t>
  </si>
  <si>
    <t>Mauritania</t>
  </si>
  <si>
    <t>Mauritius</t>
  </si>
  <si>
    <t>Mexico</t>
  </si>
  <si>
    <t>Micronesia, Fed States</t>
  </si>
  <si>
    <t>Moldova</t>
  </si>
  <si>
    <t>Monaco*</t>
  </si>
  <si>
    <t>Mongolia</t>
  </si>
  <si>
    <t>Montenegro</t>
  </si>
  <si>
    <t>Montserrat*</t>
  </si>
  <si>
    <t>Morocco</t>
  </si>
  <si>
    <t>Mozambique</t>
  </si>
  <si>
    <t>Namibia</t>
  </si>
  <si>
    <t>Nauru*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</si>
  <si>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</si>
  <si>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</si>
  <si>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</si>
  <si>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</si>
  <si>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</si>
  <si>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</si>
  <si>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</si>
  <si>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Niue*</t>
  </si>
  <si>
    <t>Norfolk Island*</t>
  </si>
  <si>
    <t>Northern Mariana Islands*</t>
  </si>
  <si>
    <t>Norway</t>
  </si>
  <si>
    <t>Oman</t>
  </si>
  <si>
    <t>Pakistan</t>
  </si>
  <si>
    <t>Palau*</t>
  </si>
  <si>
    <t>Panama</t>
  </si>
  <si>
    <t>Papua New Guinea</t>
  </si>
  <si>
    <t>Paraguay</t>
  </si>
  <si>
    <t>Peru</t>
  </si>
  <si>
    <t>Philippines</t>
  </si>
  <si>
    <t>Pitcairn Islands*</t>
  </si>
  <si>
    <t>Poland</t>
  </si>
  <si>
    <t>Portugal</t>
  </si>
  <si>
    <t>Puerto Rico</t>
  </si>
  <si>
    <t>Qatar</t>
  </si>
  <si>
    <t>Romania</t>
  </si>
  <si>
    <t>Russia</t>
  </si>
  <si>
    <t>Rwanda</t>
  </si>
  <si>
    <t>Saint Barthelemy*</t>
  </si>
  <si>
    <t>Saint Helena Ascension &amp; Tristan da Cunha*</t>
  </si>
  <si>
    <t>Saint Kitts &amp; Nevis*</t>
  </si>
  <si>
    <t>Saint Lucia</t>
  </si>
  <si>
    <t>Saint Martin &amp; Tristan da Cunha*</t>
  </si>
  <si>
    <t>Saint Pierre &amp; Miquelon*</t>
  </si>
  <si>
    <t xml:space="preserve">Saint Vincent &amp; the Grenadines </t>
  </si>
  <si>
    <t>Samoa</t>
  </si>
  <si>
    <t>San Marino*</t>
  </si>
  <si>
    <t>Sao Tome &amp; Principe</t>
  </si>
  <si>
    <t>Saudi Arabia</t>
  </si>
  <si>
    <t>Senegal</t>
  </si>
  <si>
    <t>Serbia</t>
  </si>
  <si>
    <t>Seychelles</t>
  </si>
  <si>
    <t>Sierra Leone</t>
  </si>
  <si>
    <t>Singapore</t>
  </si>
  <si>
    <t>Sint Maarten*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</si>
  <si>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</si>
  <si>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</si>
  <si>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</si>
  <si>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</si>
  <si>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</si>
  <si>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</si>
  <si>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</si>
  <si>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</si>
  <si>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</si>
  <si>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</si>
  <si>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Svalbard*</t>
  </si>
  <si>
    <t>Swaziland</t>
  </si>
  <si>
    <t>Sweden</t>
  </si>
  <si>
    <t>Switzerland</t>
  </si>
  <si>
    <t>Syria</t>
  </si>
  <si>
    <t>Taiwan*</t>
  </si>
  <si>
    <t>Tajikistan</t>
  </si>
  <si>
    <t>Tanzania</t>
  </si>
  <si>
    <t>Thailand</t>
  </si>
  <si>
    <t>Timor-Leste</t>
  </si>
  <si>
    <t>Togo</t>
  </si>
  <si>
    <t>Tokelau*</t>
  </si>
  <si>
    <t>Tonga</t>
  </si>
  <si>
    <t>Trinidad &amp; Tobago</t>
  </si>
  <si>
    <t>Tunisia</t>
  </si>
  <si>
    <t>Turkey</t>
  </si>
  <si>
    <t>Turkmenistan</t>
  </si>
  <si>
    <t>Turks &amp; Caicos Islands *</t>
  </si>
  <si>
    <t>Tuvalu*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</si>
  <si>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</si>
  <si>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</si>
  <si>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</si>
  <si>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</si>
  <si>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</si>
  <si>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</si>
  <si>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</si>
  <si>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</si>
  <si>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</si>
  <si>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</si>
  <si>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Virgin Islands*</t>
  </si>
  <si>
    <t>Wallis &amp; Futuna*</t>
  </si>
  <si>
    <t>West Bank*</t>
  </si>
  <si>
    <t>Western Sahara</t>
  </si>
  <si>
    <t>Yemen</t>
  </si>
  <si>
    <t>Zambia</t>
  </si>
  <si>
    <t>Zimbabwe</t>
  </si>
  <si>
    <t>Total Males</t>
  </si>
  <si>
    <t>Basis</t>
  </si>
  <si>
    <t>Relig</t>
  </si>
  <si>
    <t>Survey</t>
  </si>
  <si>
    <t>Culture</t>
  </si>
  <si>
    <t>No info</t>
  </si>
  <si>
    <t>Burma (Myanmar)</t>
  </si>
  <si>
    <t>Macau</t>
  </si>
  <si>
    <t>Total MC</t>
  </si>
  <si>
    <t>MC%</t>
  </si>
  <si>
    <t>UN &amp; CIA  Total Males</t>
  </si>
  <si>
    <t>UN Total Males (thousands)
15-64</t>
  </si>
  <si>
    <t xml:space="preserve">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</si>
</sst>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#\ ###\ ###\ ##0;\-#\ ###\ ###\ ##0;0"/>
    <numFmt numFmtId="167" formatCode="_-* #,##0_-;\-* #,##0_-;_-* &quot;-&quot;??_-;_-@_-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5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/>
    </xf>
    <xf numFmtId="0" fontId="2" fillId="0" borderId="0" xfId="0" applyFont="1"/>
    <xf numFmtId="0" fontId="2" fillId="3" borderId="1" xfId="0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3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/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3" fontId="2" fillId="0" borderId="1" xfId="0" applyNumberFormat="1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8" fillId="0" borderId="0" xfId="0" applyFont="1"/>
    <xf numFmtId="0" fontId="4" fillId="2" borderId="0" xfId="0" applyFont="1" applyFill="1" applyBorder="1"/>
    <xf numFmtId="164" fontId="4" fillId="2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/>
    <xf numFmtId="2" fontId="4" fillId="2" borderId="0" xfId="0" applyNumberFormat="1" applyFont="1" applyFill="1" applyBorder="1"/>
    <xf numFmtId="2" fontId="4" fillId="0" borderId="1" xfId="0" applyNumberFormat="1" applyFont="1" applyFill="1" applyBorder="1" applyAlignment="1">
      <alignment vertical="center"/>
    </xf>
    <xf numFmtId="167" fontId="2" fillId="0" borderId="1" xfId="13" applyNumberFormat="1" applyFont="1" applyBorder="1"/>
  </cellXfs>
  <cellStyles count="14">
    <cellStyle name="Comma" xfId="13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tabSelected="1" topLeftCell="A231" workbookViewId="0">
      <selection activeCell="G234" sqref="G234"/>
    </sheetView>
  </sheetViews>
  <sheetFormatPr baseColWidth="10" defaultColWidth="11" defaultRowHeight="14" x14ac:dyDescent="0"/>
  <cols>
    <col min="1" max="1" width="34.33203125" style="17" bestFit="1" customWidth="1"/>
    <col min="2" max="3" width="11" style="17" customWidth="1"/>
    <col min="4" max="4" width="12.1640625" style="19" customWidth="1"/>
    <col min="5" max="5" width="12.83203125" style="17" bestFit="1" customWidth="1"/>
    <col min="6" max="6" width="18.1640625" style="17" bestFit="1" customWidth="1"/>
    <col min="7" max="7" width="14" style="6" bestFit="1" customWidth="1"/>
    <col min="8" max="16384" width="11" style="6"/>
  </cols>
  <sheetData>
    <row r="1" spans="1:8" ht="24.75" customHeight="1">
      <c r="A1" s="2" t="s">
        <v>0</v>
      </c>
      <c r="B1" s="2" t="s">
        <v>1</v>
      </c>
      <c r="C1" s="2" t="s">
        <v>2</v>
      </c>
      <c r="D1" s="2" t="s">
        <v>3</v>
      </c>
      <c r="E1" s="3" t="s">
        <v>255</v>
      </c>
      <c r="F1" s="3" t="s">
        <v>254</v>
      </c>
      <c r="G1" s="4" t="s">
        <v>252</v>
      </c>
      <c r="H1" s="2" t="s">
        <v>245</v>
      </c>
    </row>
    <row r="2" spans="1:8">
      <c r="A2" s="10" t="s">
        <v>4</v>
      </c>
      <c r="B2" s="10">
        <v>99.8</v>
      </c>
      <c r="C2" s="10" t="s">
        <v>5</v>
      </c>
      <c r="D2" s="15">
        <v>99.8</v>
      </c>
      <c r="E2" s="11">
        <v>9054.2350000000006</v>
      </c>
      <c r="F2" s="11">
        <f>E2*1000</f>
        <v>9054235</v>
      </c>
      <c r="G2" s="5">
        <f t="shared" ref="G2:G33" si="0">((F2*D2)/100)</f>
        <v>9036126.5299999993</v>
      </c>
      <c r="H2" s="1" t="s">
        <v>246</v>
      </c>
    </row>
    <row r="3" spans="1:8">
      <c r="A3" s="10" t="s">
        <v>6</v>
      </c>
      <c r="B3" s="10">
        <v>82.1</v>
      </c>
      <c r="C3" s="10" t="s">
        <v>5</v>
      </c>
      <c r="D3" s="15">
        <v>47.7</v>
      </c>
      <c r="E3" s="11">
        <v>988.26300000000003</v>
      </c>
      <c r="F3" s="11">
        <f>E3*1000</f>
        <v>988263</v>
      </c>
      <c r="G3" s="5">
        <f t="shared" si="0"/>
        <v>471401.451</v>
      </c>
      <c r="H3" s="1" t="s">
        <v>247</v>
      </c>
    </row>
    <row r="4" spans="1:8">
      <c r="A4" s="10" t="s">
        <v>7</v>
      </c>
      <c r="B4" s="10">
        <v>97.9</v>
      </c>
      <c r="C4" s="10" t="s">
        <v>5</v>
      </c>
      <c r="D4" s="15">
        <v>97.9</v>
      </c>
      <c r="E4" s="11">
        <v>13078.849</v>
      </c>
      <c r="F4" s="11">
        <f>E4*1000</f>
        <v>13078849</v>
      </c>
      <c r="G4" s="5">
        <f t="shared" si="0"/>
        <v>12804193.171000002</v>
      </c>
      <c r="H4" s="1" t="s">
        <v>246</v>
      </c>
    </row>
    <row r="5" spans="1:8">
      <c r="A5" s="10" t="s">
        <v>8</v>
      </c>
      <c r="B5" s="10" t="s">
        <v>9</v>
      </c>
      <c r="C5" s="10" t="s">
        <v>5</v>
      </c>
      <c r="D5" s="15">
        <v>95</v>
      </c>
      <c r="E5" s="12"/>
      <c r="F5" s="13">
        <v>27172</v>
      </c>
      <c r="G5" s="5">
        <f t="shared" si="0"/>
        <v>25813.4</v>
      </c>
      <c r="H5" s="1" t="s">
        <v>248</v>
      </c>
    </row>
    <row r="6" spans="1:8">
      <c r="A6" s="10" t="s">
        <v>10</v>
      </c>
      <c r="B6" s="10">
        <v>1.1000000000000001</v>
      </c>
      <c r="C6" s="10" t="s">
        <v>5</v>
      </c>
      <c r="D6" s="15">
        <v>1.1000000000000001</v>
      </c>
      <c r="E6" s="12"/>
      <c r="F6" s="13">
        <v>44036</v>
      </c>
      <c r="G6" s="5">
        <f t="shared" si="0"/>
        <v>484.39600000000007</v>
      </c>
      <c r="H6" s="1" t="s">
        <v>246</v>
      </c>
    </row>
    <row r="7" spans="1:8">
      <c r="A7" s="10" t="s">
        <v>11</v>
      </c>
      <c r="B7" s="10">
        <v>1</v>
      </c>
      <c r="C7" s="10" t="s">
        <v>5</v>
      </c>
      <c r="D7" s="15">
        <f>(50+65)/2</f>
        <v>57.5</v>
      </c>
      <c r="E7" s="11">
        <v>6172.0649999999996</v>
      </c>
      <c r="F7" s="11">
        <f>E7*1000</f>
        <v>6172065</v>
      </c>
      <c r="G7" s="5">
        <f t="shared" si="0"/>
        <v>3548937.375</v>
      </c>
      <c r="H7" s="1" t="s">
        <v>247</v>
      </c>
    </row>
    <row r="8" spans="1:8">
      <c r="A8" s="10" t="s">
        <v>12</v>
      </c>
      <c r="B8" s="10">
        <v>0.3</v>
      </c>
      <c r="C8" s="10" t="s">
        <v>5</v>
      </c>
      <c r="D8" s="15">
        <v>0.3</v>
      </c>
      <c r="E8" s="12"/>
      <c r="F8" s="13">
        <v>7867</v>
      </c>
      <c r="G8" s="5">
        <f t="shared" si="0"/>
        <v>23.600999999999999</v>
      </c>
      <c r="H8" s="1" t="s">
        <v>246</v>
      </c>
    </row>
    <row r="9" spans="1:8">
      <c r="A9" s="10" t="s">
        <v>13</v>
      </c>
      <c r="B9" s="10">
        <v>0.6</v>
      </c>
      <c r="C9" s="10" t="s">
        <v>5</v>
      </c>
      <c r="D9" s="15">
        <v>0.6</v>
      </c>
      <c r="E9" s="11">
        <v>29.975000000000001</v>
      </c>
      <c r="F9" s="11">
        <f t="shared" ref="F9:F23" si="1">E9*1000</f>
        <v>29975</v>
      </c>
      <c r="G9" s="5">
        <f t="shared" si="0"/>
        <v>179.85</v>
      </c>
      <c r="H9" s="1" t="s">
        <v>246</v>
      </c>
    </row>
    <row r="10" spans="1:8">
      <c r="A10" s="10" t="s">
        <v>14</v>
      </c>
      <c r="B10" s="10">
        <v>2.5</v>
      </c>
      <c r="C10" s="10">
        <v>0.43</v>
      </c>
      <c r="D10" s="15">
        <f>C10+B10</f>
        <v>2.93</v>
      </c>
      <c r="E10" s="11">
        <v>13775.816000000001</v>
      </c>
      <c r="F10" s="11">
        <f t="shared" si="1"/>
        <v>13775816</v>
      </c>
      <c r="G10" s="5">
        <f t="shared" si="0"/>
        <v>403631.40880000003</v>
      </c>
      <c r="H10" s="1" t="s">
        <v>246</v>
      </c>
    </row>
    <row r="11" spans="1:8">
      <c r="A11" s="10" t="s">
        <v>15</v>
      </c>
      <c r="B11" s="10" t="s">
        <v>9</v>
      </c>
      <c r="C11" s="10" t="s">
        <v>5</v>
      </c>
      <c r="D11" s="15">
        <v>0.1</v>
      </c>
      <c r="E11" s="11">
        <v>985.529</v>
      </c>
      <c r="F11" s="11">
        <f t="shared" si="1"/>
        <v>985529</v>
      </c>
      <c r="G11" s="5">
        <f t="shared" si="0"/>
        <v>985.52900000000011</v>
      </c>
      <c r="H11" s="1" t="s">
        <v>246</v>
      </c>
    </row>
    <row r="12" spans="1:8">
      <c r="A12" s="10" t="s">
        <v>16</v>
      </c>
      <c r="B12" s="10">
        <v>0.4</v>
      </c>
      <c r="C12" s="10">
        <v>0.06</v>
      </c>
      <c r="D12" s="15">
        <v>0.46</v>
      </c>
      <c r="E12" s="11">
        <v>34.256999999999998</v>
      </c>
      <c r="F12" s="11">
        <f t="shared" si="1"/>
        <v>34257</v>
      </c>
      <c r="G12" s="5">
        <f t="shared" si="0"/>
        <v>157.5822</v>
      </c>
      <c r="H12" s="1" t="s">
        <v>246</v>
      </c>
    </row>
    <row r="13" spans="1:8">
      <c r="A13" s="10" t="s">
        <v>17</v>
      </c>
      <c r="B13" s="10">
        <v>1.9</v>
      </c>
      <c r="C13" s="10">
        <v>0.49</v>
      </c>
      <c r="D13" s="15">
        <v>58</v>
      </c>
      <c r="E13" s="11">
        <v>7982.3310000000001</v>
      </c>
      <c r="F13" s="11">
        <f t="shared" si="1"/>
        <v>7982331</v>
      </c>
      <c r="G13" s="5">
        <f t="shared" si="0"/>
        <v>4629751.9800000004</v>
      </c>
      <c r="H13" s="1" t="s">
        <v>247</v>
      </c>
    </row>
    <row r="14" spans="1:8">
      <c r="A14" s="10" t="s">
        <v>18</v>
      </c>
      <c r="B14" s="10">
        <v>5.7</v>
      </c>
      <c r="C14" s="10">
        <v>0.11</v>
      </c>
      <c r="D14" s="15">
        <v>5.81</v>
      </c>
      <c r="E14" s="11">
        <v>2881.3910000000001</v>
      </c>
      <c r="F14" s="11">
        <f t="shared" si="1"/>
        <v>2881391</v>
      </c>
      <c r="G14" s="5">
        <f t="shared" si="0"/>
        <v>167408.81709999999</v>
      </c>
      <c r="H14" s="1" t="s">
        <v>246</v>
      </c>
    </row>
    <row r="15" spans="1:8">
      <c r="A15" s="10" t="s">
        <v>19</v>
      </c>
      <c r="B15" s="10">
        <v>98.4</v>
      </c>
      <c r="C15" s="10">
        <v>0.1</v>
      </c>
      <c r="D15" s="15">
        <v>98.5</v>
      </c>
      <c r="E15" s="11">
        <v>3482.5079999999998</v>
      </c>
      <c r="F15" s="11">
        <f t="shared" si="1"/>
        <v>3482508</v>
      </c>
      <c r="G15" s="5">
        <f t="shared" si="0"/>
        <v>3430270.38</v>
      </c>
      <c r="H15" s="1" t="s">
        <v>246</v>
      </c>
    </row>
    <row r="16" spans="1:8">
      <c r="A16" s="10" t="s">
        <v>20</v>
      </c>
      <c r="B16" s="10">
        <v>0.1</v>
      </c>
      <c r="C16" s="10">
        <v>0.1</v>
      </c>
      <c r="D16" s="15">
        <v>0.2</v>
      </c>
      <c r="E16" s="11">
        <v>134.875</v>
      </c>
      <c r="F16" s="11">
        <f t="shared" si="1"/>
        <v>134875</v>
      </c>
      <c r="G16" s="5">
        <f t="shared" si="0"/>
        <v>269.75</v>
      </c>
      <c r="H16" s="1" t="s">
        <v>246</v>
      </c>
    </row>
    <row r="17" spans="1:8">
      <c r="A17" s="10" t="s">
        <v>21</v>
      </c>
      <c r="B17" s="10">
        <v>81.2</v>
      </c>
      <c r="C17" s="10" t="s">
        <v>5</v>
      </c>
      <c r="D17" s="15">
        <v>81.2</v>
      </c>
      <c r="E17" s="11">
        <v>684.77499999999998</v>
      </c>
      <c r="F17" s="11">
        <f t="shared" si="1"/>
        <v>684775</v>
      </c>
      <c r="G17" s="5">
        <f t="shared" si="0"/>
        <v>556037.30000000005</v>
      </c>
      <c r="H17" s="1" t="s">
        <v>246</v>
      </c>
    </row>
    <row r="18" spans="1:8">
      <c r="A18" s="10" t="s">
        <v>22</v>
      </c>
      <c r="B18" s="10">
        <v>90.4</v>
      </c>
      <c r="C18" s="10" t="s">
        <v>5</v>
      </c>
      <c r="D18" s="15">
        <f>(87.5+99)/2</f>
        <v>93.25</v>
      </c>
      <c r="E18" s="11">
        <v>53016.7</v>
      </c>
      <c r="F18" s="11">
        <f t="shared" si="1"/>
        <v>53016700</v>
      </c>
      <c r="G18" s="5">
        <f t="shared" si="0"/>
        <v>49438072.75</v>
      </c>
      <c r="H18" s="1" t="s">
        <v>247</v>
      </c>
    </row>
    <row r="19" spans="1:8">
      <c r="A19" s="10" t="s">
        <v>23</v>
      </c>
      <c r="B19" s="10">
        <v>0.9</v>
      </c>
      <c r="C19" s="10" t="s">
        <v>5</v>
      </c>
      <c r="D19" s="15">
        <v>0.9</v>
      </c>
      <c r="E19" s="11">
        <v>90.930999999999997</v>
      </c>
      <c r="F19" s="11">
        <f t="shared" si="1"/>
        <v>90931</v>
      </c>
      <c r="G19" s="5">
        <f t="shared" si="0"/>
        <v>818.37900000000013</v>
      </c>
      <c r="H19" s="1" t="s">
        <v>246</v>
      </c>
    </row>
    <row r="20" spans="1:8">
      <c r="A20" s="10" t="s">
        <v>24</v>
      </c>
      <c r="B20" s="10">
        <v>0.2</v>
      </c>
      <c r="C20" s="10">
        <v>0.12</v>
      </c>
      <c r="D20" s="15">
        <v>0.32</v>
      </c>
      <c r="E20" s="11">
        <v>3205.7280000000001</v>
      </c>
      <c r="F20" s="11">
        <f t="shared" si="1"/>
        <v>3205728</v>
      </c>
      <c r="G20" s="5">
        <f t="shared" si="0"/>
        <v>10258.329600000001</v>
      </c>
      <c r="H20" s="1" t="s">
        <v>246</v>
      </c>
    </row>
    <row r="21" spans="1:8">
      <c r="A21" s="10" t="s">
        <v>25</v>
      </c>
      <c r="B21" s="10">
        <v>6</v>
      </c>
      <c r="C21" s="10">
        <v>0.27</v>
      </c>
      <c r="D21" s="15">
        <v>22.6</v>
      </c>
      <c r="E21" s="11">
        <v>3685.9670000000001</v>
      </c>
      <c r="F21" s="11">
        <f t="shared" si="1"/>
        <v>3685967</v>
      </c>
      <c r="G21" s="5">
        <f t="shared" si="0"/>
        <v>833028.54200000002</v>
      </c>
      <c r="H21" s="1" t="s">
        <v>247</v>
      </c>
    </row>
    <row r="22" spans="1:8">
      <c r="A22" s="10" t="s">
        <v>26</v>
      </c>
      <c r="B22" s="10">
        <v>0.1</v>
      </c>
      <c r="C22" s="10" t="s">
        <v>5</v>
      </c>
      <c r="D22" s="15">
        <v>0.1</v>
      </c>
      <c r="E22" s="11">
        <v>113.31399999999999</v>
      </c>
      <c r="F22" s="11">
        <f t="shared" si="1"/>
        <v>113314</v>
      </c>
      <c r="G22" s="5">
        <f t="shared" si="0"/>
        <v>113.31400000000002</v>
      </c>
      <c r="H22" s="1" t="s">
        <v>246</v>
      </c>
    </row>
    <row r="23" spans="1:8">
      <c r="A23" s="10" t="s">
        <v>27</v>
      </c>
      <c r="B23" s="10">
        <v>24.5</v>
      </c>
      <c r="C23" s="10" t="s">
        <v>5</v>
      </c>
      <c r="D23" s="15">
        <v>92.9</v>
      </c>
      <c r="E23" s="11">
        <v>2978.0419999999999</v>
      </c>
      <c r="F23" s="11">
        <f t="shared" si="1"/>
        <v>2978042</v>
      </c>
      <c r="G23" s="5">
        <f t="shared" si="0"/>
        <v>2766601.0180000002</v>
      </c>
      <c r="H23" s="1" t="s">
        <v>247</v>
      </c>
    </row>
    <row r="24" spans="1:8">
      <c r="A24" s="10" t="s">
        <v>28</v>
      </c>
      <c r="B24" s="10">
        <v>0.8</v>
      </c>
      <c r="C24" s="10" t="s">
        <v>5</v>
      </c>
      <c r="D24" s="15">
        <v>0.8</v>
      </c>
      <c r="E24" s="12"/>
      <c r="F24" s="13">
        <v>34012</v>
      </c>
      <c r="G24" s="5">
        <f t="shared" si="0"/>
        <v>272.096</v>
      </c>
      <c r="H24" s="1" t="s">
        <v>246</v>
      </c>
    </row>
    <row r="25" spans="1:8">
      <c r="A25" s="10" t="s">
        <v>29</v>
      </c>
      <c r="B25" s="10">
        <v>1</v>
      </c>
      <c r="C25" s="10" t="s">
        <v>5</v>
      </c>
      <c r="D25" s="15">
        <v>1</v>
      </c>
      <c r="E25" s="11">
        <v>288.45</v>
      </c>
      <c r="F25" s="11">
        <f>E25*1000</f>
        <v>288450</v>
      </c>
      <c r="G25" s="5">
        <f t="shared" si="0"/>
        <v>2884.5</v>
      </c>
      <c r="H25" s="1" t="s">
        <v>246</v>
      </c>
    </row>
    <row r="26" spans="1:8">
      <c r="A26" s="10" t="s">
        <v>30</v>
      </c>
      <c r="B26" s="10" t="s">
        <v>9</v>
      </c>
      <c r="C26" s="10" t="s">
        <v>31</v>
      </c>
      <c r="D26" s="15">
        <v>0.11</v>
      </c>
      <c r="E26" s="11">
        <v>3274.6190000000001</v>
      </c>
      <c r="F26" s="11">
        <f>E26*1000</f>
        <v>3274619</v>
      </c>
      <c r="G26" s="5">
        <f t="shared" si="0"/>
        <v>3602.0809000000004</v>
      </c>
      <c r="H26" s="10" t="s">
        <v>246</v>
      </c>
    </row>
    <row r="27" spans="1:8">
      <c r="A27" s="10" t="s">
        <v>32</v>
      </c>
      <c r="B27" s="10">
        <v>41.6</v>
      </c>
      <c r="C27" s="10">
        <v>0.01</v>
      </c>
      <c r="D27" s="15">
        <f>41.6+0.01</f>
        <v>41.61</v>
      </c>
      <c r="E27" s="11">
        <v>1380.8810000000001</v>
      </c>
      <c r="F27" s="11">
        <f>E27*1000</f>
        <v>1380881</v>
      </c>
      <c r="G27" s="5">
        <f t="shared" si="0"/>
        <v>574584.58409999998</v>
      </c>
      <c r="H27" s="10" t="s">
        <v>246</v>
      </c>
    </row>
    <row r="28" spans="1:8">
      <c r="A28" s="10" t="s">
        <v>33</v>
      </c>
      <c r="B28" s="10">
        <v>0.4</v>
      </c>
      <c r="C28" s="10" t="s">
        <v>31</v>
      </c>
      <c r="D28" s="15">
        <f>(24.7+11.8+12.9+11)/4</f>
        <v>15.1</v>
      </c>
      <c r="E28" s="11">
        <v>730.07100000000003</v>
      </c>
      <c r="F28" s="11">
        <f>E28*1000</f>
        <v>730071</v>
      </c>
      <c r="G28" s="5">
        <f t="shared" si="0"/>
        <v>110240.72099999999</v>
      </c>
      <c r="H28" s="10" t="s">
        <v>247</v>
      </c>
    </row>
    <row r="29" spans="1:8">
      <c r="A29" s="10" t="s">
        <v>34</v>
      </c>
      <c r="B29" s="10">
        <v>0.1</v>
      </c>
      <c r="C29" s="10">
        <v>0.05</v>
      </c>
      <c r="D29" s="15">
        <v>1.3</v>
      </c>
      <c r="E29" s="11">
        <v>70833.063999999998</v>
      </c>
      <c r="F29" s="11">
        <f>E29*1000</f>
        <v>70833064</v>
      </c>
      <c r="G29" s="5">
        <f t="shared" si="0"/>
        <v>920829.83200000005</v>
      </c>
      <c r="H29" s="10" t="s">
        <v>247</v>
      </c>
    </row>
    <row r="30" spans="1:8">
      <c r="A30" s="10" t="s">
        <v>35</v>
      </c>
      <c r="B30" s="10">
        <v>1.2</v>
      </c>
      <c r="C30" s="10" t="s">
        <v>5</v>
      </c>
      <c r="D30" s="15">
        <v>1.2</v>
      </c>
      <c r="E30" s="12"/>
      <c r="F30" s="13">
        <v>16030</v>
      </c>
      <c r="G30" s="5">
        <f t="shared" si="0"/>
        <v>192.36</v>
      </c>
      <c r="H30" s="10" t="s">
        <v>246</v>
      </c>
    </row>
    <row r="31" spans="1:8">
      <c r="A31" s="10" t="s">
        <v>36</v>
      </c>
      <c r="B31" s="10">
        <v>51.9</v>
      </c>
      <c r="C31" s="10" t="s">
        <v>5</v>
      </c>
      <c r="D31" s="15">
        <v>51.9</v>
      </c>
      <c r="E31" s="11">
        <v>158.87100000000001</v>
      </c>
      <c r="F31" s="11">
        <f t="shared" ref="F31:F39" si="2">E31*1000</f>
        <v>158871</v>
      </c>
      <c r="G31" s="5">
        <f t="shared" si="0"/>
        <v>82454.048999999999</v>
      </c>
      <c r="H31" s="10" t="s">
        <v>246</v>
      </c>
    </row>
    <row r="32" spans="1:8">
      <c r="A32" s="10" t="s">
        <v>37</v>
      </c>
      <c r="B32" s="10">
        <v>13.4</v>
      </c>
      <c r="C32" s="10">
        <v>0.03</v>
      </c>
      <c r="D32" s="15">
        <v>13.43</v>
      </c>
      <c r="E32" s="11">
        <v>2375.0729999999999</v>
      </c>
      <c r="F32" s="11">
        <f t="shared" si="2"/>
        <v>2375073</v>
      </c>
      <c r="G32" s="5">
        <f t="shared" si="0"/>
        <v>318972.3039</v>
      </c>
      <c r="H32" s="10" t="s">
        <v>246</v>
      </c>
    </row>
    <row r="33" spans="1:8">
      <c r="A33" s="10" t="s">
        <v>38</v>
      </c>
      <c r="B33" s="10">
        <v>58.9</v>
      </c>
      <c r="C33" s="10" t="s">
        <v>5</v>
      </c>
      <c r="D33" s="15">
        <v>88.3</v>
      </c>
      <c r="E33" s="11">
        <v>4647.6329999999998</v>
      </c>
      <c r="F33" s="11">
        <f t="shared" si="2"/>
        <v>4647633</v>
      </c>
      <c r="G33" s="5">
        <f t="shared" si="0"/>
        <v>4103859.9389999998</v>
      </c>
      <c r="H33" s="10" t="s">
        <v>247</v>
      </c>
    </row>
    <row r="34" spans="1:8">
      <c r="A34" s="10" t="s">
        <v>250</v>
      </c>
      <c r="B34" s="10">
        <v>3.8</v>
      </c>
      <c r="C34" s="10" t="s">
        <v>5</v>
      </c>
      <c r="D34" s="15">
        <v>3.5</v>
      </c>
      <c r="E34" s="14">
        <v>17613.883000000002</v>
      </c>
      <c r="F34" s="13">
        <f t="shared" si="2"/>
        <v>17613883</v>
      </c>
      <c r="G34" s="5">
        <f t="shared" ref="G34:G65" si="3">((F34*D34)/100)</f>
        <v>616485.90500000003</v>
      </c>
      <c r="H34" s="10" t="s">
        <v>247</v>
      </c>
    </row>
    <row r="35" spans="1:8">
      <c r="A35" s="10" t="s">
        <v>39</v>
      </c>
      <c r="B35" s="10">
        <v>2.2000000000000002</v>
      </c>
      <c r="C35" s="10" t="s">
        <v>5</v>
      </c>
      <c r="D35" s="15">
        <f>(33.2+91+60.9)/3</f>
        <v>61.699999999999996</v>
      </c>
      <c r="E35" s="11">
        <v>2891.8440000000001</v>
      </c>
      <c r="F35" s="11">
        <f t="shared" si="2"/>
        <v>2891844</v>
      </c>
      <c r="G35" s="5">
        <f t="shared" si="3"/>
        <v>1784267.7479999999</v>
      </c>
      <c r="H35" s="10" t="s">
        <v>247</v>
      </c>
    </row>
    <row r="36" spans="1:8">
      <c r="A36" s="10" t="s">
        <v>40</v>
      </c>
      <c r="B36" s="10">
        <v>0.1</v>
      </c>
      <c r="C36" s="10" t="s">
        <v>5</v>
      </c>
      <c r="D36" s="15">
        <v>0.1</v>
      </c>
      <c r="E36" s="11">
        <v>168.887</v>
      </c>
      <c r="F36" s="11">
        <f t="shared" si="2"/>
        <v>168887</v>
      </c>
      <c r="G36" s="5">
        <f t="shared" si="3"/>
        <v>168.887</v>
      </c>
      <c r="H36" s="10" t="s">
        <v>246</v>
      </c>
    </row>
    <row r="37" spans="1:8">
      <c r="A37" s="10" t="s">
        <v>41</v>
      </c>
      <c r="B37" s="10">
        <v>1.6</v>
      </c>
      <c r="C37" s="10" t="s">
        <v>5</v>
      </c>
      <c r="D37" s="15">
        <v>3.5</v>
      </c>
      <c r="E37" s="11">
        <v>4834.1090000000004</v>
      </c>
      <c r="F37" s="11">
        <f t="shared" si="2"/>
        <v>4834109</v>
      </c>
      <c r="G37" s="5">
        <f t="shared" si="3"/>
        <v>169193.815</v>
      </c>
      <c r="H37" s="10" t="s">
        <v>247</v>
      </c>
    </row>
    <row r="38" spans="1:8">
      <c r="A38" s="10" t="s">
        <v>42</v>
      </c>
      <c r="B38" s="10">
        <v>18</v>
      </c>
      <c r="C38" s="10" t="s">
        <v>5</v>
      </c>
      <c r="D38" s="15">
        <v>94</v>
      </c>
      <c r="E38" s="11">
        <v>6332.57</v>
      </c>
      <c r="F38" s="11">
        <f t="shared" si="2"/>
        <v>6332570</v>
      </c>
      <c r="G38" s="5">
        <f t="shared" si="3"/>
        <v>5952615.7999999998</v>
      </c>
      <c r="H38" s="10" t="s">
        <v>247</v>
      </c>
    </row>
    <row r="39" spans="1:8">
      <c r="A39" s="10" t="s">
        <v>43</v>
      </c>
      <c r="B39" s="10">
        <v>2.8</v>
      </c>
      <c r="C39" s="10">
        <v>1.0900000000000001</v>
      </c>
      <c r="D39" s="15">
        <v>31.9</v>
      </c>
      <c r="E39" s="11">
        <v>12252.002</v>
      </c>
      <c r="F39" s="11">
        <f t="shared" si="2"/>
        <v>12252002</v>
      </c>
      <c r="G39" s="5">
        <f t="shared" si="3"/>
        <v>3908388.6380000003</v>
      </c>
      <c r="H39" s="10" t="s">
        <v>247</v>
      </c>
    </row>
    <row r="40" spans="1:8">
      <c r="A40" s="10" t="s">
        <v>44</v>
      </c>
      <c r="B40" s="10">
        <v>0.2</v>
      </c>
      <c r="C40" s="10" t="s">
        <v>5</v>
      </c>
      <c r="D40" s="15">
        <v>0.2</v>
      </c>
      <c r="E40" s="11"/>
      <c r="F40" s="13">
        <v>27327</v>
      </c>
      <c r="G40" s="5">
        <f t="shared" si="3"/>
        <v>54.654000000000003</v>
      </c>
      <c r="H40" s="10" t="s">
        <v>246</v>
      </c>
    </row>
    <row r="41" spans="1:8">
      <c r="A41" s="10" t="s">
        <v>45</v>
      </c>
      <c r="B41" s="10">
        <v>8.9</v>
      </c>
      <c r="C41" s="10" t="s">
        <v>5</v>
      </c>
      <c r="D41" s="27">
        <f>(67+67+55)/3</f>
        <v>63</v>
      </c>
      <c r="E41" s="11">
        <v>1379.473</v>
      </c>
      <c r="F41" s="11">
        <f>E41*1000</f>
        <v>1379473</v>
      </c>
      <c r="G41" s="5">
        <f t="shared" si="3"/>
        <v>869067.99</v>
      </c>
      <c r="H41" s="10" t="s">
        <v>247</v>
      </c>
    </row>
    <row r="42" spans="1:8">
      <c r="A42" s="10" t="s">
        <v>46</v>
      </c>
      <c r="B42" s="10">
        <v>55.7</v>
      </c>
      <c r="C42" s="10" t="s">
        <v>5</v>
      </c>
      <c r="D42" s="15">
        <f>(64.5+82.5)/2</f>
        <v>73.5</v>
      </c>
      <c r="E42" s="11">
        <v>3490.7759999999998</v>
      </c>
      <c r="F42" s="11">
        <f>E42*1000</f>
        <v>3490776</v>
      </c>
      <c r="G42" s="5">
        <f t="shared" si="3"/>
        <v>2565720.36</v>
      </c>
      <c r="H42" s="10" t="s">
        <v>247</v>
      </c>
    </row>
    <row r="43" spans="1:8">
      <c r="A43" s="10" t="s">
        <v>47</v>
      </c>
      <c r="B43" s="10" t="s">
        <v>9</v>
      </c>
      <c r="C43" s="10">
        <v>0.11</v>
      </c>
      <c r="D43" s="15">
        <f>0.1+0.11</f>
        <v>0.21000000000000002</v>
      </c>
      <c r="E43" s="11">
        <v>6191.6580000000004</v>
      </c>
      <c r="F43" s="11">
        <f>E43*1000</f>
        <v>6191658</v>
      </c>
      <c r="G43" s="5">
        <f t="shared" si="3"/>
        <v>13002.481800000001</v>
      </c>
      <c r="H43" s="1" t="s">
        <v>246</v>
      </c>
    </row>
    <row r="44" spans="1:8">
      <c r="A44" s="10" t="s">
        <v>48</v>
      </c>
      <c r="B44" s="10">
        <v>1.8</v>
      </c>
      <c r="C44" s="10" t="s">
        <v>31</v>
      </c>
      <c r="D44" s="15">
        <f>(2.7+11.6+19.9+17+5.7+2.8+11.6+46.2+8.2)/9</f>
        <v>13.966666666666667</v>
      </c>
      <c r="E44" s="11">
        <v>518357.06300000002</v>
      </c>
      <c r="F44" s="11">
        <f>E44*1000</f>
        <v>518357063</v>
      </c>
      <c r="G44" s="5">
        <f t="shared" si="3"/>
        <v>72397203.132333338</v>
      </c>
      <c r="H44" s="1" t="s">
        <v>247</v>
      </c>
    </row>
    <row r="45" spans="1:8">
      <c r="A45" s="10" t="s">
        <v>49</v>
      </c>
      <c r="B45" s="10" t="s">
        <v>5</v>
      </c>
      <c r="C45" s="10" t="s">
        <v>5</v>
      </c>
      <c r="D45" s="15">
        <v>0.1</v>
      </c>
      <c r="E45" s="11"/>
      <c r="F45" s="10">
        <v>770</v>
      </c>
      <c r="G45" s="5">
        <f t="shared" si="3"/>
        <v>0.77</v>
      </c>
      <c r="H45" s="1" t="s">
        <v>249</v>
      </c>
    </row>
    <row r="46" spans="1:8">
      <c r="A46" s="10" t="s">
        <v>50</v>
      </c>
      <c r="B46" s="10" t="s">
        <v>5</v>
      </c>
      <c r="C46" s="10" t="s">
        <v>5</v>
      </c>
      <c r="D46" s="15">
        <v>95</v>
      </c>
      <c r="E46" s="11"/>
      <c r="F46" s="10">
        <v>300</v>
      </c>
      <c r="G46" s="5">
        <f t="shared" si="3"/>
        <v>285</v>
      </c>
      <c r="H46" s="1" t="s">
        <v>248</v>
      </c>
    </row>
    <row r="47" spans="1:8">
      <c r="A47" s="10" t="s">
        <v>51</v>
      </c>
      <c r="B47" s="10" t="s">
        <v>9</v>
      </c>
      <c r="C47" s="10" t="s">
        <v>31</v>
      </c>
      <c r="D47" s="15">
        <f>(1.5+6.9)/2</f>
        <v>4.2</v>
      </c>
      <c r="E47" s="11">
        <v>16273.665999999999</v>
      </c>
      <c r="F47" s="11">
        <f>E47*1000</f>
        <v>16273666</v>
      </c>
      <c r="G47" s="5">
        <f t="shared" si="3"/>
        <v>683493.97200000007</v>
      </c>
      <c r="H47" s="10" t="s">
        <v>247</v>
      </c>
    </row>
    <row r="48" spans="1:8">
      <c r="A48" s="10" t="s">
        <v>52</v>
      </c>
      <c r="B48" s="10">
        <v>98.3</v>
      </c>
      <c r="C48" s="10" t="s">
        <v>5</v>
      </c>
      <c r="D48" s="15">
        <v>99.4</v>
      </c>
      <c r="E48" s="11">
        <v>226.10599999999999</v>
      </c>
      <c r="F48" s="11">
        <f>E48*1000</f>
        <v>226106</v>
      </c>
      <c r="G48" s="5">
        <f t="shared" si="3"/>
        <v>224749.36400000003</v>
      </c>
      <c r="H48" s="1" t="s">
        <v>247</v>
      </c>
    </row>
    <row r="49" spans="1:8">
      <c r="A49" s="10" t="s">
        <v>53</v>
      </c>
      <c r="B49" s="10">
        <v>1.4</v>
      </c>
      <c r="C49" s="10" t="s">
        <v>31</v>
      </c>
      <c r="D49" s="15">
        <v>97.2</v>
      </c>
      <c r="E49" s="11">
        <v>19598.624</v>
      </c>
      <c r="F49" s="11">
        <f>E49*1000</f>
        <v>19598624</v>
      </c>
      <c r="G49" s="5">
        <f t="shared" si="3"/>
        <v>19049862.528000001</v>
      </c>
      <c r="H49" s="1" t="s">
        <v>247</v>
      </c>
    </row>
    <row r="50" spans="1:8">
      <c r="A50" s="10" t="s">
        <v>54</v>
      </c>
      <c r="B50" s="10">
        <v>1.6</v>
      </c>
      <c r="C50" s="10" t="s">
        <v>5</v>
      </c>
      <c r="D50" s="15">
        <v>70</v>
      </c>
      <c r="E50" s="11">
        <v>1242.1759999999999</v>
      </c>
      <c r="F50" s="11">
        <f>E50*1000</f>
        <v>1242176</v>
      </c>
      <c r="G50" s="5">
        <f t="shared" si="3"/>
        <v>869523.2</v>
      </c>
      <c r="H50" s="1" t="s">
        <v>247</v>
      </c>
    </row>
    <row r="51" spans="1:8">
      <c r="A51" s="10" t="s">
        <v>55</v>
      </c>
      <c r="B51" s="10" t="s">
        <v>9</v>
      </c>
      <c r="C51" s="10" t="s">
        <v>5</v>
      </c>
      <c r="D51" s="15">
        <v>95</v>
      </c>
      <c r="E51" s="12"/>
      <c r="F51" s="13">
        <v>5085</v>
      </c>
      <c r="G51" s="5">
        <f t="shared" si="3"/>
        <v>4830.75</v>
      </c>
      <c r="H51" s="1" t="s">
        <v>248</v>
      </c>
    </row>
    <row r="52" spans="1:8">
      <c r="A52" s="10" t="s">
        <v>56</v>
      </c>
      <c r="B52" s="10" t="s">
        <v>9</v>
      </c>
      <c r="C52" s="10">
        <v>0.05</v>
      </c>
      <c r="D52" s="15">
        <f>0.1+0.05</f>
        <v>0.15000000000000002</v>
      </c>
      <c r="E52" s="11">
        <v>1657.27</v>
      </c>
      <c r="F52" s="11">
        <f t="shared" ref="F52:F60" si="4">E52*1000</f>
        <v>1657270</v>
      </c>
      <c r="G52" s="5">
        <f t="shared" si="3"/>
        <v>2485.9050000000002</v>
      </c>
      <c r="H52" s="1" t="s">
        <v>246</v>
      </c>
    </row>
    <row r="53" spans="1:8">
      <c r="A53" s="10" t="s">
        <v>57</v>
      </c>
      <c r="B53" s="10">
        <v>36.9</v>
      </c>
      <c r="C53" s="10" t="s">
        <v>5</v>
      </c>
      <c r="D53" s="15">
        <v>96.7</v>
      </c>
      <c r="E53" s="11">
        <v>6316.4030000000002</v>
      </c>
      <c r="F53" s="11">
        <f t="shared" si="4"/>
        <v>6316403</v>
      </c>
      <c r="G53" s="5">
        <f t="shared" si="3"/>
        <v>6107961.7010000004</v>
      </c>
      <c r="H53" s="1" t="s">
        <v>247</v>
      </c>
    </row>
    <row r="54" spans="1:8">
      <c r="A54" s="10" t="s">
        <v>58</v>
      </c>
      <c r="B54" s="10">
        <v>1.3</v>
      </c>
      <c r="C54" s="10">
        <v>0.04</v>
      </c>
      <c r="D54" s="15">
        <v>1.34</v>
      </c>
      <c r="E54" s="11">
        <v>1403.7570000000001</v>
      </c>
      <c r="F54" s="11">
        <f t="shared" si="4"/>
        <v>1403757</v>
      </c>
      <c r="G54" s="5">
        <f t="shared" si="3"/>
        <v>18810.343800000002</v>
      </c>
      <c r="H54" s="1" t="s">
        <v>246</v>
      </c>
    </row>
    <row r="55" spans="1:8">
      <c r="A55" s="10" t="s">
        <v>59</v>
      </c>
      <c r="B55" s="10">
        <v>0.1</v>
      </c>
      <c r="C55" s="10" t="s">
        <v>31</v>
      </c>
      <c r="D55" s="15">
        <f>0.1+0.01</f>
        <v>0.11</v>
      </c>
      <c r="E55" s="11">
        <v>4024.97</v>
      </c>
      <c r="F55" s="11">
        <f t="shared" si="4"/>
        <v>4024970</v>
      </c>
      <c r="G55" s="5">
        <f t="shared" si="3"/>
        <v>4427.4670000000006</v>
      </c>
      <c r="H55" s="1" t="s">
        <v>246</v>
      </c>
    </row>
    <row r="56" spans="1:8">
      <c r="A56" s="10" t="s">
        <v>60</v>
      </c>
      <c r="B56" s="10" t="s">
        <v>31</v>
      </c>
      <c r="C56" s="10">
        <v>0.06</v>
      </c>
      <c r="D56" s="15">
        <v>7.0000000000000007E-2</v>
      </c>
      <c r="E56" s="11">
        <v>47.597999999999999</v>
      </c>
      <c r="F56" s="11">
        <f t="shared" si="4"/>
        <v>47598</v>
      </c>
      <c r="G56" s="5">
        <f t="shared" si="3"/>
        <v>33.318600000000004</v>
      </c>
      <c r="H56" s="1" t="s">
        <v>246</v>
      </c>
    </row>
    <row r="57" spans="1:8">
      <c r="A57" s="10" t="s">
        <v>61</v>
      </c>
      <c r="B57" s="10">
        <v>22.7</v>
      </c>
      <c r="C57" s="10" t="s">
        <v>5</v>
      </c>
      <c r="D57" s="15">
        <v>22.7</v>
      </c>
      <c r="E57" s="11">
        <v>427.23200000000003</v>
      </c>
      <c r="F57" s="11">
        <f t="shared" si="4"/>
        <v>427232</v>
      </c>
      <c r="G57" s="5">
        <f t="shared" si="3"/>
        <v>96981.664000000004</v>
      </c>
      <c r="H57" s="1" t="s">
        <v>246</v>
      </c>
    </row>
    <row r="58" spans="1:8">
      <c r="A58" s="10" t="s">
        <v>62</v>
      </c>
      <c r="B58" s="10" t="s">
        <v>9</v>
      </c>
      <c r="C58" s="10">
        <v>0.04</v>
      </c>
      <c r="D58" s="15">
        <f>0.04+0.1</f>
        <v>0.14000000000000001</v>
      </c>
      <c r="E58" s="11">
        <v>3576.598</v>
      </c>
      <c r="F58" s="11">
        <f t="shared" si="4"/>
        <v>3576598</v>
      </c>
      <c r="G58" s="5">
        <f t="shared" si="3"/>
        <v>5007.2372000000005</v>
      </c>
      <c r="H58" s="1" t="s">
        <v>246</v>
      </c>
    </row>
    <row r="59" spans="1:8">
      <c r="A59" s="10" t="s">
        <v>63</v>
      </c>
      <c r="B59" s="10">
        <v>4.0999999999999996</v>
      </c>
      <c r="C59" s="10">
        <v>0.12</v>
      </c>
      <c r="D59" s="15">
        <v>5.3</v>
      </c>
      <c r="E59" s="11">
        <v>1831.5809999999999</v>
      </c>
      <c r="F59" s="11">
        <f t="shared" si="4"/>
        <v>1831581</v>
      </c>
      <c r="G59" s="5">
        <f t="shared" si="3"/>
        <v>97073.792999999991</v>
      </c>
      <c r="H59" s="1" t="s">
        <v>247</v>
      </c>
    </row>
    <row r="60" spans="1:8">
      <c r="A60" s="10" t="s">
        <v>64</v>
      </c>
      <c r="B60" s="10">
        <v>97</v>
      </c>
      <c r="C60" s="10" t="s">
        <v>5</v>
      </c>
      <c r="D60" s="15">
        <f>(94+99)/2</f>
        <v>96.5</v>
      </c>
      <c r="E60" s="11">
        <v>281.38200000000001</v>
      </c>
      <c r="F60" s="11">
        <f t="shared" si="4"/>
        <v>281382</v>
      </c>
      <c r="G60" s="5">
        <f t="shared" si="3"/>
        <v>271533.63</v>
      </c>
      <c r="H60" s="1" t="s">
        <v>247</v>
      </c>
    </row>
    <row r="61" spans="1:8">
      <c r="A61" s="10" t="s">
        <v>65</v>
      </c>
      <c r="B61" s="10">
        <v>0.2</v>
      </c>
      <c r="C61" s="10" t="s">
        <v>5</v>
      </c>
      <c r="D61" s="15">
        <v>0.2</v>
      </c>
      <c r="E61" s="12"/>
      <c r="F61" s="13">
        <v>37168</v>
      </c>
      <c r="G61" s="5">
        <f t="shared" si="3"/>
        <v>74.335999999999999</v>
      </c>
      <c r="H61" s="1" t="s">
        <v>246</v>
      </c>
    </row>
    <row r="62" spans="1:8">
      <c r="A62" s="10" t="s">
        <v>66</v>
      </c>
      <c r="B62" s="16" t="s">
        <v>67</v>
      </c>
      <c r="C62" s="10" t="s">
        <v>31</v>
      </c>
      <c r="D62" s="15">
        <v>13.7</v>
      </c>
      <c r="E62" s="11">
        <v>3308.6089999999999</v>
      </c>
      <c r="F62" s="11">
        <f t="shared" ref="F62:F69" si="5">E62*1000</f>
        <v>3308609</v>
      </c>
      <c r="G62" s="5">
        <f t="shared" si="3"/>
        <v>453279.43299999996</v>
      </c>
      <c r="H62" s="1" t="s">
        <v>247</v>
      </c>
    </row>
    <row r="63" spans="1:8">
      <c r="A63" s="10" t="s">
        <v>68</v>
      </c>
      <c r="B63" s="10" t="s">
        <v>9</v>
      </c>
      <c r="C63" s="10" t="s">
        <v>31</v>
      </c>
      <c r="D63" s="15">
        <v>0.11</v>
      </c>
      <c r="E63" s="11">
        <v>5177.76</v>
      </c>
      <c r="F63" s="11">
        <f t="shared" si="5"/>
        <v>5177760</v>
      </c>
      <c r="G63" s="5">
        <f t="shared" si="3"/>
        <v>5695.5360000000001</v>
      </c>
      <c r="H63" s="1" t="s">
        <v>246</v>
      </c>
    </row>
    <row r="64" spans="1:8">
      <c r="A64" s="10" t="s">
        <v>69</v>
      </c>
      <c r="B64" s="10">
        <v>94.7</v>
      </c>
      <c r="C64" s="10" t="s">
        <v>31</v>
      </c>
      <c r="D64" s="15">
        <v>94.7</v>
      </c>
      <c r="E64" s="11">
        <v>28520.164000000001</v>
      </c>
      <c r="F64" s="11">
        <f t="shared" si="5"/>
        <v>28520164</v>
      </c>
      <c r="G64" s="5">
        <f t="shared" si="3"/>
        <v>27008595.308000002</v>
      </c>
      <c r="H64" s="1" t="s">
        <v>246</v>
      </c>
    </row>
    <row r="65" spans="1:8">
      <c r="A65" s="10" t="s">
        <v>70</v>
      </c>
      <c r="B65" s="10" t="s">
        <v>9</v>
      </c>
      <c r="C65" s="10" t="s">
        <v>31</v>
      </c>
      <c r="D65" s="15">
        <v>0.11</v>
      </c>
      <c r="E65" s="11">
        <v>1813.5260000000001</v>
      </c>
      <c r="F65" s="11">
        <f t="shared" si="5"/>
        <v>1813526</v>
      </c>
      <c r="G65" s="5">
        <f t="shared" si="3"/>
        <v>1994.8786000000002</v>
      </c>
      <c r="H65" s="1" t="s">
        <v>246</v>
      </c>
    </row>
    <row r="66" spans="1:8">
      <c r="A66" s="10" t="s">
        <v>71</v>
      </c>
      <c r="B66" s="10">
        <v>4.0999999999999996</v>
      </c>
      <c r="C66" s="10" t="s">
        <v>5</v>
      </c>
      <c r="D66" s="15">
        <v>87</v>
      </c>
      <c r="E66" s="11">
        <v>253.2</v>
      </c>
      <c r="F66" s="11">
        <f t="shared" si="5"/>
        <v>253200</v>
      </c>
      <c r="G66" s="5">
        <f t="shared" ref="G66:G97" si="6">((F66*D66)/100)</f>
        <v>220284</v>
      </c>
      <c r="H66" s="1" t="s">
        <v>247</v>
      </c>
    </row>
    <row r="67" spans="1:8">
      <c r="A67" s="10" t="s">
        <v>72</v>
      </c>
      <c r="B67" s="10">
        <v>36.5</v>
      </c>
      <c r="C67" s="10" t="s">
        <v>5</v>
      </c>
      <c r="D67" s="15">
        <f>(95.5+99)/2</f>
        <v>97.25</v>
      </c>
      <c r="E67" s="11">
        <v>1420.9</v>
      </c>
      <c r="F67" s="11">
        <f t="shared" si="5"/>
        <v>1420900</v>
      </c>
      <c r="G67" s="5">
        <f t="shared" si="6"/>
        <v>1381825.25</v>
      </c>
      <c r="H67" s="1" t="s">
        <v>247</v>
      </c>
    </row>
    <row r="68" spans="1:8">
      <c r="A68" s="10" t="s">
        <v>73</v>
      </c>
      <c r="B68" s="10">
        <v>0.1</v>
      </c>
      <c r="C68" s="10">
        <v>0.15</v>
      </c>
      <c r="D68" s="15">
        <v>0.25</v>
      </c>
      <c r="E68" s="11">
        <v>422.91300000000001</v>
      </c>
      <c r="F68" s="11">
        <f t="shared" si="5"/>
        <v>422913</v>
      </c>
      <c r="G68" s="5">
        <f t="shared" si="6"/>
        <v>1057.2825</v>
      </c>
      <c r="H68" s="1" t="s">
        <v>246</v>
      </c>
    </row>
    <row r="69" spans="1:8">
      <c r="A69" s="10" t="s">
        <v>74</v>
      </c>
      <c r="B69" s="10">
        <v>33.799999999999997</v>
      </c>
      <c r="C69" s="10" t="s">
        <v>31</v>
      </c>
      <c r="D69" s="15">
        <v>92.2</v>
      </c>
      <c r="E69" s="11">
        <v>27169.401999999998</v>
      </c>
      <c r="F69" s="11">
        <f t="shared" si="5"/>
        <v>27169402</v>
      </c>
      <c r="G69" s="5">
        <f t="shared" si="6"/>
        <v>25050188.644000001</v>
      </c>
      <c r="H69" s="1" t="s">
        <v>247</v>
      </c>
    </row>
    <row r="70" spans="1:8">
      <c r="A70" s="10" t="s">
        <v>75</v>
      </c>
      <c r="B70" s="10" t="s">
        <v>9</v>
      </c>
      <c r="C70" s="10" t="s">
        <v>76</v>
      </c>
      <c r="D70" s="15">
        <v>0.1</v>
      </c>
      <c r="E70" s="12"/>
      <c r="F70" s="13">
        <v>1689</v>
      </c>
      <c r="G70" s="5">
        <f t="shared" si="6"/>
        <v>1.6890000000000001</v>
      </c>
      <c r="H70" s="1" t="s">
        <v>246</v>
      </c>
    </row>
    <row r="71" spans="1:8">
      <c r="A71" s="10" t="s">
        <v>77</v>
      </c>
      <c r="B71" s="10" t="s">
        <v>9</v>
      </c>
      <c r="C71" s="10" t="s">
        <v>5</v>
      </c>
      <c r="D71" s="15">
        <v>0.1</v>
      </c>
      <c r="E71" s="12"/>
      <c r="F71" s="13">
        <v>26179</v>
      </c>
      <c r="G71" s="5">
        <f t="shared" si="6"/>
        <v>26.179000000000002</v>
      </c>
      <c r="H71" s="1" t="s">
        <v>246</v>
      </c>
    </row>
    <row r="72" spans="1:8">
      <c r="A72" s="10" t="s">
        <v>78</v>
      </c>
      <c r="B72" s="10">
        <v>6.3</v>
      </c>
      <c r="C72" s="10" t="s">
        <v>5</v>
      </c>
      <c r="D72" s="15">
        <v>55</v>
      </c>
      <c r="E72" s="11">
        <v>297.68299999999999</v>
      </c>
      <c r="F72" s="11">
        <f t="shared" ref="F72:F77" si="7">E72*1000</f>
        <v>297683</v>
      </c>
      <c r="G72" s="5">
        <f t="shared" si="6"/>
        <v>163725.65</v>
      </c>
      <c r="H72" s="1" t="s">
        <v>248</v>
      </c>
    </row>
    <row r="73" spans="1:8">
      <c r="A73" s="10" t="s">
        <v>79</v>
      </c>
      <c r="B73" s="10">
        <v>0.8</v>
      </c>
      <c r="C73" s="10">
        <v>0.02</v>
      </c>
      <c r="D73" s="15">
        <v>0.82</v>
      </c>
      <c r="E73" s="11">
        <v>1760.6510000000001</v>
      </c>
      <c r="F73" s="11">
        <f t="shared" si="7"/>
        <v>1760651</v>
      </c>
      <c r="G73" s="5">
        <f t="shared" si="6"/>
        <v>14437.338199999998</v>
      </c>
      <c r="H73" s="1" t="s">
        <v>246</v>
      </c>
    </row>
    <row r="74" spans="1:8">
      <c r="A74" s="10" t="s">
        <v>80</v>
      </c>
      <c r="B74" s="10">
        <v>7.5</v>
      </c>
      <c r="C74" s="10">
        <v>0.74</v>
      </c>
      <c r="D74" s="15">
        <v>14</v>
      </c>
      <c r="E74" s="11">
        <v>19891.584999999999</v>
      </c>
      <c r="F74" s="11">
        <f t="shared" si="7"/>
        <v>19891585</v>
      </c>
      <c r="G74" s="5">
        <f t="shared" si="6"/>
        <v>2784821.9</v>
      </c>
      <c r="H74" s="1" t="s">
        <v>247</v>
      </c>
    </row>
    <row r="75" spans="1:8">
      <c r="A75" s="10" t="s">
        <v>81</v>
      </c>
      <c r="B75" s="10" t="s">
        <v>9</v>
      </c>
      <c r="C75" s="10" t="s">
        <v>5</v>
      </c>
      <c r="D75" s="15">
        <v>78</v>
      </c>
      <c r="E75" s="11">
        <v>101.89100000000001</v>
      </c>
      <c r="F75" s="11">
        <f t="shared" si="7"/>
        <v>101891</v>
      </c>
      <c r="G75" s="5">
        <f t="shared" si="6"/>
        <v>79474.98</v>
      </c>
      <c r="H75" s="1" t="s">
        <v>248</v>
      </c>
    </row>
    <row r="76" spans="1:8">
      <c r="A76" s="10" t="s">
        <v>82</v>
      </c>
      <c r="B76" s="10">
        <v>9.6999999999999993</v>
      </c>
      <c r="C76" s="10" t="s">
        <v>5</v>
      </c>
      <c r="D76" s="15">
        <v>99.2</v>
      </c>
      <c r="E76" s="11">
        <v>509.37599999999998</v>
      </c>
      <c r="F76" s="11">
        <f t="shared" si="7"/>
        <v>509376</v>
      </c>
      <c r="G76" s="5">
        <f t="shared" si="6"/>
        <v>505300.99200000003</v>
      </c>
      <c r="H76" s="1" t="s">
        <v>247</v>
      </c>
    </row>
    <row r="77" spans="1:8">
      <c r="A77" s="10" t="s">
        <v>83</v>
      </c>
      <c r="B77" s="10">
        <v>95.3</v>
      </c>
      <c r="C77" s="10" t="s">
        <v>5</v>
      </c>
      <c r="D77" s="15">
        <f>(90+99)/2</f>
        <v>94.5</v>
      </c>
      <c r="E77" s="11">
        <v>497.71300000000002</v>
      </c>
      <c r="F77" s="11">
        <f t="shared" si="7"/>
        <v>497713</v>
      </c>
      <c r="G77" s="5">
        <f t="shared" si="6"/>
        <v>470338.78499999997</v>
      </c>
      <c r="H77" s="1" t="s">
        <v>247</v>
      </c>
    </row>
    <row r="78" spans="1:8">
      <c r="A78" s="10" t="s">
        <v>84</v>
      </c>
      <c r="B78" s="10">
        <v>98</v>
      </c>
      <c r="C78" s="10">
        <v>6.6</v>
      </c>
      <c r="D78" s="15">
        <v>99.9</v>
      </c>
      <c r="E78" s="11"/>
      <c r="F78" s="13">
        <v>952852</v>
      </c>
      <c r="G78" s="5">
        <f t="shared" si="6"/>
        <v>951899.14800000016</v>
      </c>
      <c r="H78" s="1" t="s">
        <v>246</v>
      </c>
    </row>
    <row r="79" spans="1:8">
      <c r="A79" s="10" t="s">
        <v>85</v>
      </c>
      <c r="B79" s="10">
        <v>10.5</v>
      </c>
      <c r="C79" s="10">
        <v>0.06</v>
      </c>
      <c r="D79" s="15">
        <v>10.56</v>
      </c>
      <c r="E79" s="11">
        <v>1331.337</v>
      </c>
      <c r="F79" s="11">
        <f>E79*1000</f>
        <v>1331337</v>
      </c>
      <c r="G79" s="5">
        <f t="shared" si="6"/>
        <v>140589.18720000001</v>
      </c>
      <c r="H79" s="1" t="s">
        <v>246</v>
      </c>
    </row>
    <row r="80" spans="1:8">
      <c r="A80" s="10" t="s">
        <v>86</v>
      </c>
      <c r="B80" s="10">
        <v>5</v>
      </c>
      <c r="C80" s="10">
        <v>0.15</v>
      </c>
      <c r="D80" s="15">
        <v>6.7</v>
      </c>
      <c r="E80" s="11">
        <v>26839.807000000001</v>
      </c>
      <c r="F80" s="11">
        <f>E80*1000</f>
        <v>26839807</v>
      </c>
      <c r="G80" s="5">
        <f t="shared" si="6"/>
        <v>1798267.0690000001</v>
      </c>
      <c r="H80" s="1" t="s">
        <v>247</v>
      </c>
    </row>
    <row r="81" spans="1:8">
      <c r="A81" s="10" t="s">
        <v>87</v>
      </c>
      <c r="B81" s="10">
        <v>16.100000000000001</v>
      </c>
      <c r="C81" s="10" t="s">
        <v>5</v>
      </c>
      <c r="D81" s="15">
        <v>91.6</v>
      </c>
      <c r="E81" s="11">
        <v>7781.2359999999999</v>
      </c>
      <c r="F81" s="11">
        <f>E81*1000</f>
        <v>7781236</v>
      </c>
      <c r="G81" s="5">
        <f t="shared" si="6"/>
        <v>7127612.175999999</v>
      </c>
      <c r="H81" s="1" t="s">
        <v>247</v>
      </c>
    </row>
    <row r="82" spans="1:8">
      <c r="A82" s="10" t="s">
        <v>88</v>
      </c>
      <c r="B82" s="10">
        <v>4</v>
      </c>
      <c r="C82" s="10">
        <v>2</v>
      </c>
      <c r="D82" s="15">
        <v>6</v>
      </c>
      <c r="E82" s="11"/>
      <c r="F82" s="13">
        <v>14702</v>
      </c>
      <c r="G82" s="5">
        <f t="shared" si="6"/>
        <v>882.12</v>
      </c>
      <c r="H82" s="1" t="s">
        <v>246</v>
      </c>
    </row>
    <row r="83" spans="1:8">
      <c r="A83" s="10" t="s">
        <v>89</v>
      </c>
      <c r="B83" s="10">
        <v>4.7</v>
      </c>
      <c r="C83" s="10">
        <v>0.04</v>
      </c>
      <c r="D83" s="15">
        <v>4.74</v>
      </c>
      <c r="E83" s="11">
        <v>3484.145</v>
      </c>
      <c r="F83" s="11">
        <f>E83*1000</f>
        <v>3484145</v>
      </c>
      <c r="G83" s="5">
        <f t="shared" si="6"/>
        <v>165148.473</v>
      </c>
      <c r="H83" s="1" t="s">
        <v>246</v>
      </c>
    </row>
    <row r="84" spans="1:8">
      <c r="A84" s="10" t="s">
        <v>90</v>
      </c>
      <c r="B84" s="10" t="s">
        <v>9</v>
      </c>
      <c r="C84" s="10" t="s">
        <v>5</v>
      </c>
      <c r="D84" s="15">
        <v>0.1</v>
      </c>
      <c r="E84" s="11"/>
      <c r="F84" s="13">
        <v>30241</v>
      </c>
      <c r="G84" s="5">
        <f t="shared" si="6"/>
        <v>30.241000000000003</v>
      </c>
      <c r="H84" s="1" t="s">
        <v>246</v>
      </c>
    </row>
    <row r="85" spans="1:8">
      <c r="A85" s="10" t="s">
        <v>91</v>
      </c>
      <c r="B85" s="10">
        <v>0.3</v>
      </c>
      <c r="C85" s="10" t="s">
        <v>5</v>
      </c>
      <c r="D85" s="15">
        <v>0.3</v>
      </c>
      <c r="E85" s="11">
        <v>35.951999999999998</v>
      </c>
      <c r="F85" s="11">
        <f>E85*1000</f>
        <v>35952</v>
      </c>
      <c r="G85" s="5">
        <f t="shared" si="6"/>
        <v>107.85600000000001</v>
      </c>
      <c r="H85" s="1" t="s">
        <v>246</v>
      </c>
    </row>
    <row r="86" spans="1:8">
      <c r="A86" s="10" t="s">
        <v>92</v>
      </c>
      <c r="B86" s="10" t="s">
        <v>9</v>
      </c>
      <c r="C86" s="10" t="s">
        <v>5</v>
      </c>
      <c r="D86" s="15">
        <v>95</v>
      </c>
      <c r="E86" s="11">
        <v>57.16</v>
      </c>
      <c r="F86" s="11">
        <f>E86*1000</f>
        <v>57160</v>
      </c>
      <c r="G86" s="5">
        <f t="shared" si="6"/>
        <v>54302</v>
      </c>
      <c r="H86" s="1" t="s">
        <v>248</v>
      </c>
    </row>
    <row r="87" spans="1:8">
      <c r="A87" s="10" t="s">
        <v>93</v>
      </c>
      <c r="B87" s="10" t="s">
        <v>9</v>
      </c>
      <c r="C87" s="10" t="s">
        <v>31</v>
      </c>
      <c r="D87" s="15">
        <v>0.11</v>
      </c>
      <c r="E87" s="11">
        <v>4588.143</v>
      </c>
      <c r="F87" s="11">
        <f>E87*1000</f>
        <v>4588143</v>
      </c>
      <c r="G87" s="5">
        <f t="shared" si="6"/>
        <v>5046.9573</v>
      </c>
      <c r="H87" s="1" t="s">
        <v>246</v>
      </c>
    </row>
    <row r="88" spans="1:8">
      <c r="A88" s="10" t="s">
        <v>94</v>
      </c>
      <c r="B88" s="10">
        <v>0.1</v>
      </c>
      <c r="C88" s="10" t="s">
        <v>5</v>
      </c>
      <c r="D88" s="15">
        <v>0.1</v>
      </c>
      <c r="E88" s="11"/>
      <c r="F88" s="13">
        <v>32874</v>
      </c>
      <c r="G88" s="5">
        <f t="shared" si="6"/>
        <v>32.874000000000002</v>
      </c>
      <c r="H88" s="1" t="s">
        <v>246</v>
      </c>
    </row>
    <row r="89" spans="1:8">
      <c r="A89" s="10" t="s">
        <v>95</v>
      </c>
      <c r="B89" s="10">
        <v>84.2</v>
      </c>
      <c r="C89" s="10" t="s">
        <v>5</v>
      </c>
      <c r="D89" s="15">
        <v>84.2</v>
      </c>
      <c r="E89" s="11">
        <v>3439.5160000000001</v>
      </c>
      <c r="F89" s="11">
        <f>E89*1000</f>
        <v>3439516</v>
      </c>
      <c r="G89" s="5">
        <f t="shared" si="6"/>
        <v>2896072.4720000001</v>
      </c>
      <c r="H89" s="1" t="s">
        <v>246</v>
      </c>
    </row>
    <row r="90" spans="1:8">
      <c r="A90" s="10" t="s">
        <v>96</v>
      </c>
      <c r="B90" s="10">
        <v>42.8</v>
      </c>
      <c r="C90" s="10" t="s">
        <v>5</v>
      </c>
      <c r="D90" s="15">
        <f>(91+91+98)/3</f>
        <v>93.333333333333329</v>
      </c>
      <c r="E90" s="11">
        <v>512.47400000000005</v>
      </c>
      <c r="F90" s="11">
        <f>E90*1000</f>
        <v>512474.00000000006</v>
      </c>
      <c r="G90" s="5">
        <f t="shared" si="6"/>
        <v>478309.06666666671</v>
      </c>
      <c r="H90" s="1" t="s">
        <v>247</v>
      </c>
    </row>
    <row r="91" spans="1:8">
      <c r="A91" s="10" t="s">
        <v>97</v>
      </c>
      <c r="B91" s="10">
        <v>7.2</v>
      </c>
      <c r="C91" s="10" t="s">
        <v>5</v>
      </c>
      <c r="D91" s="15">
        <v>12</v>
      </c>
      <c r="E91" s="11">
        <v>256.11399999999998</v>
      </c>
      <c r="F91" s="11">
        <f>E91*1000</f>
        <v>256113.99999999997</v>
      </c>
      <c r="G91" s="5">
        <f t="shared" si="6"/>
        <v>30733.679999999997</v>
      </c>
      <c r="H91" s="1" t="s">
        <v>247</v>
      </c>
    </row>
    <row r="92" spans="1:8">
      <c r="A92" s="10" t="s">
        <v>98</v>
      </c>
      <c r="B92" s="10" t="s">
        <v>9</v>
      </c>
      <c r="C92" s="10" t="s">
        <v>5</v>
      </c>
      <c r="D92" s="15">
        <v>6.2</v>
      </c>
      <c r="E92" s="11">
        <v>3239.9450000000002</v>
      </c>
      <c r="F92" s="11">
        <f>E92*1000</f>
        <v>3239945</v>
      </c>
      <c r="G92" s="5">
        <f t="shared" si="6"/>
        <v>200876.59</v>
      </c>
      <c r="H92" s="1" t="s">
        <v>247</v>
      </c>
    </row>
    <row r="93" spans="1:8">
      <c r="A93" s="10" t="s">
        <v>99</v>
      </c>
      <c r="B93" s="10" t="s">
        <v>9</v>
      </c>
      <c r="C93" s="10" t="s">
        <v>5</v>
      </c>
      <c r="D93" s="15">
        <v>0.1</v>
      </c>
      <c r="E93" s="11"/>
      <c r="F93" s="10">
        <v>842</v>
      </c>
      <c r="G93" s="5">
        <f t="shared" si="6"/>
        <v>0.84200000000000008</v>
      </c>
      <c r="H93" s="1" t="s">
        <v>249</v>
      </c>
    </row>
    <row r="94" spans="1:8">
      <c r="A94" s="10" t="s">
        <v>100</v>
      </c>
      <c r="B94" s="10">
        <v>0.1</v>
      </c>
      <c r="C94" s="10" t="s">
        <v>5</v>
      </c>
      <c r="D94" s="15">
        <v>0.1</v>
      </c>
      <c r="E94" s="11">
        <v>2546.1320000000001</v>
      </c>
      <c r="F94" s="11">
        <f t="shared" ref="F94:F102" si="8">E94*1000</f>
        <v>2546132</v>
      </c>
      <c r="G94" s="5">
        <f t="shared" si="6"/>
        <v>2546.1320000000001</v>
      </c>
      <c r="H94" s="1" t="s">
        <v>246</v>
      </c>
    </row>
    <row r="95" spans="1:8">
      <c r="A95" s="10" t="s">
        <v>101</v>
      </c>
      <c r="B95" s="10">
        <v>1.3</v>
      </c>
      <c r="C95" s="10" t="s">
        <v>5</v>
      </c>
      <c r="D95" s="15">
        <v>28</v>
      </c>
      <c r="E95" s="11">
        <v>2457.931</v>
      </c>
      <c r="F95" s="11">
        <f t="shared" si="8"/>
        <v>2457931</v>
      </c>
      <c r="G95" s="5">
        <f t="shared" si="6"/>
        <v>688220.68</v>
      </c>
      <c r="H95" s="1" t="s">
        <v>247</v>
      </c>
    </row>
    <row r="96" spans="1:8">
      <c r="A96" s="10" t="s">
        <v>102</v>
      </c>
      <c r="B96" s="10">
        <v>0.3</v>
      </c>
      <c r="C96" s="10">
        <v>0.48</v>
      </c>
      <c r="D96" s="15">
        <f>0.3+0.48</f>
        <v>0.78</v>
      </c>
      <c r="E96" s="11">
        <v>3300.84</v>
      </c>
      <c r="F96" s="11">
        <f t="shared" si="8"/>
        <v>3300840</v>
      </c>
      <c r="G96" s="5">
        <f t="shared" si="6"/>
        <v>25746.552000000003</v>
      </c>
      <c r="H96" s="1" t="s">
        <v>246</v>
      </c>
    </row>
    <row r="97" spans="1:8">
      <c r="A97" s="10" t="s">
        <v>103</v>
      </c>
      <c r="B97" s="10">
        <v>0.1</v>
      </c>
      <c r="C97" s="10" t="s">
        <v>5</v>
      </c>
      <c r="D97" s="15">
        <v>0.1</v>
      </c>
      <c r="E97" s="11">
        <v>109.685</v>
      </c>
      <c r="F97" s="11">
        <f t="shared" si="8"/>
        <v>109685</v>
      </c>
      <c r="G97" s="5">
        <f t="shared" si="6"/>
        <v>109.685</v>
      </c>
      <c r="H97" s="1" t="s">
        <v>246</v>
      </c>
    </row>
    <row r="98" spans="1:8">
      <c r="A98" s="10" t="s">
        <v>104</v>
      </c>
      <c r="B98" s="10">
        <v>14.6</v>
      </c>
      <c r="C98" s="10" t="s">
        <v>31</v>
      </c>
      <c r="D98" s="15">
        <f>(9.1+16.1+6.6+22.2)/4</f>
        <v>13.5</v>
      </c>
      <c r="E98" s="11">
        <v>445646.397</v>
      </c>
      <c r="F98" s="11">
        <f t="shared" si="8"/>
        <v>445646397</v>
      </c>
      <c r="G98" s="5">
        <f t="shared" ref="G98:G129" si="9">((F98*D98)/100)</f>
        <v>60162263.594999999</v>
      </c>
      <c r="H98" s="1" t="s">
        <v>247</v>
      </c>
    </row>
    <row r="99" spans="1:8">
      <c r="A99" s="10" t="s">
        <v>105</v>
      </c>
      <c r="B99" s="10">
        <v>88.1</v>
      </c>
      <c r="C99" s="10" t="s">
        <v>5</v>
      </c>
      <c r="D99" s="15">
        <v>92.5</v>
      </c>
      <c r="E99" s="11">
        <v>87138.09</v>
      </c>
      <c r="F99" s="11">
        <f t="shared" si="8"/>
        <v>87138090</v>
      </c>
      <c r="G99" s="5">
        <f t="shared" si="9"/>
        <v>80602733.25</v>
      </c>
      <c r="H99" s="1" t="s">
        <v>247</v>
      </c>
    </row>
    <row r="100" spans="1:8">
      <c r="A100" s="10" t="s">
        <v>106</v>
      </c>
      <c r="B100" s="10">
        <v>99.7</v>
      </c>
      <c r="C100" s="10">
        <v>0.01</v>
      </c>
      <c r="D100" s="15">
        <v>99.71</v>
      </c>
      <c r="E100" s="11">
        <v>28220.484</v>
      </c>
      <c r="F100" s="11">
        <f t="shared" si="8"/>
        <v>28220484</v>
      </c>
      <c r="G100" s="5">
        <f t="shared" si="9"/>
        <v>28138644.5964</v>
      </c>
      <c r="H100" s="1" t="s">
        <v>246</v>
      </c>
    </row>
    <row r="101" spans="1:8">
      <c r="A101" s="10" t="s">
        <v>107</v>
      </c>
      <c r="B101" s="10">
        <v>98.9</v>
      </c>
      <c r="C101" s="10" t="s">
        <v>5</v>
      </c>
      <c r="D101" s="15">
        <v>98.9</v>
      </c>
      <c r="E101" s="11">
        <v>10257.897999999999</v>
      </c>
      <c r="F101" s="11">
        <f t="shared" si="8"/>
        <v>10257898</v>
      </c>
      <c r="G101" s="5">
        <f t="shared" si="9"/>
        <v>10145061.122000001</v>
      </c>
      <c r="H101" s="1" t="s">
        <v>246</v>
      </c>
    </row>
    <row r="102" spans="1:8">
      <c r="A102" s="10" t="s">
        <v>108</v>
      </c>
      <c r="B102" s="10">
        <v>0.9</v>
      </c>
      <c r="C102" s="10">
        <v>0.03</v>
      </c>
      <c r="D102" s="15">
        <v>0.93</v>
      </c>
      <c r="E102" s="11">
        <v>1528.615</v>
      </c>
      <c r="F102" s="11">
        <f t="shared" si="8"/>
        <v>1528615</v>
      </c>
      <c r="G102" s="5">
        <f t="shared" si="9"/>
        <v>14216.119500000003</v>
      </c>
      <c r="H102" s="1" t="s">
        <v>246</v>
      </c>
    </row>
    <row r="103" spans="1:8">
      <c r="A103" s="10" t="s">
        <v>109</v>
      </c>
      <c r="B103" s="10">
        <v>0.2</v>
      </c>
      <c r="C103" s="10" t="s">
        <v>5</v>
      </c>
      <c r="D103" s="15">
        <v>0.2</v>
      </c>
      <c r="E103" s="11"/>
      <c r="F103" s="13">
        <v>43773</v>
      </c>
      <c r="G103" s="5">
        <f t="shared" si="9"/>
        <v>87.546000000000006</v>
      </c>
      <c r="H103" s="1" t="s">
        <v>246</v>
      </c>
    </row>
    <row r="104" spans="1:8">
      <c r="A104" s="10" t="s">
        <v>110</v>
      </c>
      <c r="B104" s="10">
        <v>17.7</v>
      </c>
      <c r="C104" s="10">
        <v>74</v>
      </c>
      <c r="D104" s="15">
        <f>17.7+74</f>
        <v>91.7</v>
      </c>
      <c r="E104" s="11">
        <v>2446.777</v>
      </c>
      <c r="F104" s="11">
        <f>E104*1000</f>
        <v>2446777</v>
      </c>
      <c r="G104" s="5">
        <f t="shared" si="9"/>
        <v>2243694.5090000001</v>
      </c>
      <c r="H104" s="1" t="s">
        <v>246</v>
      </c>
    </row>
    <row r="105" spans="1:8">
      <c r="A105" s="10" t="s">
        <v>111</v>
      </c>
      <c r="B105" s="10">
        <v>2.6</v>
      </c>
      <c r="C105" s="10">
        <v>0.05</v>
      </c>
      <c r="D105" s="15">
        <v>2.65</v>
      </c>
      <c r="E105" s="11">
        <v>19086.580000000002</v>
      </c>
      <c r="F105" s="11">
        <f>E105*1000</f>
        <v>19086580</v>
      </c>
      <c r="G105" s="5">
        <f t="shared" si="9"/>
        <v>505794.37</v>
      </c>
      <c r="H105" s="1" t="s">
        <v>246</v>
      </c>
    </row>
    <row r="106" spans="1:8">
      <c r="A106" s="10" t="s">
        <v>112</v>
      </c>
      <c r="B106" s="10" t="s">
        <v>9</v>
      </c>
      <c r="C106" s="10">
        <v>0.01</v>
      </c>
      <c r="D106" s="15">
        <v>14</v>
      </c>
      <c r="E106" s="11">
        <v>934.45100000000002</v>
      </c>
      <c r="F106" s="11">
        <f>E106*1000</f>
        <v>934451</v>
      </c>
      <c r="G106" s="5">
        <f t="shared" si="9"/>
        <v>130823.14</v>
      </c>
      <c r="H106" s="1" t="s">
        <v>247</v>
      </c>
    </row>
    <row r="107" spans="1:8">
      <c r="A107" s="10" t="s">
        <v>113</v>
      </c>
      <c r="B107" s="10">
        <v>0.1</v>
      </c>
      <c r="C107" s="10" t="s">
        <v>31</v>
      </c>
      <c r="D107" s="15">
        <v>9</v>
      </c>
      <c r="E107" s="11">
        <v>38803.421999999999</v>
      </c>
      <c r="F107" s="11">
        <f>E107*1000</f>
        <v>38803422</v>
      </c>
      <c r="G107" s="5">
        <f t="shared" si="9"/>
        <v>3492307.98</v>
      </c>
      <c r="H107" s="1" t="s">
        <v>247</v>
      </c>
    </row>
    <row r="108" spans="1:8">
      <c r="A108" s="10" t="s">
        <v>114</v>
      </c>
      <c r="B108" s="10">
        <v>0.1</v>
      </c>
      <c r="C108" s="10" t="s">
        <v>5</v>
      </c>
      <c r="D108" s="15">
        <v>0.1</v>
      </c>
      <c r="E108" s="11"/>
      <c r="F108" s="13">
        <v>47906</v>
      </c>
      <c r="G108" s="5">
        <f t="shared" si="9"/>
        <v>47.906000000000006</v>
      </c>
      <c r="H108" s="1" t="s">
        <v>246</v>
      </c>
    </row>
    <row r="109" spans="1:8">
      <c r="A109" s="10" t="s">
        <v>115</v>
      </c>
      <c r="B109" s="10">
        <v>98.8</v>
      </c>
      <c r="C109" s="10" t="s">
        <v>5</v>
      </c>
      <c r="D109" s="15">
        <v>98.8</v>
      </c>
      <c r="E109" s="11">
        <v>2376.2570000000001</v>
      </c>
      <c r="F109" s="11">
        <f t="shared" ref="F109:F114" si="10">E109*1000</f>
        <v>2376257</v>
      </c>
      <c r="G109" s="5">
        <f t="shared" si="9"/>
        <v>2347741.9159999997</v>
      </c>
      <c r="H109" s="1" t="s">
        <v>246</v>
      </c>
    </row>
    <row r="110" spans="1:8">
      <c r="A110" s="10" t="s">
        <v>116</v>
      </c>
      <c r="B110" s="10">
        <v>56.4</v>
      </c>
      <c r="C110" s="10">
        <v>0.02</v>
      </c>
      <c r="D110" s="15">
        <v>56.42</v>
      </c>
      <c r="E110" s="11">
        <v>5673.0630000000001</v>
      </c>
      <c r="F110" s="11">
        <f t="shared" si="10"/>
        <v>5673063</v>
      </c>
      <c r="G110" s="5">
        <f t="shared" si="9"/>
        <v>3200742.1446000002</v>
      </c>
      <c r="H110" s="1" t="s">
        <v>246</v>
      </c>
    </row>
    <row r="111" spans="1:8">
      <c r="A111" s="10" t="s">
        <v>117</v>
      </c>
      <c r="B111" s="10">
        <v>7</v>
      </c>
      <c r="C111" s="10" t="s">
        <v>31</v>
      </c>
      <c r="D111" s="15">
        <v>91.2</v>
      </c>
      <c r="E111" s="11">
        <v>12714.716</v>
      </c>
      <c r="F111" s="11">
        <f t="shared" si="10"/>
        <v>12714716</v>
      </c>
      <c r="G111" s="5">
        <f t="shared" si="9"/>
        <v>11595820.992000001</v>
      </c>
      <c r="H111" s="1" t="s">
        <v>247</v>
      </c>
    </row>
    <row r="112" spans="1:8">
      <c r="A112" s="10" t="s">
        <v>118</v>
      </c>
      <c r="B112" s="10" t="s">
        <v>9</v>
      </c>
      <c r="C112" s="10" t="s">
        <v>5</v>
      </c>
      <c r="D112" s="15">
        <v>0.1</v>
      </c>
      <c r="E112" s="11">
        <v>33.643000000000001</v>
      </c>
      <c r="F112" s="11">
        <f t="shared" si="10"/>
        <v>33643</v>
      </c>
      <c r="G112" s="5">
        <f t="shared" si="9"/>
        <v>33.643000000000001</v>
      </c>
      <c r="H112" s="1" t="s">
        <v>246</v>
      </c>
    </row>
    <row r="113" spans="1:8">
      <c r="A113" s="10" t="s">
        <v>119</v>
      </c>
      <c r="B113" s="10" t="s">
        <v>9</v>
      </c>
      <c r="C113" s="10" t="s">
        <v>5</v>
      </c>
      <c r="D113" s="15">
        <v>0.1</v>
      </c>
      <c r="E113" s="11">
        <v>8732.8680000000004</v>
      </c>
      <c r="F113" s="11">
        <f t="shared" si="10"/>
        <v>8732868</v>
      </c>
      <c r="G113" s="5">
        <f t="shared" si="9"/>
        <v>8732.8680000000004</v>
      </c>
      <c r="H113" s="1" t="s">
        <v>246</v>
      </c>
    </row>
    <row r="114" spans="1:8">
      <c r="A114" s="10" t="s">
        <v>120</v>
      </c>
      <c r="B114" s="10">
        <v>0.2</v>
      </c>
      <c r="C114" s="10" t="s">
        <v>31</v>
      </c>
      <c r="D114" s="15">
        <v>76.98</v>
      </c>
      <c r="E114" s="11">
        <v>18608.288</v>
      </c>
      <c r="F114" s="11">
        <f t="shared" si="10"/>
        <v>18608288</v>
      </c>
      <c r="G114" s="5">
        <f t="shared" si="9"/>
        <v>14324660.102399999</v>
      </c>
      <c r="H114" s="1" t="s">
        <v>247</v>
      </c>
    </row>
    <row r="115" spans="1:8">
      <c r="A115" s="10" t="s">
        <v>121</v>
      </c>
      <c r="B115" s="10">
        <v>91.7</v>
      </c>
      <c r="C115" s="10" t="s">
        <v>5</v>
      </c>
      <c r="D115" s="15">
        <v>91.7</v>
      </c>
      <c r="E115" s="11"/>
      <c r="F115" s="13">
        <v>962738</v>
      </c>
      <c r="G115" s="5">
        <f t="shared" si="9"/>
        <v>882830.74600000004</v>
      </c>
      <c r="H115" s="1" t="s">
        <v>246</v>
      </c>
    </row>
    <row r="116" spans="1:8">
      <c r="A116" s="10" t="s">
        <v>122</v>
      </c>
      <c r="B116" s="10">
        <v>86.4</v>
      </c>
      <c r="C116" s="10" t="s">
        <v>5</v>
      </c>
      <c r="D116" s="15">
        <v>86.4</v>
      </c>
      <c r="E116" s="11">
        <v>1696.9670000000001</v>
      </c>
      <c r="F116" s="11">
        <f t="shared" ref="F116:F123" si="11">E116*1000</f>
        <v>1696967</v>
      </c>
      <c r="G116" s="5">
        <f t="shared" si="9"/>
        <v>1466179.4880000001</v>
      </c>
      <c r="H116" s="1" t="s">
        <v>246</v>
      </c>
    </row>
    <row r="117" spans="1:8">
      <c r="A117" s="10" t="s">
        <v>123</v>
      </c>
      <c r="B117" s="10">
        <v>88.8</v>
      </c>
      <c r="C117" s="10">
        <v>0.01</v>
      </c>
      <c r="D117" s="15">
        <v>91.9</v>
      </c>
      <c r="E117" s="11">
        <v>1888.85</v>
      </c>
      <c r="F117" s="11">
        <f t="shared" si="11"/>
        <v>1888850</v>
      </c>
      <c r="G117" s="5">
        <f t="shared" si="9"/>
        <v>1735853.15</v>
      </c>
      <c r="H117" s="1" t="s">
        <v>247</v>
      </c>
    </row>
    <row r="118" spans="1:8">
      <c r="A118" s="10" t="s">
        <v>124</v>
      </c>
      <c r="B118" s="10" t="s">
        <v>9</v>
      </c>
      <c r="C118" s="10" t="s">
        <v>5</v>
      </c>
      <c r="D118" s="15">
        <v>0.1</v>
      </c>
      <c r="E118" s="11">
        <v>2066.2109999999998</v>
      </c>
      <c r="F118" s="11">
        <f t="shared" si="11"/>
        <v>2066210.9999999998</v>
      </c>
      <c r="G118" s="5">
        <f t="shared" si="9"/>
        <v>2066.2109999999998</v>
      </c>
      <c r="H118" s="1" t="s">
        <v>246</v>
      </c>
    </row>
    <row r="119" spans="1:8">
      <c r="A119" s="10" t="s">
        <v>125</v>
      </c>
      <c r="B119" s="10">
        <v>0.1</v>
      </c>
      <c r="C119" s="10">
        <v>0.28000000000000003</v>
      </c>
      <c r="D119" s="15">
        <v>0.38</v>
      </c>
      <c r="E119" s="11">
        <v>628.755</v>
      </c>
      <c r="F119" s="11">
        <f t="shared" si="11"/>
        <v>628755</v>
      </c>
      <c r="G119" s="5">
        <f t="shared" si="9"/>
        <v>2389.2689999999998</v>
      </c>
      <c r="H119" s="1" t="s">
        <v>246</v>
      </c>
    </row>
    <row r="120" spans="1:8">
      <c r="A120" s="10" t="s">
        <v>126</v>
      </c>
      <c r="B120" s="10">
        <v>59.7</v>
      </c>
      <c r="C120" s="10" t="s">
        <v>5</v>
      </c>
      <c r="D120" s="15">
        <v>59.7</v>
      </c>
      <c r="E120" s="11">
        <v>2002.7429999999999</v>
      </c>
      <c r="F120" s="11">
        <f t="shared" si="11"/>
        <v>2002743</v>
      </c>
      <c r="G120" s="5">
        <f t="shared" si="9"/>
        <v>1195637.571</v>
      </c>
      <c r="H120" s="1" t="s">
        <v>247</v>
      </c>
    </row>
    <row r="121" spans="1:8">
      <c r="A121" s="10" t="s">
        <v>127</v>
      </c>
      <c r="B121" s="10" t="s">
        <v>9</v>
      </c>
      <c r="C121" s="10" t="s">
        <v>5</v>
      </c>
      <c r="D121" s="15">
        <v>52</v>
      </c>
      <c r="E121" s="11">
        <v>634.303</v>
      </c>
      <c r="F121" s="11">
        <f t="shared" si="11"/>
        <v>634303</v>
      </c>
      <c r="G121" s="5">
        <f t="shared" si="9"/>
        <v>329837.56</v>
      </c>
      <c r="H121" s="1" t="s">
        <v>247</v>
      </c>
    </row>
    <row r="122" spans="1:8">
      <c r="A122" s="10" t="s">
        <v>128</v>
      </c>
      <c r="B122" s="10">
        <v>12.8</v>
      </c>
      <c r="C122" s="10" t="s">
        <v>5</v>
      </c>
      <c r="D122" s="15">
        <v>97.7</v>
      </c>
      <c r="E122" s="11">
        <v>1234.9269999999999</v>
      </c>
      <c r="F122" s="11">
        <f t="shared" si="11"/>
        <v>1234927</v>
      </c>
      <c r="G122" s="5">
        <f t="shared" si="9"/>
        <v>1206523.679</v>
      </c>
      <c r="H122" s="1" t="s">
        <v>247</v>
      </c>
    </row>
    <row r="123" spans="1:8">
      <c r="A123" s="10" t="s">
        <v>129</v>
      </c>
      <c r="B123" s="10">
        <v>96.6</v>
      </c>
      <c r="C123" s="10" t="s">
        <v>5</v>
      </c>
      <c r="D123" s="15">
        <v>96.6</v>
      </c>
      <c r="E123" s="11">
        <v>2065.2950000000001</v>
      </c>
      <c r="F123" s="11">
        <f t="shared" si="11"/>
        <v>2065295</v>
      </c>
      <c r="G123" s="5">
        <f t="shared" si="9"/>
        <v>1995074.97</v>
      </c>
      <c r="H123" s="1" t="s">
        <v>246</v>
      </c>
    </row>
    <row r="124" spans="1:8">
      <c r="A124" s="10" t="s">
        <v>130</v>
      </c>
      <c r="B124" s="10">
        <v>4.8</v>
      </c>
      <c r="C124" s="10" t="s">
        <v>5</v>
      </c>
      <c r="D124" s="15">
        <v>4.8</v>
      </c>
      <c r="E124" s="11"/>
      <c r="F124" s="13">
        <v>18717</v>
      </c>
      <c r="G124" s="5">
        <f t="shared" si="9"/>
        <v>898.41599999999994</v>
      </c>
      <c r="H124" s="1" t="s">
        <v>246</v>
      </c>
    </row>
    <row r="125" spans="1:8">
      <c r="A125" s="10" t="s">
        <v>131</v>
      </c>
      <c r="B125" s="10">
        <v>0.1</v>
      </c>
      <c r="C125" s="10">
        <v>0.1</v>
      </c>
      <c r="D125" s="15">
        <v>0.2</v>
      </c>
      <c r="E125" s="11">
        <v>929.58500000000004</v>
      </c>
      <c r="F125" s="11">
        <f t="shared" ref="F125:F134" si="12">E125*1000</f>
        <v>929585</v>
      </c>
      <c r="G125" s="5">
        <f t="shared" si="9"/>
        <v>1859.17</v>
      </c>
      <c r="H125" s="1" t="s">
        <v>246</v>
      </c>
    </row>
    <row r="126" spans="1:8">
      <c r="A126" s="10" t="s">
        <v>132</v>
      </c>
      <c r="B126" s="10">
        <v>2.2999999999999998</v>
      </c>
      <c r="C126" s="10">
        <v>0.12</v>
      </c>
      <c r="D126" s="15">
        <v>2.42</v>
      </c>
      <c r="E126" s="11">
        <v>201.74199999999999</v>
      </c>
      <c r="F126" s="11">
        <f t="shared" si="12"/>
        <v>201742</v>
      </c>
      <c r="G126" s="5">
        <f t="shared" si="9"/>
        <v>4882.1563999999998</v>
      </c>
      <c r="H126" s="1" t="s">
        <v>246</v>
      </c>
    </row>
    <row r="127" spans="1:8">
      <c r="A127" s="10" t="s">
        <v>251</v>
      </c>
      <c r="B127" s="10" t="s">
        <v>9</v>
      </c>
      <c r="C127" s="10" t="s">
        <v>5</v>
      </c>
      <c r="D127" s="15">
        <v>0.1</v>
      </c>
      <c r="E127" s="11">
        <v>219</v>
      </c>
      <c r="F127" s="13">
        <f t="shared" si="12"/>
        <v>219000</v>
      </c>
      <c r="G127" s="5">
        <f t="shared" si="9"/>
        <v>219</v>
      </c>
      <c r="H127" s="1" t="s">
        <v>246</v>
      </c>
    </row>
    <row r="128" spans="1:8">
      <c r="A128" s="10" t="s">
        <v>133</v>
      </c>
      <c r="B128" s="10">
        <v>33.9</v>
      </c>
      <c r="C128" s="10" t="s">
        <v>31</v>
      </c>
      <c r="D128" s="15">
        <v>33.909999999999997</v>
      </c>
      <c r="E128" s="11">
        <v>743.20699999999999</v>
      </c>
      <c r="F128" s="11">
        <f t="shared" si="12"/>
        <v>743207</v>
      </c>
      <c r="G128" s="5">
        <f t="shared" si="9"/>
        <v>252021.49369999996</v>
      </c>
      <c r="H128" s="1" t="s">
        <v>246</v>
      </c>
    </row>
    <row r="129" spans="1:8">
      <c r="A129" s="10" t="s">
        <v>134</v>
      </c>
      <c r="B129" s="10">
        <v>1.1000000000000001</v>
      </c>
      <c r="C129" s="10" t="s">
        <v>5</v>
      </c>
      <c r="D129" s="15">
        <v>94.7</v>
      </c>
      <c r="E129" s="11">
        <v>6674.4740000000002</v>
      </c>
      <c r="F129" s="11">
        <f t="shared" si="12"/>
        <v>6674474</v>
      </c>
      <c r="G129" s="5">
        <f t="shared" si="9"/>
        <v>6320726.8780000005</v>
      </c>
      <c r="H129" s="1" t="s">
        <v>247</v>
      </c>
    </row>
    <row r="130" spans="1:8">
      <c r="A130" s="10" t="s">
        <v>135</v>
      </c>
      <c r="B130" s="10">
        <v>12.8</v>
      </c>
      <c r="C130" s="10" t="s">
        <v>5</v>
      </c>
      <c r="D130" s="15">
        <v>21.6</v>
      </c>
      <c r="E130" s="11">
        <v>4424.5339999999997</v>
      </c>
      <c r="F130" s="11">
        <f t="shared" si="12"/>
        <v>4424534</v>
      </c>
      <c r="G130" s="5">
        <f t="shared" ref="G130:G161" si="13">((F130*D130)/100)</f>
        <v>955699.34400000004</v>
      </c>
      <c r="H130" s="1" t="s">
        <v>247</v>
      </c>
    </row>
    <row r="131" spans="1:8">
      <c r="A131" s="10" t="s">
        <v>136</v>
      </c>
      <c r="B131" s="10">
        <v>61.4</v>
      </c>
      <c r="C131" s="10" t="s">
        <v>5</v>
      </c>
      <c r="D131" s="15">
        <v>61.4</v>
      </c>
      <c r="E131" s="11">
        <v>10464.438</v>
      </c>
      <c r="F131" s="11">
        <f t="shared" si="12"/>
        <v>10464438</v>
      </c>
      <c r="G131" s="5">
        <f t="shared" si="13"/>
        <v>6425164.9319999991</v>
      </c>
      <c r="H131" s="1" t="s">
        <v>246</v>
      </c>
    </row>
    <row r="132" spans="1:8">
      <c r="A132" s="10" t="s">
        <v>137</v>
      </c>
      <c r="B132" s="10">
        <v>98.4</v>
      </c>
      <c r="C132" s="10" t="s">
        <v>5</v>
      </c>
      <c r="D132" s="15">
        <v>98.4</v>
      </c>
      <c r="E132" s="11">
        <v>121.81</v>
      </c>
      <c r="F132" s="11">
        <f t="shared" si="12"/>
        <v>121810</v>
      </c>
      <c r="G132" s="5">
        <f t="shared" si="13"/>
        <v>119861.04</v>
      </c>
      <c r="H132" s="1" t="s">
        <v>246</v>
      </c>
    </row>
    <row r="133" spans="1:8">
      <c r="A133" s="10" t="s">
        <v>138</v>
      </c>
      <c r="B133" s="10">
        <v>92.4</v>
      </c>
      <c r="C133" s="10" t="s">
        <v>5</v>
      </c>
      <c r="D133" s="15">
        <v>86</v>
      </c>
      <c r="E133" s="11">
        <v>4424.8630000000003</v>
      </c>
      <c r="F133" s="11">
        <f t="shared" si="12"/>
        <v>4424863</v>
      </c>
      <c r="G133" s="5">
        <f t="shared" si="13"/>
        <v>3805382.18</v>
      </c>
      <c r="H133" s="1" t="s">
        <v>247</v>
      </c>
    </row>
    <row r="134" spans="1:8">
      <c r="A134" s="10" t="s">
        <v>139</v>
      </c>
      <c r="B134" s="10">
        <v>0.3</v>
      </c>
      <c r="C134" s="10" t="s">
        <v>5</v>
      </c>
      <c r="D134" s="15">
        <v>0.3</v>
      </c>
      <c r="E134" s="11">
        <v>141.77500000000001</v>
      </c>
      <c r="F134" s="11">
        <f t="shared" si="12"/>
        <v>141775</v>
      </c>
      <c r="G134" s="5">
        <f t="shared" si="13"/>
        <v>425.32499999999999</v>
      </c>
      <c r="H134" s="1" t="s">
        <v>246</v>
      </c>
    </row>
    <row r="135" spans="1:8">
      <c r="A135" s="10" t="s">
        <v>140</v>
      </c>
      <c r="B135" s="10" t="s">
        <v>9</v>
      </c>
      <c r="C135" s="10" t="s">
        <v>5</v>
      </c>
      <c r="D135" s="15">
        <v>0.1</v>
      </c>
      <c r="E135" s="12"/>
      <c r="F135" s="13">
        <v>36803</v>
      </c>
      <c r="G135" s="5">
        <f t="shared" si="13"/>
        <v>36.803000000000004</v>
      </c>
      <c r="H135" s="1" t="s">
        <v>248</v>
      </c>
    </row>
    <row r="136" spans="1:8">
      <c r="A136" s="10" t="s">
        <v>141</v>
      </c>
      <c r="B136" s="10">
        <v>99.2</v>
      </c>
      <c r="C136" s="10" t="s">
        <v>5</v>
      </c>
      <c r="D136" s="15">
        <v>99.2</v>
      </c>
      <c r="E136" s="11">
        <v>1164.799</v>
      </c>
      <c r="F136" s="11">
        <f>E136*1000</f>
        <v>1164799</v>
      </c>
      <c r="G136" s="5">
        <f t="shared" si="13"/>
        <v>1155480.608</v>
      </c>
      <c r="H136" s="1" t="s">
        <v>246</v>
      </c>
    </row>
    <row r="137" spans="1:8">
      <c r="A137" s="10" t="s">
        <v>142</v>
      </c>
      <c r="B137" s="10">
        <v>16.600000000000001</v>
      </c>
      <c r="C137" s="10" t="s">
        <v>5</v>
      </c>
      <c r="D137" s="15">
        <v>16.600000000000001</v>
      </c>
      <c r="E137" s="11">
        <v>451.96300000000002</v>
      </c>
      <c r="F137" s="11">
        <f>E137*1000</f>
        <v>451963</v>
      </c>
      <c r="G137" s="5">
        <f t="shared" si="13"/>
        <v>75025.858000000007</v>
      </c>
      <c r="H137" s="1" t="s">
        <v>246</v>
      </c>
    </row>
    <row r="138" spans="1:8">
      <c r="A138" s="10" t="s">
        <v>143</v>
      </c>
      <c r="B138" s="10">
        <v>0.1</v>
      </c>
      <c r="C138" s="10">
        <v>0.03</v>
      </c>
      <c r="D138" s="15">
        <v>15.4</v>
      </c>
      <c r="E138" s="11">
        <v>41493.798999999999</v>
      </c>
      <c r="F138" s="11">
        <f>E138*1000</f>
        <v>41493799</v>
      </c>
      <c r="G138" s="5">
        <f t="shared" si="13"/>
        <v>6390045.0460000001</v>
      </c>
      <c r="H138" s="1" t="s">
        <v>247</v>
      </c>
    </row>
    <row r="139" spans="1:8">
      <c r="A139" s="10" t="s">
        <v>144</v>
      </c>
      <c r="B139" s="10" t="s">
        <v>9</v>
      </c>
      <c r="C139" s="10" t="s">
        <v>5</v>
      </c>
      <c r="D139" s="15">
        <v>0.1</v>
      </c>
      <c r="E139" s="11">
        <v>33.024999999999999</v>
      </c>
      <c r="F139" s="11">
        <f>E139*1000</f>
        <v>33025</v>
      </c>
      <c r="G139" s="5">
        <f t="shared" si="13"/>
        <v>33.024999999999999</v>
      </c>
      <c r="H139" s="1" t="s">
        <v>248</v>
      </c>
    </row>
    <row r="140" spans="1:8">
      <c r="A140" s="10" t="s">
        <v>145</v>
      </c>
      <c r="B140" s="10">
        <v>0.4</v>
      </c>
      <c r="C140" s="10">
        <v>0.1</v>
      </c>
      <c r="D140" s="15">
        <v>0.5</v>
      </c>
      <c r="E140" s="11">
        <v>1473.933</v>
      </c>
      <c r="F140" s="11">
        <f>E140*1000</f>
        <v>1473933</v>
      </c>
      <c r="G140" s="5">
        <f t="shared" si="13"/>
        <v>7369.665</v>
      </c>
      <c r="H140" s="1" t="s">
        <v>246</v>
      </c>
    </row>
    <row r="141" spans="1:8">
      <c r="A141" s="10" t="s">
        <v>146</v>
      </c>
      <c r="B141" s="10">
        <v>0.5</v>
      </c>
      <c r="C141" s="10" t="s">
        <v>5</v>
      </c>
      <c r="D141" s="15">
        <v>0.5</v>
      </c>
      <c r="E141" s="12"/>
      <c r="F141" s="13">
        <v>14876</v>
      </c>
      <c r="G141" s="5">
        <f t="shared" si="13"/>
        <v>74.38</v>
      </c>
      <c r="H141" s="1" t="s">
        <v>246</v>
      </c>
    </row>
    <row r="142" spans="1:8">
      <c r="A142" s="10" t="s">
        <v>147</v>
      </c>
      <c r="B142" s="10">
        <v>4.4000000000000004</v>
      </c>
      <c r="C142" s="10" t="s">
        <v>5</v>
      </c>
      <c r="D142" s="15">
        <v>4.4000000000000004</v>
      </c>
      <c r="E142" s="11">
        <v>992.053</v>
      </c>
      <c r="F142" s="11">
        <f>E142*1000</f>
        <v>992053</v>
      </c>
      <c r="G142" s="5">
        <f t="shared" si="13"/>
        <v>43650.332000000002</v>
      </c>
      <c r="H142" s="1" t="s">
        <v>246</v>
      </c>
    </row>
    <row r="143" spans="1:8">
      <c r="A143" s="10" t="s">
        <v>148</v>
      </c>
      <c r="B143" s="10">
        <v>18.5</v>
      </c>
      <c r="C143" s="10" t="s">
        <v>5</v>
      </c>
      <c r="D143" s="15">
        <v>18.5</v>
      </c>
      <c r="E143" s="11">
        <v>212.45099999999999</v>
      </c>
      <c r="F143" s="11">
        <f>E143*1000</f>
        <v>212451</v>
      </c>
      <c r="G143" s="5">
        <f t="shared" si="13"/>
        <v>39303.434999999998</v>
      </c>
      <c r="H143" s="1" t="s">
        <v>246</v>
      </c>
    </row>
    <row r="144" spans="1:8">
      <c r="A144" s="10" t="s">
        <v>149</v>
      </c>
      <c r="B144" s="10">
        <v>0.1</v>
      </c>
      <c r="C144" s="10" t="s">
        <v>5</v>
      </c>
      <c r="D144" s="15">
        <v>0.1</v>
      </c>
      <c r="E144" s="12"/>
      <c r="F144" s="13">
        <v>2621</v>
      </c>
      <c r="G144" s="5">
        <f t="shared" si="13"/>
        <v>2.6210000000000004</v>
      </c>
      <c r="H144" s="1" t="s">
        <v>246</v>
      </c>
    </row>
    <row r="145" spans="1:8">
      <c r="A145" s="10" t="s">
        <v>150</v>
      </c>
      <c r="B145" s="10">
        <v>99.9</v>
      </c>
      <c r="C145" s="10">
        <v>0.01</v>
      </c>
      <c r="D145" s="15">
        <v>99.91</v>
      </c>
      <c r="E145" s="11">
        <v>11202.223</v>
      </c>
      <c r="F145" s="11">
        <f>E145*1000</f>
        <v>11202223</v>
      </c>
      <c r="G145" s="5">
        <f t="shared" si="13"/>
        <v>11192140.999300001</v>
      </c>
      <c r="H145" s="1" t="s">
        <v>246</v>
      </c>
    </row>
    <row r="146" spans="1:8">
      <c r="A146" s="10" t="s">
        <v>151</v>
      </c>
      <c r="B146" s="10">
        <v>22.8</v>
      </c>
      <c r="C146" s="10" t="s">
        <v>5</v>
      </c>
      <c r="D146" s="15">
        <v>47.4</v>
      </c>
      <c r="E146" s="11">
        <v>6905.6360000000004</v>
      </c>
      <c r="F146" s="11">
        <f>E146*1000</f>
        <v>6905636</v>
      </c>
      <c r="G146" s="5">
        <f t="shared" si="13"/>
        <v>3273271.4639999997</v>
      </c>
      <c r="H146" s="1" t="s">
        <v>247</v>
      </c>
    </row>
    <row r="147" spans="1:8">
      <c r="A147" s="10" t="s">
        <v>152</v>
      </c>
      <c r="B147" s="10">
        <v>0.4</v>
      </c>
      <c r="C147" s="10" t="s">
        <v>31</v>
      </c>
      <c r="D147" s="15">
        <v>25.5</v>
      </c>
      <c r="E147" s="11">
        <v>708.19899999999996</v>
      </c>
      <c r="F147" s="11">
        <f>E147*1000</f>
        <v>708199</v>
      </c>
      <c r="G147" s="5">
        <f t="shared" si="13"/>
        <v>180590.745</v>
      </c>
      <c r="H147" s="1" t="s">
        <v>247</v>
      </c>
    </row>
    <row r="148" spans="1:8">
      <c r="A148" s="10" t="s">
        <v>153</v>
      </c>
      <c r="B148" s="10" t="s">
        <v>9</v>
      </c>
      <c r="C148" s="10" t="s">
        <v>5</v>
      </c>
      <c r="D148" s="15">
        <v>95</v>
      </c>
      <c r="E148" s="12"/>
      <c r="F148" s="13">
        <v>4519</v>
      </c>
      <c r="G148" s="5">
        <f t="shared" si="13"/>
        <v>4293.05</v>
      </c>
      <c r="H148" s="1" t="s">
        <v>248</v>
      </c>
    </row>
    <row r="149" spans="1:8">
      <c r="A149" s="10" t="s">
        <v>154</v>
      </c>
      <c r="B149" s="10">
        <v>4.2</v>
      </c>
      <c r="C149" s="10" t="s">
        <v>5</v>
      </c>
      <c r="D149" s="15">
        <v>4.2</v>
      </c>
      <c r="E149" s="11">
        <v>8299.2479999999996</v>
      </c>
      <c r="F149" s="11">
        <f t="shared" ref="F149:F155" si="14">E149*1000</f>
        <v>8299248</v>
      </c>
      <c r="G149" s="5">
        <f t="shared" si="13"/>
        <v>348568.41600000003</v>
      </c>
      <c r="H149" s="1" t="s">
        <v>246</v>
      </c>
    </row>
    <row r="150" spans="1:8">
      <c r="A150" s="10" t="s">
        <v>155</v>
      </c>
      <c r="B150" s="10">
        <v>5.5</v>
      </c>
      <c r="C150" s="10">
        <v>0.18</v>
      </c>
      <c r="D150" s="15">
        <v>5.68</v>
      </c>
      <c r="E150" s="11">
        <v>5567.25</v>
      </c>
      <c r="F150" s="11">
        <f t="shared" si="14"/>
        <v>5567250</v>
      </c>
      <c r="G150" s="5">
        <f t="shared" si="13"/>
        <v>316219.8</v>
      </c>
      <c r="H150" s="1" t="s">
        <v>246</v>
      </c>
    </row>
    <row r="151" spans="1:8">
      <c r="A151" s="10" t="s">
        <v>156</v>
      </c>
      <c r="B151" s="10">
        <v>2.8</v>
      </c>
      <c r="C151" s="10" t="s">
        <v>5</v>
      </c>
      <c r="D151" s="15">
        <v>50</v>
      </c>
      <c r="E151" s="11">
        <v>89.852000000000004</v>
      </c>
      <c r="F151" s="11">
        <f t="shared" si="14"/>
        <v>89852</v>
      </c>
      <c r="G151" s="5">
        <f t="shared" si="13"/>
        <v>44926</v>
      </c>
      <c r="H151" s="1" t="s">
        <v>248</v>
      </c>
    </row>
    <row r="152" spans="1:8">
      <c r="A152" s="10" t="s">
        <v>157</v>
      </c>
      <c r="B152" s="10">
        <v>0.9</v>
      </c>
      <c r="C152" s="10">
        <v>0.17</v>
      </c>
      <c r="D152" s="15">
        <v>33.049999999999997</v>
      </c>
      <c r="E152" s="11">
        <v>1431.509</v>
      </c>
      <c r="F152" s="11">
        <f t="shared" si="14"/>
        <v>1431509</v>
      </c>
      <c r="G152" s="5">
        <f t="shared" si="13"/>
        <v>473113.72449999995</v>
      </c>
      <c r="H152" s="1" t="s">
        <v>247</v>
      </c>
    </row>
    <row r="153" spans="1:8">
      <c r="A153" s="10" t="s">
        <v>158</v>
      </c>
      <c r="B153" s="10" t="s">
        <v>9</v>
      </c>
      <c r="C153" s="10" t="s">
        <v>5</v>
      </c>
      <c r="D153" s="15">
        <v>0.1</v>
      </c>
      <c r="E153" s="11">
        <v>1924.0989999999999</v>
      </c>
      <c r="F153" s="11">
        <f t="shared" si="14"/>
        <v>1924099</v>
      </c>
      <c r="G153" s="5">
        <f t="shared" si="13"/>
        <v>1924.0990000000002</v>
      </c>
      <c r="H153" s="1" t="s">
        <v>246</v>
      </c>
    </row>
    <row r="154" spans="1:8">
      <c r="A154" s="10" t="s">
        <v>159</v>
      </c>
      <c r="B154" s="10">
        <v>98.3</v>
      </c>
      <c r="C154" s="10" t="s">
        <v>5</v>
      </c>
      <c r="D154" s="15">
        <f>(99+92)/2</f>
        <v>95.5</v>
      </c>
      <c r="E154" s="11">
        <v>4661.8680000000004</v>
      </c>
      <c r="F154" s="11">
        <f t="shared" si="14"/>
        <v>4661868</v>
      </c>
      <c r="G154" s="5">
        <f t="shared" si="13"/>
        <v>4452083.9400000004</v>
      </c>
      <c r="H154" s="1" t="s">
        <v>247</v>
      </c>
    </row>
    <row r="155" spans="1:8">
      <c r="A155" s="10" t="s">
        <v>160</v>
      </c>
      <c r="B155" s="10">
        <v>47.9</v>
      </c>
      <c r="C155" s="10" t="s">
        <v>31</v>
      </c>
      <c r="D155" s="15">
        <v>98.9</v>
      </c>
      <c r="E155" s="11">
        <v>49338.701999999997</v>
      </c>
      <c r="F155" s="11">
        <f t="shared" si="14"/>
        <v>49338702</v>
      </c>
      <c r="G155" s="5">
        <f t="shared" si="13"/>
        <v>48795976.278000005</v>
      </c>
      <c r="H155" s="1" t="s">
        <v>247</v>
      </c>
    </row>
    <row r="156" spans="1:8">
      <c r="A156" s="10" t="s">
        <v>161</v>
      </c>
      <c r="B156" s="10" t="s">
        <v>9</v>
      </c>
      <c r="C156" s="10" t="s">
        <v>5</v>
      </c>
      <c r="D156" s="15">
        <v>95</v>
      </c>
      <c r="E156" s="11"/>
      <c r="F156" s="10">
        <v>599</v>
      </c>
      <c r="G156" s="5">
        <f t="shared" si="13"/>
        <v>569.04999999999995</v>
      </c>
      <c r="H156" s="1" t="s">
        <v>248</v>
      </c>
    </row>
    <row r="157" spans="1:8">
      <c r="A157" s="10" t="s">
        <v>162</v>
      </c>
      <c r="B157" s="10">
        <v>0</v>
      </c>
      <c r="C157" s="10" t="s">
        <v>5</v>
      </c>
      <c r="D157" s="15">
        <v>0.1</v>
      </c>
      <c r="E157" s="11"/>
      <c r="F157" s="13">
        <v>1113</v>
      </c>
      <c r="G157" s="5">
        <f t="shared" si="13"/>
        <v>1.1130000000000002</v>
      </c>
      <c r="H157" s="1" t="s">
        <v>249</v>
      </c>
    </row>
    <row r="158" spans="1:8">
      <c r="A158" s="10" t="s">
        <v>163</v>
      </c>
      <c r="B158" s="10">
        <v>0.7</v>
      </c>
      <c r="C158" s="10" t="s">
        <v>5</v>
      </c>
      <c r="D158" s="15">
        <v>90</v>
      </c>
      <c r="E158" s="11"/>
      <c r="F158" s="13">
        <v>25223</v>
      </c>
      <c r="G158" s="5">
        <f t="shared" si="13"/>
        <v>22700.7</v>
      </c>
      <c r="H158" s="1" t="s">
        <v>248</v>
      </c>
    </row>
    <row r="159" spans="1:8">
      <c r="A159" s="10" t="s">
        <v>164</v>
      </c>
      <c r="B159" s="10">
        <v>3</v>
      </c>
      <c r="C159" s="10">
        <v>0.03</v>
      </c>
      <c r="D159" s="15">
        <v>3.03</v>
      </c>
      <c r="E159" s="11">
        <v>1757.347</v>
      </c>
      <c r="F159" s="11">
        <f>E159*1000</f>
        <v>1757347</v>
      </c>
      <c r="G159" s="5">
        <f t="shared" si="13"/>
        <v>53247.614099999992</v>
      </c>
      <c r="H159" s="1" t="s">
        <v>246</v>
      </c>
    </row>
    <row r="160" spans="1:8">
      <c r="A160" s="10" t="s">
        <v>165</v>
      </c>
      <c r="B160" s="10">
        <v>87.7</v>
      </c>
      <c r="C160" s="10" t="s">
        <v>5</v>
      </c>
      <c r="D160" s="15">
        <v>87.7</v>
      </c>
      <c r="E160" s="11">
        <v>2447.5369999999998</v>
      </c>
      <c r="F160" s="11">
        <f>E160*1000</f>
        <v>2447537</v>
      </c>
      <c r="G160" s="5">
        <f t="shared" si="13"/>
        <v>2146489.949</v>
      </c>
      <c r="H160" s="1" t="s">
        <v>246</v>
      </c>
    </row>
    <row r="161" spans="1:8">
      <c r="A161" s="10" t="s">
        <v>166</v>
      </c>
      <c r="B161" s="10">
        <v>96.4</v>
      </c>
      <c r="C161" s="10" t="s">
        <v>5</v>
      </c>
      <c r="D161" s="15">
        <v>96.4</v>
      </c>
      <c r="E161" s="11">
        <v>58360.955000000002</v>
      </c>
      <c r="F161" s="11">
        <f>E161*1000</f>
        <v>58360955</v>
      </c>
      <c r="G161" s="5">
        <f t="shared" si="13"/>
        <v>56259960.619999997</v>
      </c>
      <c r="H161" s="1" t="s">
        <v>246</v>
      </c>
    </row>
    <row r="162" spans="1:8">
      <c r="A162" s="10" t="s">
        <v>167</v>
      </c>
      <c r="B162" s="10" t="s">
        <v>9</v>
      </c>
      <c r="C162" s="10" t="s">
        <v>5</v>
      </c>
      <c r="D162" s="15">
        <v>95</v>
      </c>
      <c r="E162" s="11"/>
      <c r="F162" s="13">
        <v>11139</v>
      </c>
      <c r="G162" s="5">
        <f t="shared" ref="G162:G167" si="15">((F162*D162)/100)</f>
        <v>10582.05</v>
      </c>
      <c r="H162" s="1" t="s">
        <v>248</v>
      </c>
    </row>
    <row r="163" spans="1:8">
      <c r="A163" s="10" t="s">
        <v>168</v>
      </c>
      <c r="B163" s="10">
        <v>0.7</v>
      </c>
      <c r="C163" s="10">
        <v>0.25</v>
      </c>
      <c r="D163" s="15">
        <v>0.95</v>
      </c>
      <c r="E163" s="11">
        <v>1285.02</v>
      </c>
      <c r="F163" s="11">
        <f>E163*1000</f>
        <v>1285020</v>
      </c>
      <c r="G163" s="5">
        <f t="shared" si="15"/>
        <v>12207.69</v>
      </c>
      <c r="H163" s="1" t="s">
        <v>246</v>
      </c>
    </row>
    <row r="164" spans="1:8">
      <c r="A164" s="10" t="s">
        <v>169</v>
      </c>
      <c r="B164" s="10" t="s">
        <v>9</v>
      </c>
      <c r="C164" s="10" t="s">
        <v>5</v>
      </c>
      <c r="D164" s="15">
        <v>10.1</v>
      </c>
      <c r="E164" s="11">
        <v>2321.9929999999999</v>
      </c>
      <c r="F164" s="11">
        <f>E164*1000</f>
        <v>2321993</v>
      </c>
      <c r="G164" s="5">
        <f t="shared" si="15"/>
        <v>234521.29300000001</v>
      </c>
      <c r="H164" s="1" t="s">
        <v>247</v>
      </c>
    </row>
    <row r="165" spans="1:8">
      <c r="A165" s="10" t="s">
        <v>170</v>
      </c>
      <c r="B165" s="10" t="s">
        <v>9</v>
      </c>
      <c r="C165" s="10" t="s">
        <v>31</v>
      </c>
      <c r="D165" s="15">
        <v>0.11</v>
      </c>
      <c r="E165" s="11">
        <v>2158.5439999999999</v>
      </c>
      <c r="F165" s="11">
        <f>E165*1000</f>
        <v>2158544</v>
      </c>
      <c r="G165" s="5">
        <f t="shared" si="15"/>
        <v>2374.3984</v>
      </c>
      <c r="H165" s="1" t="s">
        <v>246</v>
      </c>
    </row>
    <row r="166" spans="1:8">
      <c r="A166" s="10" t="s">
        <v>171</v>
      </c>
      <c r="B166" s="10" t="s">
        <v>9</v>
      </c>
      <c r="C166" s="10" t="s">
        <v>31</v>
      </c>
      <c r="D166" s="15">
        <v>3.7</v>
      </c>
      <c r="E166" s="11">
        <v>10231.044</v>
      </c>
      <c r="F166" s="11">
        <f>E166*1000</f>
        <v>10231044</v>
      </c>
      <c r="G166" s="5">
        <f t="shared" si="15"/>
        <v>378548.62800000003</v>
      </c>
      <c r="H166" s="1" t="s">
        <v>247</v>
      </c>
    </row>
    <row r="167" spans="1:8">
      <c r="A167" s="10" t="s">
        <v>172</v>
      </c>
      <c r="B167" s="10">
        <v>5.0999999999999996</v>
      </c>
      <c r="C167" s="10" t="s">
        <v>31</v>
      </c>
      <c r="D167" s="15">
        <f>(91+92.5)/2</f>
        <v>91.75</v>
      </c>
      <c r="E167" s="11">
        <v>32275.659</v>
      </c>
      <c r="F167" s="11">
        <f>E167*1000</f>
        <v>32275659</v>
      </c>
      <c r="G167" s="5">
        <f t="shared" si="15"/>
        <v>29612917.1325</v>
      </c>
      <c r="H167" s="1" t="s">
        <v>247</v>
      </c>
    </row>
    <row r="168" spans="1:8">
      <c r="A168" s="10" t="s">
        <v>173</v>
      </c>
      <c r="B168" s="10">
        <v>0</v>
      </c>
      <c r="C168" s="10" t="s">
        <v>5</v>
      </c>
      <c r="D168" s="15">
        <v>0.1</v>
      </c>
      <c r="E168" s="11"/>
      <c r="F168" s="10">
        <v>24</v>
      </c>
      <c r="G168" s="8">
        <f>(F168*D168)/100</f>
        <v>2.4000000000000004E-2</v>
      </c>
      <c r="H168" s="1" t="s">
        <v>249</v>
      </c>
    </row>
    <row r="169" spans="1:8">
      <c r="A169" s="10" t="s">
        <v>174</v>
      </c>
      <c r="B169" s="10">
        <v>0.1</v>
      </c>
      <c r="C169" s="10">
        <v>0.01</v>
      </c>
      <c r="D169" s="15">
        <v>0.11</v>
      </c>
      <c r="E169" s="11">
        <v>13384.995000000001</v>
      </c>
      <c r="F169" s="11">
        <f t="shared" ref="F169:F175" si="16">E169*1000</f>
        <v>13384995</v>
      </c>
      <c r="G169" s="5">
        <f t="shared" ref="G169:G200" si="17">((F169*D169)/100)</f>
        <v>14723.494499999999</v>
      </c>
      <c r="H169" s="1" t="s">
        <v>246</v>
      </c>
    </row>
    <row r="170" spans="1:8">
      <c r="A170" s="10" t="s">
        <v>175</v>
      </c>
      <c r="B170" s="10">
        <v>0.6</v>
      </c>
      <c r="C170" s="10">
        <v>0.01</v>
      </c>
      <c r="D170" s="15">
        <v>0.61</v>
      </c>
      <c r="E170" s="11">
        <v>3253.1460000000002</v>
      </c>
      <c r="F170" s="11">
        <f t="shared" si="16"/>
        <v>3253146</v>
      </c>
      <c r="G170" s="5">
        <f t="shared" si="17"/>
        <v>19844.190600000002</v>
      </c>
      <c r="H170" s="1" t="s">
        <v>246</v>
      </c>
    </row>
    <row r="171" spans="1:8">
      <c r="A171" s="10" t="s">
        <v>176</v>
      </c>
      <c r="B171" s="10">
        <v>0.1</v>
      </c>
      <c r="C171" s="10">
        <v>0.04</v>
      </c>
      <c r="D171" s="15">
        <v>0.14000000000000001</v>
      </c>
      <c r="E171" s="11">
        <v>1185.95</v>
      </c>
      <c r="F171" s="11">
        <f t="shared" si="16"/>
        <v>1185950</v>
      </c>
      <c r="G171" s="5">
        <f t="shared" si="17"/>
        <v>1660.3300000000004</v>
      </c>
      <c r="H171" s="1" t="s">
        <v>246</v>
      </c>
    </row>
    <row r="172" spans="1:8">
      <c r="A172" s="10" t="s">
        <v>177</v>
      </c>
      <c r="B172" s="10">
        <v>77.5</v>
      </c>
      <c r="C172" s="10" t="s">
        <v>5</v>
      </c>
      <c r="D172" s="15">
        <v>77.5</v>
      </c>
      <c r="E172" s="11">
        <v>1423.479</v>
      </c>
      <c r="F172" s="11">
        <f t="shared" si="16"/>
        <v>1423479</v>
      </c>
      <c r="G172" s="5">
        <f t="shared" si="17"/>
        <v>1103196.2250000001</v>
      </c>
      <c r="H172" s="1" t="s">
        <v>246</v>
      </c>
    </row>
    <row r="173" spans="1:8">
      <c r="A173" s="10" t="s">
        <v>178</v>
      </c>
      <c r="B173" s="10">
        <v>0.3</v>
      </c>
      <c r="C173" s="10">
        <v>0.04</v>
      </c>
      <c r="D173" s="15">
        <v>0.34</v>
      </c>
      <c r="E173" s="11">
        <v>6535.7110000000002</v>
      </c>
      <c r="F173" s="11">
        <f t="shared" si="16"/>
        <v>6535711</v>
      </c>
      <c r="G173" s="5">
        <f t="shared" si="17"/>
        <v>22221.417400000002</v>
      </c>
      <c r="H173" s="1" t="s">
        <v>246</v>
      </c>
    </row>
    <row r="174" spans="1:8">
      <c r="A174" s="10" t="s">
        <v>179</v>
      </c>
      <c r="B174" s="10">
        <v>11.7</v>
      </c>
      <c r="C174" s="10">
        <v>0.13</v>
      </c>
      <c r="D174" s="15">
        <v>11.83</v>
      </c>
      <c r="E174" s="11">
        <v>48088.616999999998</v>
      </c>
      <c r="F174" s="11">
        <f t="shared" si="16"/>
        <v>48088617</v>
      </c>
      <c r="G174" s="5">
        <f t="shared" si="17"/>
        <v>5688883.3911000006</v>
      </c>
      <c r="H174" s="1" t="s">
        <v>246</v>
      </c>
    </row>
    <row r="175" spans="1:8">
      <c r="A175" s="10" t="s">
        <v>180</v>
      </c>
      <c r="B175" s="10">
        <v>1.8</v>
      </c>
      <c r="C175" s="10" t="s">
        <v>5</v>
      </c>
      <c r="D175" s="15">
        <v>13.3</v>
      </c>
      <c r="E175" s="11">
        <v>3048.67</v>
      </c>
      <c r="F175" s="11">
        <f t="shared" si="16"/>
        <v>3048670</v>
      </c>
      <c r="G175" s="5">
        <f t="shared" si="17"/>
        <v>405473.11</v>
      </c>
      <c r="H175" s="1" t="s">
        <v>247</v>
      </c>
    </row>
    <row r="176" spans="1:8">
      <c r="A176" s="10" t="s">
        <v>181</v>
      </c>
      <c r="B176" s="10" t="s">
        <v>5</v>
      </c>
      <c r="C176" s="10" t="s">
        <v>5</v>
      </c>
      <c r="D176" s="15">
        <v>0.1</v>
      </c>
      <c r="E176" s="12"/>
      <c r="F176" s="13">
        <v>3839</v>
      </c>
      <c r="G176" s="5">
        <f t="shared" si="17"/>
        <v>3.8390000000000004</v>
      </c>
      <c r="H176" s="1" t="s">
        <v>249</v>
      </c>
    </row>
    <row r="177" spans="1:8">
      <c r="A177" s="10" t="s">
        <v>182</v>
      </c>
      <c r="B177" s="10" t="s">
        <v>9</v>
      </c>
      <c r="C177" s="10" t="s">
        <v>5</v>
      </c>
      <c r="D177" s="15">
        <v>0.1</v>
      </c>
      <c r="E177" s="12"/>
      <c r="F177" s="13">
        <v>3936</v>
      </c>
      <c r="G177" s="5">
        <f t="shared" si="17"/>
        <v>3.9360000000000004</v>
      </c>
      <c r="H177" s="1" t="s">
        <v>246</v>
      </c>
    </row>
    <row r="178" spans="1:8">
      <c r="A178" s="10" t="s">
        <v>183</v>
      </c>
      <c r="B178" s="10">
        <v>0.3</v>
      </c>
      <c r="C178" s="10" t="s">
        <v>5</v>
      </c>
      <c r="D178" s="15">
        <v>0.3</v>
      </c>
      <c r="E178" s="12"/>
      <c r="F178" s="13">
        <v>25968</v>
      </c>
      <c r="G178" s="5">
        <f t="shared" si="17"/>
        <v>77.903999999999996</v>
      </c>
      <c r="H178" s="1" t="s">
        <v>246</v>
      </c>
    </row>
    <row r="179" spans="1:8">
      <c r="A179" s="10" t="s">
        <v>184</v>
      </c>
      <c r="B179" s="10">
        <v>0.1</v>
      </c>
      <c r="C179" s="10" t="s">
        <v>5</v>
      </c>
      <c r="D179" s="15">
        <v>0.1</v>
      </c>
      <c r="E179" s="11">
        <v>61.712000000000003</v>
      </c>
      <c r="F179" s="11">
        <f>E179*1000</f>
        <v>61712</v>
      </c>
      <c r="G179" s="5">
        <f t="shared" si="17"/>
        <v>61.71200000000001</v>
      </c>
      <c r="H179" s="1" t="s">
        <v>246</v>
      </c>
    </row>
    <row r="180" spans="1:8">
      <c r="A180" s="10" t="s">
        <v>185</v>
      </c>
      <c r="B180" s="10" t="s">
        <v>5</v>
      </c>
      <c r="C180" s="10" t="s">
        <v>5</v>
      </c>
      <c r="D180" s="15">
        <v>0.1</v>
      </c>
      <c r="E180" s="11"/>
      <c r="F180" s="13">
        <v>15301</v>
      </c>
      <c r="G180" s="5">
        <f t="shared" si="17"/>
        <v>15.301000000000002</v>
      </c>
      <c r="H180" s="1" t="s">
        <v>249</v>
      </c>
    </row>
    <row r="181" spans="1:8">
      <c r="A181" s="10" t="s">
        <v>186</v>
      </c>
      <c r="B181" s="10">
        <v>0.2</v>
      </c>
      <c r="C181" s="10" t="s">
        <v>5</v>
      </c>
      <c r="D181" s="15">
        <v>0.2</v>
      </c>
      <c r="E181" s="11"/>
      <c r="F181" s="13">
        <v>2771</v>
      </c>
      <c r="G181" s="5">
        <f t="shared" si="17"/>
        <v>5.5420000000000007</v>
      </c>
      <c r="H181" s="1" t="s">
        <v>246</v>
      </c>
    </row>
    <row r="182" spans="1:8">
      <c r="A182" s="10" t="s">
        <v>187</v>
      </c>
      <c r="B182" s="10">
        <v>1.7</v>
      </c>
      <c r="C182" s="10" t="s">
        <v>5</v>
      </c>
      <c r="D182" s="15">
        <v>1.7</v>
      </c>
      <c r="E182" s="11">
        <v>37.973999999999997</v>
      </c>
      <c r="F182" s="11">
        <f>E182*1000</f>
        <v>37974</v>
      </c>
      <c r="G182" s="5">
        <f t="shared" si="17"/>
        <v>645.55799999999999</v>
      </c>
      <c r="H182" s="1" t="s">
        <v>246</v>
      </c>
    </row>
    <row r="183" spans="1:8">
      <c r="A183" s="10" t="s">
        <v>188</v>
      </c>
      <c r="B183" s="10" t="s">
        <v>9</v>
      </c>
      <c r="C183" s="10" t="s">
        <v>5</v>
      </c>
      <c r="D183" s="15">
        <v>95</v>
      </c>
      <c r="E183" s="11">
        <v>58.021000000000001</v>
      </c>
      <c r="F183" s="11">
        <f>E183*1000</f>
        <v>58021</v>
      </c>
      <c r="G183" s="5">
        <f t="shared" si="17"/>
        <v>55119.95</v>
      </c>
      <c r="H183" s="1" t="s">
        <v>248</v>
      </c>
    </row>
    <row r="184" spans="1:8">
      <c r="A184" s="10" t="s">
        <v>189</v>
      </c>
      <c r="B184" s="10" t="s">
        <v>9</v>
      </c>
      <c r="C184" s="10" t="s">
        <v>5</v>
      </c>
      <c r="D184" s="15">
        <v>0.1</v>
      </c>
      <c r="E184" s="11"/>
      <c r="F184" s="13">
        <v>15999</v>
      </c>
      <c r="G184" s="5">
        <f t="shared" si="17"/>
        <v>15.999000000000001</v>
      </c>
      <c r="H184" s="1" t="s">
        <v>246</v>
      </c>
    </row>
    <row r="185" spans="1:8">
      <c r="A185" s="10" t="s">
        <v>190</v>
      </c>
      <c r="B185" s="10" t="s">
        <v>9</v>
      </c>
      <c r="C185" s="10" t="s">
        <v>5</v>
      </c>
      <c r="D185" s="15">
        <v>0.1</v>
      </c>
      <c r="E185" s="11">
        <v>51.331000000000003</v>
      </c>
      <c r="F185" s="11">
        <f t="shared" ref="F185:F191" si="18">E185*1000</f>
        <v>51331</v>
      </c>
      <c r="G185" s="5">
        <f t="shared" si="17"/>
        <v>51.331000000000003</v>
      </c>
      <c r="H185" s="1" t="s">
        <v>246</v>
      </c>
    </row>
    <row r="186" spans="1:8">
      <c r="A186" s="10" t="s">
        <v>191</v>
      </c>
      <c r="B186" s="10">
        <v>97.1</v>
      </c>
      <c r="C186" s="10" t="s">
        <v>5</v>
      </c>
      <c r="D186" s="15">
        <v>97.1</v>
      </c>
      <c r="E186" s="11">
        <v>12812.6</v>
      </c>
      <c r="F186" s="11">
        <f t="shared" si="18"/>
        <v>12812600</v>
      </c>
      <c r="G186" s="5">
        <f t="shared" si="17"/>
        <v>12441034.6</v>
      </c>
      <c r="H186" s="1" t="s">
        <v>246</v>
      </c>
    </row>
    <row r="187" spans="1:8">
      <c r="A187" s="10" t="s">
        <v>192</v>
      </c>
      <c r="B187" s="10">
        <v>95.9</v>
      </c>
      <c r="C187" s="10" t="s">
        <v>5</v>
      </c>
      <c r="D187" s="15">
        <v>93.5</v>
      </c>
      <c r="E187" s="11">
        <v>3887.9540000000002</v>
      </c>
      <c r="F187" s="11">
        <f t="shared" si="18"/>
        <v>3887954</v>
      </c>
      <c r="G187" s="5">
        <f t="shared" si="17"/>
        <v>3635236.99</v>
      </c>
      <c r="H187" s="1" t="s">
        <v>247</v>
      </c>
    </row>
    <row r="188" spans="1:8">
      <c r="A188" s="10" t="s">
        <v>193</v>
      </c>
      <c r="B188" s="10">
        <v>3.7</v>
      </c>
      <c r="C188" s="10">
        <v>0.01</v>
      </c>
      <c r="D188" s="15">
        <v>3.71</v>
      </c>
      <c r="E188" s="11">
        <v>2943.8820000000001</v>
      </c>
      <c r="F188" s="11">
        <f t="shared" si="18"/>
        <v>2943882</v>
      </c>
      <c r="G188" s="5">
        <f t="shared" si="17"/>
        <v>109218.02220000001</v>
      </c>
      <c r="H188" s="1" t="s">
        <v>246</v>
      </c>
    </row>
    <row r="189" spans="1:8">
      <c r="A189" s="10" t="s">
        <v>194</v>
      </c>
      <c r="B189" s="10">
        <v>1.1000000000000001</v>
      </c>
      <c r="C189" s="10" t="s">
        <v>5</v>
      </c>
      <c r="D189" s="15">
        <v>1.1000000000000001</v>
      </c>
      <c r="E189" s="11">
        <v>34.564999999999998</v>
      </c>
      <c r="F189" s="11">
        <f t="shared" si="18"/>
        <v>34565</v>
      </c>
      <c r="G189" s="5">
        <f t="shared" si="17"/>
        <v>380.21499999999997</v>
      </c>
      <c r="H189" s="1" t="s">
        <v>246</v>
      </c>
    </row>
    <row r="190" spans="1:8">
      <c r="A190" s="10" t="s">
        <v>195</v>
      </c>
      <c r="B190" s="10">
        <v>71.5</v>
      </c>
      <c r="C190" s="10" t="s">
        <v>5</v>
      </c>
      <c r="D190" s="15">
        <v>96.1</v>
      </c>
      <c r="E190" s="11">
        <v>1744.1379999999999</v>
      </c>
      <c r="F190" s="11">
        <f t="shared" si="18"/>
        <v>1744138</v>
      </c>
      <c r="G190" s="5">
        <f t="shared" si="17"/>
        <v>1676116.6179999998</v>
      </c>
      <c r="H190" s="1" t="s">
        <v>247</v>
      </c>
    </row>
    <row r="191" spans="1:8">
      <c r="A191" s="10" t="s">
        <v>196</v>
      </c>
      <c r="B191" s="10">
        <v>14.9</v>
      </c>
      <c r="C191" s="10" t="s">
        <v>31</v>
      </c>
      <c r="D191" s="15">
        <f>14.9+0.005</f>
        <v>14.905000000000001</v>
      </c>
      <c r="E191" s="11">
        <v>2024.203</v>
      </c>
      <c r="F191" s="11">
        <f t="shared" si="18"/>
        <v>2024203</v>
      </c>
      <c r="G191" s="5">
        <f t="shared" si="17"/>
        <v>301707.45715000003</v>
      </c>
      <c r="H191" s="1" t="s">
        <v>246</v>
      </c>
    </row>
    <row r="192" spans="1:8">
      <c r="A192" s="10" t="s">
        <v>197</v>
      </c>
      <c r="B192" s="10" t="s">
        <v>5</v>
      </c>
      <c r="C192" s="10">
        <v>0.06</v>
      </c>
      <c r="D192" s="15">
        <v>0.06</v>
      </c>
      <c r="E192" s="11"/>
      <c r="F192" s="13">
        <v>19542</v>
      </c>
      <c r="G192" s="5">
        <f t="shared" si="17"/>
        <v>11.725199999999999</v>
      </c>
      <c r="H192" s="1" t="s">
        <v>246</v>
      </c>
    </row>
    <row r="193" spans="1:8">
      <c r="A193" s="10" t="s">
        <v>198</v>
      </c>
      <c r="B193" s="10">
        <v>0.1</v>
      </c>
      <c r="C193" s="10">
        <v>0.05</v>
      </c>
      <c r="D193" s="15">
        <v>0.15</v>
      </c>
      <c r="E193" s="11">
        <v>1923.164</v>
      </c>
      <c r="F193" s="11">
        <f t="shared" ref="F193:F202" si="19">E193*1000</f>
        <v>1923164</v>
      </c>
      <c r="G193" s="5">
        <f t="shared" si="17"/>
        <v>2884.7459999999996</v>
      </c>
      <c r="H193" s="1" t="s">
        <v>246</v>
      </c>
    </row>
    <row r="194" spans="1:8">
      <c r="A194" s="10" t="s">
        <v>199</v>
      </c>
      <c r="B194" s="10">
        <v>2.4</v>
      </c>
      <c r="C194" s="10" t="s">
        <v>31</v>
      </c>
      <c r="D194" s="15">
        <f>(4.5+12.6)/2</f>
        <v>8.5500000000000007</v>
      </c>
      <c r="E194" s="11">
        <v>714.94399999999996</v>
      </c>
      <c r="F194" s="11">
        <f t="shared" si="19"/>
        <v>714944</v>
      </c>
      <c r="G194" s="5">
        <f t="shared" si="17"/>
        <v>61127.712</v>
      </c>
      <c r="H194" s="1" t="s">
        <v>247</v>
      </c>
    </row>
    <row r="195" spans="1:8">
      <c r="A195" s="10" t="s">
        <v>200</v>
      </c>
      <c r="B195" s="10" t="s">
        <v>9</v>
      </c>
      <c r="C195" s="10" t="s">
        <v>5</v>
      </c>
      <c r="D195" s="15">
        <v>95</v>
      </c>
      <c r="E195" s="11">
        <v>167.63</v>
      </c>
      <c r="F195" s="11">
        <f t="shared" si="19"/>
        <v>167630</v>
      </c>
      <c r="G195" s="5">
        <f t="shared" si="17"/>
        <v>159248.5</v>
      </c>
      <c r="H195" s="1" t="s">
        <v>248</v>
      </c>
    </row>
    <row r="196" spans="1:8">
      <c r="A196" s="10" t="s">
        <v>201</v>
      </c>
      <c r="B196" s="10">
        <v>98.6</v>
      </c>
      <c r="C196" s="10" t="s">
        <v>5</v>
      </c>
      <c r="D196" s="15">
        <f>(93+94)/2</f>
        <v>93.5</v>
      </c>
      <c r="E196" s="11">
        <v>2694.52</v>
      </c>
      <c r="F196" s="11">
        <f t="shared" si="19"/>
        <v>2694520</v>
      </c>
      <c r="G196" s="5">
        <f t="shared" si="17"/>
        <v>2519376.2000000002</v>
      </c>
      <c r="H196" s="1" t="s">
        <v>247</v>
      </c>
    </row>
    <row r="197" spans="1:8">
      <c r="A197" s="10" t="s">
        <v>202</v>
      </c>
      <c r="B197" s="10">
        <v>1.5</v>
      </c>
      <c r="C197" s="10">
        <v>0.13</v>
      </c>
      <c r="D197" s="15">
        <v>44.7</v>
      </c>
      <c r="E197" s="11">
        <v>17850.197</v>
      </c>
      <c r="F197" s="11">
        <f t="shared" si="19"/>
        <v>17850197</v>
      </c>
      <c r="G197" s="5">
        <f t="shared" si="17"/>
        <v>7979038.0590000013</v>
      </c>
      <c r="H197" s="1" t="s">
        <v>247</v>
      </c>
    </row>
    <row r="198" spans="1:8">
      <c r="A198" s="10" t="s">
        <v>203</v>
      </c>
      <c r="B198" s="10" t="s">
        <v>5</v>
      </c>
      <c r="C198" s="10" t="s">
        <v>5</v>
      </c>
      <c r="D198" s="15">
        <f>(44+9.4+17.5)/3</f>
        <v>23.633333333333336</v>
      </c>
      <c r="E198" s="11">
        <v>3351.1239999999998</v>
      </c>
      <c r="F198" s="11">
        <f t="shared" si="19"/>
        <v>3351124</v>
      </c>
      <c r="G198" s="5">
        <f t="shared" si="17"/>
        <v>791982.30533333344</v>
      </c>
      <c r="H198" s="1" t="s">
        <v>247</v>
      </c>
    </row>
    <row r="199" spans="1:8">
      <c r="A199" s="10" t="s">
        <v>204</v>
      </c>
      <c r="B199" s="10">
        <v>2.2999999999999998</v>
      </c>
      <c r="C199" s="10">
        <v>0.03</v>
      </c>
      <c r="D199" s="30">
        <f>(11.5+1.8)/2</f>
        <v>6.65</v>
      </c>
      <c r="E199" s="11">
        <v>15373.368</v>
      </c>
      <c r="F199" s="11">
        <f t="shared" si="19"/>
        <v>15373368</v>
      </c>
      <c r="G199" s="5">
        <f t="shared" si="17"/>
        <v>1022328.9720000001</v>
      </c>
      <c r="H199" s="1" t="s">
        <v>247</v>
      </c>
    </row>
    <row r="200" spans="1:8">
      <c r="A200" s="10" t="s">
        <v>205</v>
      </c>
      <c r="B200" s="10">
        <v>8.5</v>
      </c>
      <c r="C200" s="10" t="s">
        <v>5</v>
      </c>
      <c r="D200" s="15">
        <v>8.5</v>
      </c>
      <c r="E200" s="11">
        <v>6580.4340000000002</v>
      </c>
      <c r="F200" s="11">
        <f t="shared" si="19"/>
        <v>6580434</v>
      </c>
      <c r="G200" s="5">
        <f t="shared" si="17"/>
        <v>559336.89</v>
      </c>
      <c r="H200" s="1" t="s">
        <v>246</v>
      </c>
    </row>
    <row r="201" spans="1:8">
      <c r="A201" s="10" t="s">
        <v>206</v>
      </c>
      <c r="B201" s="10">
        <v>71.400000000000006</v>
      </c>
      <c r="C201" s="10" t="s">
        <v>5</v>
      </c>
      <c r="D201" s="15">
        <f>(47.5+31.4)/2</f>
        <v>39.450000000000003</v>
      </c>
      <c r="E201" s="11">
        <v>11293.67</v>
      </c>
      <c r="F201" s="11">
        <f t="shared" si="19"/>
        <v>11293670</v>
      </c>
      <c r="G201" s="5">
        <f t="shared" ref="G201:G232" si="20">((F201*D201)/100)</f>
        <v>4455352.8150000004</v>
      </c>
      <c r="H201" s="1" t="s">
        <v>247</v>
      </c>
    </row>
    <row r="202" spans="1:8">
      <c r="A202" s="10" t="s">
        <v>207</v>
      </c>
      <c r="B202" s="10">
        <v>15.9</v>
      </c>
      <c r="C202" s="10">
        <v>0.03</v>
      </c>
      <c r="D202" s="15">
        <v>15.93</v>
      </c>
      <c r="E202" s="11">
        <v>181.53700000000001</v>
      </c>
      <c r="F202" s="11">
        <f t="shared" si="19"/>
        <v>181537</v>
      </c>
      <c r="G202" s="5">
        <f t="shared" si="20"/>
        <v>28918.844100000002</v>
      </c>
      <c r="H202" s="1" t="s">
        <v>246</v>
      </c>
    </row>
    <row r="203" spans="1:8">
      <c r="A203" s="10" t="s">
        <v>208</v>
      </c>
      <c r="B203" s="10" t="s">
        <v>5</v>
      </c>
      <c r="C203" s="10" t="s">
        <v>5</v>
      </c>
      <c r="D203" s="15">
        <v>0.1</v>
      </c>
      <c r="E203" s="12"/>
      <c r="F203" s="10">
        <v>943</v>
      </c>
      <c r="G203" s="5">
        <f t="shared" si="20"/>
        <v>0.94300000000000006</v>
      </c>
      <c r="H203" s="1" t="s">
        <v>249</v>
      </c>
    </row>
    <row r="204" spans="1:8">
      <c r="A204" s="10" t="s">
        <v>209</v>
      </c>
      <c r="B204" s="10">
        <v>0.2</v>
      </c>
      <c r="C204" s="10" t="s">
        <v>5</v>
      </c>
      <c r="D204" s="15">
        <v>8.1999999999999993</v>
      </c>
      <c r="E204" s="11">
        <v>374.85399999999998</v>
      </c>
      <c r="F204" s="11">
        <f>E204*1000</f>
        <v>374854</v>
      </c>
      <c r="G204" s="5">
        <f t="shared" si="20"/>
        <v>30738.027999999998</v>
      </c>
      <c r="H204" s="1" t="s">
        <v>247</v>
      </c>
    </row>
    <row r="205" spans="1:8">
      <c r="A205" s="10" t="s">
        <v>210</v>
      </c>
      <c r="B205" s="10">
        <v>4.9000000000000004</v>
      </c>
      <c r="C205" s="10">
        <v>0.16</v>
      </c>
      <c r="D205" s="15">
        <f>C205+B205</f>
        <v>5.0600000000000005</v>
      </c>
      <c r="E205" s="11">
        <v>3120.8510000000001</v>
      </c>
      <c r="F205" s="11">
        <f>E205*1000</f>
        <v>3120851</v>
      </c>
      <c r="G205" s="5">
        <f t="shared" si="20"/>
        <v>157915.06060000003</v>
      </c>
      <c r="H205" s="1" t="s">
        <v>246</v>
      </c>
    </row>
    <row r="206" spans="1:8">
      <c r="A206" s="10" t="s">
        <v>211</v>
      </c>
      <c r="B206" s="10">
        <v>5.7</v>
      </c>
      <c r="C206" s="10">
        <v>0.24</v>
      </c>
      <c r="D206" s="15">
        <v>5.94</v>
      </c>
      <c r="E206" s="11">
        <v>2817.5189999999998</v>
      </c>
      <c r="F206" s="11">
        <f>E206*1000</f>
        <v>2817519</v>
      </c>
      <c r="G206" s="5">
        <f t="shared" si="20"/>
        <v>167360.62860000003</v>
      </c>
      <c r="H206" s="1" t="s">
        <v>246</v>
      </c>
    </row>
    <row r="207" spans="1:8">
      <c r="A207" s="10" t="s">
        <v>212</v>
      </c>
      <c r="B207" s="10">
        <v>92.8</v>
      </c>
      <c r="C207" s="10" t="s">
        <v>31</v>
      </c>
      <c r="D207" s="15">
        <v>92.81</v>
      </c>
      <c r="E207" s="11">
        <v>5498.4070000000002</v>
      </c>
      <c r="F207" s="11">
        <f>E207*1000</f>
        <v>5498407</v>
      </c>
      <c r="G207" s="5">
        <f t="shared" si="20"/>
        <v>5103071.5367000001</v>
      </c>
      <c r="H207" s="1" t="s">
        <v>246</v>
      </c>
    </row>
    <row r="208" spans="1:8">
      <c r="A208" s="10" t="s">
        <v>213</v>
      </c>
      <c r="B208" s="10">
        <v>0.1</v>
      </c>
      <c r="C208" s="10" t="s">
        <v>31</v>
      </c>
      <c r="D208" s="15">
        <v>8.3000000000000007</v>
      </c>
      <c r="E208" s="11"/>
      <c r="F208" s="13">
        <v>11648731</v>
      </c>
      <c r="G208" s="5">
        <f t="shared" si="20"/>
        <v>966844.67300000007</v>
      </c>
      <c r="H208" s="1" t="s">
        <v>247</v>
      </c>
    </row>
    <row r="209" spans="1:8">
      <c r="A209" s="10" t="s">
        <v>214</v>
      </c>
      <c r="B209" s="10">
        <v>99</v>
      </c>
      <c r="C209" s="10" t="s">
        <v>5</v>
      </c>
      <c r="D209" s="15">
        <v>99</v>
      </c>
      <c r="E209" s="11">
        <v>2642.5819999999999</v>
      </c>
      <c r="F209" s="11">
        <f>E209*1000</f>
        <v>2642582</v>
      </c>
      <c r="G209" s="5">
        <f t="shared" si="20"/>
        <v>2616156.1800000002</v>
      </c>
      <c r="H209" s="1" t="s">
        <v>246</v>
      </c>
    </row>
    <row r="210" spans="1:8">
      <c r="A210" s="10" t="s">
        <v>215</v>
      </c>
      <c r="B210" s="10">
        <v>29.9</v>
      </c>
      <c r="C210" s="10" t="s">
        <v>5</v>
      </c>
      <c r="D210" s="15">
        <v>72</v>
      </c>
      <c r="E210" s="11">
        <v>13631.632</v>
      </c>
      <c r="F210" s="11">
        <f>E210*1000</f>
        <v>13631632</v>
      </c>
      <c r="G210" s="5">
        <f t="shared" si="20"/>
        <v>9814775.0399999991</v>
      </c>
      <c r="H210" s="1" t="s">
        <v>247</v>
      </c>
    </row>
    <row r="211" spans="1:8">
      <c r="A211" s="10" t="s">
        <v>216</v>
      </c>
      <c r="B211" s="10">
        <v>5.8</v>
      </c>
      <c r="C211" s="10" t="s">
        <v>31</v>
      </c>
      <c r="D211" s="15">
        <v>11.87</v>
      </c>
      <c r="E211" s="11">
        <v>24139.538</v>
      </c>
      <c r="F211" s="11">
        <f>E211*1000</f>
        <v>24139538</v>
      </c>
      <c r="G211" s="5">
        <f t="shared" si="20"/>
        <v>2865363.1606000001</v>
      </c>
      <c r="H211" s="1" t="s">
        <v>256</v>
      </c>
    </row>
    <row r="212" spans="1:8">
      <c r="A212" s="10" t="s">
        <v>217</v>
      </c>
      <c r="B212" s="10">
        <v>0.1</v>
      </c>
      <c r="C212" s="10" t="s">
        <v>5</v>
      </c>
      <c r="D212" s="15">
        <v>6.4</v>
      </c>
      <c r="E212" s="11">
        <v>313.67099999999999</v>
      </c>
      <c r="F212" s="11">
        <f>E212*1000</f>
        <v>313671</v>
      </c>
      <c r="G212" s="5">
        <f t="shared" si="20"/>
        <v>20074.944000000003</v>
      </c>
      <c r="H212" s="1" t="s">
        <v>248</v>
      </c>
    </row>
    <row r="213" spans="1:8">
      <c r="A213" s="10" t="s">
        <v>218</v>
      </c>
      <c r="B213" s="10">
        <v>12.2</v>
      </c>
      <c r="C213" s="10" t="s">
        <v>5</v>
      </c>
      <c r="D213" s="15">
        <v>95.25</v>
      </c>
      <c r="E213" s="11">
        <v>1971.2619999999999</v>
      </c>
      <c r="F213" s="11">
        <f>E213*1000</f>
        <v>1971262</v>
      </c>
      <c r="G213" s="5">
        <f t="shared" si="20"/>
        <v>1877627.0549999999</v>
      </c>
      <c r="H213" s="1" t="s">
        <v>247</v>
      </c>
    </row>
    <row r="214" spans="1:8">
      <c r="A214" s="10" t="s">
        <v>219</v>
      </c>
      <c r="B214" s="10" t="s">
        <v>9</v>
      </c>
      <c r="C214" s="10" t="s">
        <v>5</v>
      </c>
      <c r="D214" s="15">
        <v>95</v>
      </c>
      <c r="E214" s="11"/>
      <c r="F214" s="10">
        <v>673</v>
      </c>
      <c r="G214" s="5">
        <f t="shared" si="20"/>
        <v>639.35</v>
      </c>
      <c r="H214" s="1" t="s">
        <v>248</v>
      </c>
    </row>
    <row r="215" spans="1:8">
      <c r="A215" s="10" t="s">
        <v>220</v>
      </c>
      <c r="B215" s="10" t="s">
        <v>9</v>
      </c>
      <c r="C215" s="10" t="s">
        <v>5</v>
      </c>
      <c r="D215" s="15">
        <v>95</v>
      </c>
      <c r="E215" s="11">
        <v>30.469000000000001</v>
      </c>
      <c r="F215" s="11">
        <f>E215*1000</f>
        <v>30469</v>
      </c>
      <c r="G215" s="5">
        <f t="shared" si="20"/>
        <v>28945.55</v>
      </c>
      <c r="H215" s="1" t="s">
        <v>248</v>
      </c>
    </row>
    <row r="216" spans="1:8">
      <c r="A216" s="10" t="s">
        <v>221</v>
      </c>
      <c r="B216" s="10">
        <v>5.8</v>
      </c>
      <c r="C216" s="10" t="s">
        <v>5</v>
      </c>
      <c r="D216" s="15">
        <v>5.8</v>
      </c>
      <c r="E216" s="11">
        <v>472.55700000000002</v>
      </c>
      <c r="F216" s="11">
        <f>E216*1000</f>
        <v>472557</v>
      </c>
      <c r="G216" s="5">
        <f t="shared" si="20"/>
        <v>27408.306</v>
      </c>
      <c r="H216" s="1" t="s">
        <v>246</v>
      </c>
    </row>
    <row r="217" spans="1:8">
      <c r="A217" s="10" t="s">
        <v>222</v>
      </c>
      <c r="B217" s="10">
        <v>99.8</v>
      </c>
      <c r="C217" s="10">
        <v>0.01</v>
      </c>
      <c r="D217" s="15">
        <v>99.81</v>
      </c>
      <c r="E217" s="11">
        <v>3833.681</v>
      </c>
      <c r="F217" s="11">
        <f>E217*1000</f>
        <v>3833681</v>
      </c>
      <c r="G217" s="5">
        <f t="shared" si="20"/>
        <v>3826397.0061000003</v>
      </c>
      <c r="H217" s="1" t="s">
        <v>246</v>
      </c>
    </row>
    <row r="218" spans="1:8">
      <c r="A218" s="10" t="s">
        <v>223</v>
      </c>
      <c r="B218" s="10">
        <v>98.6</v>
      </c>
      <c r="C218" s="10">
        <v>0.02</v>
      </c>
      <c r="D218" s="15">
        <v>98.62</v>
      </c>
      <c r="E218" s="11">
        <v>25841.019</v>
      </c>
      <c r="F218" s="11">
        <f>E218*1000</f>
        <v>25841019</v>
      </c>
      <c r="G218" s="5">
        <f t="shared" si="20"/>
        <v>25484412.937800001</v>
      </c>
      <c r="H218" s="1" t="s">
        <v>246</v>
      </c>
    </row>
    <row r="219" spans="1:8">
      <c r="A219" s="10" t="s">
        <v>224</v>
      </c>
      <c r="B219" s="10">
        <v>93.3</v>
      </c>
      <c r="C219" s="10">
        <v>0.08</v>
      </c>
      <c r="D219" s="15">
        <v>93.38</v>
      </c>
      <c r="E219" s="11">
        <v>1781.6210000000001</v>
      </c>
      <c r="F219" s="11">
        <f>E219*1000</f>
        <v>1781621</v>
      </c>
      <c r="G219" s="5">
        <f t="shared" si="20"/>
        <v>1663677.6897999998</v>
      </c>
      <c r="H219" s="1" t="s">
        <v>246</v>
      </c>
    </row>
    <row r="220" spans="1:8">
      <c r="A220" s="10" t="s">
        <v>225</v>
      </c>
      <c r="B220" s="10" t="s">
        <v>9</v>
      </c>
      <c r="C220" s="10" t="s">
        <v>5</v>
      </c>
      <c r="D220" s="15">
        <v>0.1</v>
      </c>
      <c r="E220" s="11"/>
      <c r="F220" s="13">
        <v>25389</v>
      </c>
      <c r="G220" s="5">
        <f t="shared" si="20"/>
        <v>25.388999999999999</v>
      </c>
      <c r="H220" s="1" t="s">
        <v>246</v>
      </c>
    </row>
    <row r="221" spans="1:8">
      <c r="A221" s="10" t="s">
        <v>226</v>
      </c>
      <c r="B221" s="10">
        <v>0.1</v>
      </c>
      <c r="C221" s="10" t="s">
        <v>5</v>
      </c>
      <c r="D221" s="15">
        <v>95</v>
      </c>
      <c r="E221" s="11"/>
      <c r="F221" s="13">
        <v>5352</v>
      </c>
      <c r="G221" s="5">
        <f t="shared" si="20"/>
        <v>5084.3999999999996</v>
      </c>
      <c r="H221" s="1" t="s">
        <v>248</v>
      </c>
    </row>
    <row r="222" spans="1:8">
      <c r="A222" s="10" t="s">
        <v>227</v>
      </c>
      <c r="B222" s="10">
        <v>12</v>
      </c>
      <c r="C222" s="10" t="s">
        <v>5</v>
      </c>
      <c r="D222" s="15">
        <v>26.7</v>
      </c>
      <c r="E222" s="11">
        <v>9616.7019999999993</v>
      </c>
      <c r="F222" s="11">
        <f t="shared" ref="F222:F231" si="21">E222*1000</f>
        <v>9616702</v>
      </c>
      <c r="G222" s="5">
        <f t="shared" si="20"/>
        <v>2567659.4339999999</v>
      </c>
      <c r="H222" s="1" t="s">
        <v>247</v>
      </c>
    </row>
    <row r="223" spans="1:8">
      <c r="A223" s="10" t="s">
        <v>228</v>
      </c>
      <c r="B223" s="10">
        <v>0.9</v>
      </c>
      <c r="C223" s="10">
        <v>0.14000000000000001</v>
      </c>
      <c r="D223" s="15">
        <v>2.2999999999999998</v>
      </c>
      <c r="E223" s="11">
        <v>15015.725</v>
      </c>
      <c r="F223" s="11">
        <f t="shared" si="21"/>
        <v>15015725</v>
      </c>
      <c r="G223" s="5">
        <f t="shared" si="20"/>
        <v>345361.67499999999</v>
      </c>
      <c r="H223" s="1" t="s">
        <v>247</v>
      </c>
    </row>
    <row r="224" spans="1:8">
      <c r="A224" s="10" t="s">
        <v>229</v>
      </c>
      <c r="B224" s="16">
        <v>76</v>
      </c>
      <c r="C224" s="10" t="s">
        <v>5</v>
      </c>
      <c r="D224" s="15">
        <v>76</v>
      </c>
      <c r="E224" s="11">
        <v>5978.6409999999996</v>
      </c>
      <c r="F224" s="11">
        <f t="shared" si="21"/>
        <v>5978641</v>
      </c>
      <c r="G224" s="5">
        <f t="shared" si="20"/>
        <v>4543767.16</v>
      </c>
      <c r="H224" s="1" t="s">
        <v>246</v>
      </c>
    </row>
    <row r="225" spans="1:8">
      <c r="A225" s="10" t="s">
        <v>230</v>
      </c>
      <c r="B225" s="10">
        <v>4.5999999999999996</v>
      </c>
      <c r="C225" s="10">
        <v>0.45</v>
      </c>
      <c r="D225" s="15">
        <v>20.7</v>
      </c>
      <c r="E225" s="11">
        <v>20818.038</v>
      </c>
      <c r="F225" s="11">
        <f t="shared" si="21"/>
        <v>20818038</v>
      </c>
      <c r="G225" s="5">
        <f t="shared" si="20"/>
        <v>4309333.8659999995</v>
      </c>
      <c r="H225" s="1" t="s">
        <v>247</v>
      </c>
    </row>
    <row r="226" spans="1:8">
      <c r="A226" s="10" t="s">
        <v>231</v>
      </c>
      <c r="B226" s="10">
        <v>0.8</v>
      </c>
      <c r="C226" s="10">
        <v>1.8</v>
      </c>
      <c r="D226" s="15">
        <v>80.5</v>
      </c>
      <c r="E226" s="11">
        <v>107223.27</v>
      </c>
      <c r="F226" s="11">
        <f t="shared" si="21"/>
        <v>107223270</v>
      </c>
      <c r="G226" s="5">
        <f t="shared" si="20"/>
        <v>86314732.349999994</v>
      </c>
      <c r="H226" s="1" t="s">
        <v>247</v>
      </c>
    </row>
    <row r="227" spans="1:8">
      <c r="A227" s="10" t="s">
        <v>232</v>
      </c>
      <c r="B227" s="10" t="s">
        <v>9</v>
      </c>
      <c r="C227" s="10">
        <v>0.51</v>
      </c>
      <c r="D227" s="28">
        <v>0.62</v>
      </c>
      <c r="E227" s="11">
        <v>1089.202</v>
      </c>
      <c r="F227" s="11">
        <f t="shared" si="21"/>
        <v>1089202</v>
      </c>
      <c r="G227" s="5">
        <f t="shared" si="20"/>
        <v>6753.0523999999996</v>
      </c>
      <c r="H227" s="1" t="s">
        <v>246</v>
      </c>
    </row>
    <row r="228" spans="1:8">
      <c r="A228" s="10" t="s">
        <v>233</v>
      </c>
      <c r="B228" s="10">
        <v>96.5</v>
      </c>
      <c r="C228" s="10">
        <v>0.01</v>
      </c>
      <c r="D228" s="15">
        <v>96.51</v>
      </c>
      <c r="E228" s="11">
        <v>9773.2559999999994</v>
      </c>
      <c r="F228" s="11">
        <f t="shared" si="21"/>
        <v>9773256</v>
      </c>
      <c r="G228" s="5">
        <f t="shared" si="20"/>
        <v>9432169.3656000011</v>
      </c>
      <c r="H228" s="1" t="s">
        <v>246</v>
      </c>
    </row>
    <row r="229" spans="1:8">
      <c r="A229" s="10" t="s">
        <v>234</v>
      </c>
      <c r="B229" s="10" t="s">
        <v>9</v>
      </c>
      <c r="C229" s="10" t="s">
        <v>5</v>
      </c>
      <c r="D229" s="15">
        <v>95</v>
      </c>
      <c r="E229" s="11">
        <v>78.179000000000002</v>
      </c>
      <c r="F229" s="11">
        <f t="shared" si="21"/>
        <v>78179</v>
      </c>
      <c r="G229" s="5">
        <f t="shared" si="20"/>
        <v>74270.05</v>
      </c>
      <c r="H229" s="1" t="s">
        <v>248</v>
      </c>
    </row>
    <row r="230" spans="1:8">
      <c r="A230" s="10" t="s">
        <v>235</v>
      </c>
      <c r="B230" s="10">
        <v>0.3</v>
      </c>
      <c r="C230" s="10">
        <v>0.03</v>
      </c>
      <c r="D230" s="15">
        <v>0.33</v>
      </c>
      <c r="E230" s="11">
        <v>10159.540999999999</v>
      </c>
      <c r="F230" s="11">
        <f t="shared" si="21"/>
        <v>10159541</v>
      </c>
      <c r="G230" s="5">
        <f t="shared" si="20"/>
        <v>33526.4853</v>
      </c>
      <c r="H230" s="1" t="s">
        <v>246</v>
      </c>
    </row>
    <row r="231" spans="1:8">
      <c r="A231" s="10" t="s">
        <v>236</v>
      </c>
      <c r="B231" s="10">
        <v>0.2</v>
      </c>
      <c r="C231" s="10" t="s">
        <v>5</v>
      </c>
      <c r="D231" s="15">
        <v>0.2</v>
      </c>
      <c r="E231" s="11">
        <v>32632.79</v>
      </c>
      <c r="F231" s="11">
        <f t="shared" si="21"/>
        <v>32632790</v>
      </c>
      <c r="G231" s="5">
        <f t="shared" si="20"/>
        <v>65265.58</v>
      </c>
      <c r="H231" s="1" t="s">
        <v>246</v>
      </c>
    </row>
    <row r="232" spans="1:8">
      <c r="A232" s="10" t="s">
        <v>237</v>
      </c>
      <c r="B232" s="10">
        <v>0.1</v>
      </c>
      <c r="C232" s="10">
        <v>0.45</v>
      </c>
      <c r="D232" s="15">
        <v>0.55000000000000004</v>
      </c>
      <c r="E232" s="11"/>
      <c r="F232" s="13">
        <v>48187</v>
      </c>
      <c r="G232" s="5">
        <f t="shared" si="20"/>
        <v>265.02850000000001</v>
      </c>
      <c r="H232" s="1" t="s">
        <v>246</v>
      </c>
    </row>
    <row r="233" spans="1:8">
      <c r="A233" s="10" t="s">
        <v>238</v>
      </c>
      <c r="B233" s="10" t="s">
        <v>9</v>
      </c>
      <c r="C233" s="10" t="s">
        <v>5</v>
      </c>
      <c r="D233" s="15">
        <v>0.1</v>
      </c>
      <c r="E233" s="11"/>
      <c r="F233" s="13">
        <v>7922</v>
      </c>
      <c r="G233" s="5">
        <f t="shared" ref="G233:G238" si="22">((F233*D233)/100)</f>
        <v>7.9220000000000006</v>
      </c>
      <c r="H233" s="1" t="s">
        <v>246</v>
      </c>
    </row>
    <row r="234" spans="1:8">
      <c r="A234" s="10" t="s">
        <v>239</v>
      </c>
      <c r="B234" s="10">
        <v>98</v>
      </c>
      <c r="C234" s="10">
        <v>6.6</v>
      </c>
      <c r="D234" s="15">
        <v>99.9</v>
      </c>
      <c r="E234" s="11"/>
      <c r="F234" s="13">
        <v>1419991</v>
      </c>
      <c r="G234" s="5">
        <f t="shared" si="22"/>
        <v>1418571.0090000001</v>
      </c>
      <c r="H234" s="1" t="s">
        <v>246</v>
      </c>
    </row>
    <row r="235" spans="1:8">
      <c r="A235" s="10" t="s">
        <v>240</v>
      </c>
      <c r="B235" s="10">
        <v>99.6</v>
      </c>
      <c r="C235" s="10" t="s">
        <v>5</v>
      </c>
      <c r="D235" s="15">
        <v>99.6</v>
      </c>
      <c r="E235" s="11">
        <v>216.559</v>
      </c>
      <c r="F235" s="11">
        <f>E235*1000</f>
        <v>216559</v>
      </c>
      <c r="G235" s="5">
        <f t="shared" si="22"/>
        <v>215692.764</v>
      </c>
      <c r="H235" s="1" t="s">
        <v>246</v>
      </c>
    </row>
    <row r="236" spans="1:8">
      <c r="A236" s="10" t="s">
        <v>241</v>
      </c>
      <c r="B236" s="10">
        <v>99</v>
      </c>
      <c r="C236" s="10" t="s">
        <v>31</v>
      </c>
      <c r="D236" s="15">
        <v>99.01</v>
      </c>
      <c r="E236" s="11">
        <v>7684.0439999999999</v>
      </c>
      <c r="F236" s="11">
        <f>E236*1000</f>
        <v>7684044</v>
      </c>
      <c r="G236" s="5">
        <f t="shared" si="22"/>
        <v>7607971.9644000009</v>
      </c>
      <c r="H236" s="1" t="s">
        <v>246</v>
      </c>
    </row>
    <row r="237" spans="1:8">
      <c r="A237" s="10" t="s">
        <v>242</v>
      </c>
      <c r="B237" s="10">
        <v>0.4</v>
      </c>
      <c r="C237" s="10" t="s">
        <v>5</v>
      </c>
      <c r="D237" s="15">
        <v>21.6</v>
      </c>
      <c r="E237" s="11">
        <v>4139.7849999999999</v>
      </c>
      <c r="F237" s="11">
        <f>E237*1000</f>
        <v>4139785</v>
      </c>
      <c r="G237" s="5">
        <f t="shared" si="22"/>
        <v>894193.56</v>
      </c>
      <c r="H237" s="1" t="s">
        <v>247</v>
      </c>
    </row>
    <row r="238" spans="1:8">
      <c r="A238" s="10" t="s">
        <v>243</v>
      </c>
      <c r="B238" s="10">
        <v>0.9</v>
      </c>
      <c r="C238" s="10" t="s">
        <v>31</v>
      </c>
      <c r="D238" s="15">
        <v>9.1999999999999993</v>
      </c>
      <c r="E238" s="11">
        <v>4227.3999999999996</v>
      </c>
      <c r="F238" s="11">
        <f>E238*1000</f>
        <v>4227400</v>
      </c>
      <c r="G238" s="5">
        <f t="shared" si="22"/>
        <v>388920.8</v>
      </c>
      <c r="H238" s="1" t="s">
        <v>247</v>
      </c>
    </row>
    <row r="239" spans="1:8">
      <c r="D239" s="18"/>
      <c r="F239" s="22"/>
      <c r="G239" s="23"/>
      <c r="H239" s="23"/>
    </row>
    <row r="240" spans="1:8">
      <c r="A240" s="22"/>
      <c r="B240" s="22"/>
      <c r="C240" s="22"/>
      <c r="D240" s="21"/>
      <c r="E240" s="22"/>
      <c r="F240" s="7" t="s">
        <v>244</v>
      </c>
      <c r="G240" s="7" t="s">
        <v>252</v>
      </c>
      <c r="H240" s="7" t="s">
        <v>253</v>
      </c>
    </row>
    <row r="241" spans="3:8">
      <c r="D241" s="21"/>
      <c r="E241" s="22"/>
      <c r="F241" s="20">
        <f>SUM(F2:F238)</f>
        <v>2448667439</v>
      </c>
      <c r="G241" s="31">
        <f>SUM(G2:G238)</f>
        <v>907738816.13258362</v>
      </c>
      <c r="H241" s="9">
        <f>(G241/F241)*100</f>
        <v>37.070726782861577</v>
      </c>
    </row>
    <row r="242" spans="3:8" ht="15">
      <c r="C242" s="24"/>
      <c r="D242" s="29"/>
    </row>
    <row r="243" spans="3:8" ht="15">
      <c r="C243" s="24"/>
      <c r="D243" s="25"/>
    </row>
    <row r="244" spans="3:8" ht="15">
      <c r="C244" s="24"/>
      <c r="D244" s="25"/>
    </row>
    <row r="245" spans="3:8" ht="15">
      <c r="C245" s="24"/>
      <c r="D245" s="25"/>
    </row>
    <row r="246" spans="3:8" ht="15">
      <c r="C246" s="24"/>
      <c r="D246" s="25"/>
    </row>
    <row r="247" spans="3:8" ht="15">
      <c r="C247" s="24"/>
      <c r="D247" s="26"/>
    </row>
    <row r="248" spans="3:8" ht="15">
      <c r="C248" s="24"/>
      <c r="D248" s="26"/>
    </row>
    <row r="249" spans="3:8" ht="15">
      <c r="C249" s="24"/>
      <c r="D249" s="26"/>
    </row>
    <row r="250" spans="3:8" ht="15">
      <c r="C250" s="24"/>
      <c r="D250" s="26"/>
    </row>
    <row r="251" spans="3:8" ht="15">
      <c r="C251" s="24"/>
      <c r="D251" s="2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Henebeng</dc:creator>
  <cp:lastModifiedBy>Esther Henebeng</cp:lastModifiedBy>
  <dcterms:created xsi:type="dcterms:W3CDTF">2015-10-28T11:41:01Z</dcterms:created>
  <dcterms:modified xsi:type="dcterms:W3CDTF">2016-03-24T22:51:01Z</dcterms:modified>
</cp:coreProperties>
</file>