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candersen/Downloads/"/>
    </mc:Choice>
  </mc:AlternateContent>
  <xr:revisionPtr revIDLastSave="0" documentId="8_{0EA1C94C-3AFA-6542-B103-1964D163205F}" xr6:coauthVersionLast="47" xr6:coauthVersionMax="47" xr10:uidLastSave="{00000000-0000-0000-0000-000000000000}"/>
  <bookViews>
    <workbookView xWindow="3920" yWindow="1320" windowWidth="27640" windowHeight="16940" xr2:uid="{638C25E1-EB34-0645-8B4F-FCFC7A143E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8" i="1" l="1"/>
  <c r="P77" i="1"/>
  <c r="P76" i="1"/>
  <c r="P75" i="1"/>
  <c r="P74" i="1"/>
  <c r="P73" i="1"/>
  <c r="P72" i="1"/>
  <c r="P71" i="1"/>
  <c r="P70" i="1"/>
  <c r="P69" i="1"/>
  <c r="AQ68" i="1"/>
  <c r="P68" i="1"/>
  <c r="AQ67" i="1"/>
  <c r="P67" i="1"/>
  <c r="AQ66" i="1"/>
  <c r="P66" i="1"/>
  <c r="AH65" i="1"/>
  <c r="P65" i="1"/>
  <c r="P64" i="1"/>
  <c r="P63" i="1"/>
  <c r="P62" i="1"/>
  <c r="AS61" i="1"/>
  <c r="P61" i="1"/>
  <c r="P60" i="1"/>
  <c r="AS59" i="1"/>
  <c r="P59" i="1"/>
  <c r="P58" i="1"/>
  <c r="P57" i="1"/>
  <c r="P56" i="1"/>
  <c r="AS55" i="1"/>
  <c r="P55" i="1"/>
  <c r="P54" i="1"/>
  <c r="AS53" i="1"/>
  <c r="P53" i="1"/>
  <c r="P52" i="1"/>
  <c r="AS51" i="1"/>
  <c r="P51" i="1"/>
  <c r="P50" i="1"/>
  <c r="P49" i="1"/>
  <c r="AS48" i="1"/>
  <c r="AQ48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AS31" i="1"/>
  <c r="P31" i="1"/>
  <c r="AS30" i="1"/>
  <c r="P30" i="1"/>
  <c r="AS29" i="1"/>
  <c r="P29" i="1"/>
  <c r="P28" i="1"/>
  <c r="P27" i="1"/>
  <c r="P26" i="1"/>
  <c r="P25" i="1"/>
  <c r="AS24" i="1"/>
  <c r="P24" i="1"/>
  <c r="P23" i="1"/>
  <c r="AS22" i="1"/>
  <c r="P22" i="1"/>
  <c r="P21" i="1"/>
  <c r="P20" i="1"/>
  <c r="AS19" i="1"/>
  <c r="P19" i="1"/>
  <c r="P18" i="1"/>
  <c r="AQ17" i="1"/>
  <c r="P17" i="1"/>
  <c r="AQ16" i="1"/>
  <c r="P16" i="1"/>
  <c r="AQ15" i="1"/>
  <c r="P15" i="1"/>
  <c r="AQ14" i="1"/>
  <c r="P14" i="1"/>
  <c r="AQ13" i="1"/>
  <c r="P13" i="1"/>
  <c r="AQ12" i="1"/>
  <c r="P12" i="1"/>
  <c r="AQ11" i="1"/>
  <c r="P11" i="1"/>
  <c r="AQ10" i="1"/>
  <c r="P10" i="1"/>
  <c r="AQ9" i="1"/>
  <c r="P9" i="1"/>
  <c r="AQ8" i="1"/>
  <c r="P8" i="1"/>
  <c r="AQ7" i="1"/>
  <c r="P7" i="1"/>
  <c r="P6" i="1"/>
  <c r="AQ5" i="1"/>
  <c r="P5" i="1"/>
  <c r="P4" i="1"/>
  <c r="P3" i="1"/>
  <c r="P2" i="1"/>
</calcChain>
</file>

<file path=xl/sharedStrings.xml><?xml version="1.0" encoding="utf-8"?>
<sst xmlns="http://schemas.openxmlformats.org/spreadsheetml/2006/main" count="2038" uniqueCount="487">
  <si>
    <t>Own ID (from Excel)</t>
  </si>
  <si>
    <t>Own notes</t>
  </si>
  <si>
    <t>Author</t>
  </si>
  <si>
    <t>Year</t>
  </si>
  <si>
    <t>Source of origin/country of origin</t>
  </si>
  <si>
    <t>Aims/purpose</t>
  </si>
  <si>
    <t>A/P note</t>
  </si>
  <si>
    <t>Patient tumor location</t>
  </si>
  <si>
    <t>PTM note/characteristics</t>
  </si>
  <si>
    <t>Subtype</t>
  </si>
  <si>
    <t>WHO grade</t>
  </si>
  <si>
    <t>WG note</t>
  </si>
  <si>
    <t>Injection volume (IV) or tumor volume (if whole tumor pieces NA)</t>
  </si>
  <si>
    <t>Inj vol</t>
  </si>
  <si>
    <t>Cell/ul</t>
  </si>
  <si>
    <t>IV note</t>
  </si>
  <si>
    <t>Cell/spheroid concentration (CC) /number of cells (NA if whole tumor pieces)</t>
  </si>
  <si>
    <t>Cells</t>
  </si>
  <si>
    <t>Spheroid</t>
  </si>
  <si>
    <t>Whole tumor pieces</t>
  </si>
  <si>
    <t>CC note</t>
  </si>
  <si>
    <t>Implanted cell passage (NA if whole tumor pieces)</t>
  </si>
  <si>
    <t>Type of animal (ToA)</t>
  </si>
  <si>
    <t>ToA note</t>
  </si>
  <si>
    <t>Sex (M/F)</t>
  </si>
  <si>
    <t>Sex note</t>
  </si>
  <si>
    <t>Age</t>
  </si>
  <si>
    <t>Age note</t>
  </si>
  <si>
    <t>Weight</t>
  </si>
  <si>
    <t>Weight note</t>
  </si>
  <si>
    <t>Number of animals</t>
  </si>
  <si>
    <t>NoA note</t>
  </si>
  <si>
    <t>Methodology (heterotopic/orthotopic)</t>
  </si>
  <si>
    <t>Heterotopic (Put X)</t>
  </si>
  <si>
    <t>Orthotopic (Put X)</t>
  </si>
  <si>
    <t>Metho note</t>
  </si>
  <si>
    <t>Intervention(if applicable)</t>
  </si>
  <si>
    <t>Intervention note</t>
  </si>
  <si>
    <t>Duration of incubation</t>
  </si>
  <si>
    <t>Converted to Days (week = 7 days; month = 30 days)</t>
  </si>
  <si>
    <t>DoI note</t>
  </si>
  <si>
    <t>Tumor take rate</t>
  </si>
  <si>
    <t>TTR note</t>
  </si>
  <si>
    <t>Comparison modalities to 'parent' tumor</t>
  </si>
  <si>
    <t>CM note</t>
  </si>
  <si>
    <t>Linsler et al</t>
  </si>
  <si>
    <t>Annals of Anatomy/Germany</t>
  </si>
  <si>
    <t>To investigate fluorescent image-guided resection with somatostatin receptor labelled fluoescence dye for intracranial meningioma in the nude mice</t>
  </si>
  <si>
    <t>-</t>
  </si>
  <si>
    <t>Not described</t>
  </si>
  <si>
    <t>2 ul</t>
  </si>
  <si>
    <t>Medium+cell sediment</t>
  </si>
  <si>
    <t>1x10^6</t>
  </si>
  <si>
    <t>X</t>
  </si>
  <si>
    <t>Early passages</t>
  </si>
  <si>
    <t xml:space="preserve">nu/nu mice </t>
  </si>
  <si>
    <t>not described further</t>
  </si>
  <si>
    <t>F</t>
  </si>
  <si>
    <t>weeks</t>
  </si>
  <si>
    <t>20 g</t>
  </si>
  <si>
    <t>approximately</t>
  </si>
  <si>
    <t>Frontal burr hole, prefrontal cortex and subdural space.</t>
  </si>
  <si>
    <t>MRI scans with fluorescence</t>
  </si>
  <si>
    <t>90 days</t>
  </si>
  <si>
    <t>18/20</t>
  </si>
  <si>
    <t>Fluorescence MRI</t>
  </si>
  <si>
    <t>Zhang et al</t>
  </si>
  <si>
    <t>Cancers/USA</t>
  </si>
  <si>
    <t>To develop an orthotopic xenograft model</t>
  </si>
  <si>
    <t>72 yo female primary</t>
  </si>
  <si>
    <t>atypical</t>
  </si>
  <si>
    <t>culture medium</t>
  </si>
  <si>
    <t>1x10^5</t>
  </si>
  <si>
    <t>Not passaged, but fresh - Using a cell strainer to get rid of lumps</t>
  </si>
  <si>
    <t>M/F</t>
  </si>
  <si>
    <t>12-16</t>
  </si>
  <si>
    <t xml:space="preserve">2 mm to right of midline 2.5 mm in front of lambdoid suture. 7-8 mm deep. </t>
  </si>
  <si>
    <t>Free hand implantation</t>
  </si>
  <si>
    <t>12 months</t>
  </si>
  <si>
    <t>SS 240 days</t>
  </si>
  <si>
    <t>7/10</t>
  </si>
  <si>
    <t>MRI, HE,Mitochondria (MT), Ki-67, Vimentin, vWF, PDGFR1.Copy number variation</t>
  </si>
  <si>
    <t>Cryo preserved from fresh - Thawed before implantation</t>
  </si>
  <si>
    <t>Rag2 SCID mice</t>
  </si>
  <si>
    <t>3/3</t>
  </si>
  <si>
    <t>72 yo female recurrent (from the above)</t>
  </si>
  <si>
    <t>anaplastic</t>
  </si>
  <si>
    <t>1/4</t>
  </si>
  <si>
    <t>Test of panabinostat</t>
  </si>
  <si>
    <t>SS 160 days</t>
  </si>
  <si>
    <t>9/10</t>
  </si>
  <si>
    <t>PDOX-II - Subcultured from the first 2 tumors described above</t>
  </si>
  <si>
    <t>PDOX-2 subcultered cells from first round - From animal.</t>
  </si>
  <si>
    <t>0/30</t>
  </si>
  <si>
    <t>NA</t>
  </si>
  <si>
    <t>malignant</t>
  </si>
  <si>
    <t>0/20</t>
  </si>
  <si>
    <t>65 yo male</t>
  </si>
  <si>
    <t>0/10</t>
  </si>
  <si>
    <t>71 yo female primary</t>
  </si>
  <si>
    <t>72 yo female recurrent</t>
  </si>
  <si>
    <t>atypical (Rhabdoid features)</t>
  </si>
  <si>
    <t>0/12</t>
  </si>
  <si>
    <t>27 yo male</t>
  </si>
  <si>
    <t>38 yo male</t>
  </si>
  <si>
    <t>59 yo male</t>
  </si>
  <si>
    <t>classical</t>
  </si>
  <si>
    <t>70 yo female</t>
  </si>
  <si>
    <t>0/5</t>
  </si>
  <si>
    <t>33 yo female</t>
  </si>
  <si>
    <t>41 yo female</t>
  </si>
  <si>
    <t>Friedrich et al</t>
  </si>
  <si>
    <t>Acta Neurochir/Germany</t>
  </si>
  <si>
    <t>To test COX-2 inhibitor Celecoxib on transplanted meningioma cells in vivo</t>
  </si>
  <si>
    <t>4 different located tumors</t>
  </si>
  <si>
    <t>Meningothelial</t>
  </si>
  <si>
    <t>All meningothelial</t>
  </si>
  <si>
    <t>Benign</t>
  </si>
  <si>
    <t>10 ul</t>
  </si>
  <si>
    <t>medium</t>
  </si>
  <si>
    <t>Defrosted after 3 passaged and made 6 passage prior to injection</t>
  </si>
  <si>
    <t>nu/nu mice</t>
  </si>
  <si>
    <t>5</t>
  </si>
  <si>
    <t>10-20 g</t>
  </si>
  <si>
    <t>Describe they used 60 animals, but two animals died directlyafter operation and a further four animals died within a fewdays after transplantation. All remaining mice gained weightduring the 3 months. Eighteen meningiomas were attached tothe skull and were therefore torn off the brain during prepara-tion and were thus lost for histological analysis23 control, 25 750 ppm celecoxib, 25 1500 ppm celecoxib</t>
  </si>
  <si>
    <t>2 mm anterior, 0.6 mm lateral, 2 mm ventral to bregma</t>
  </si>
  <si>
    <t>23 control, 25 750 ppm celecoxib, 25 1500 ppm celecoxib in diet-</t>
  </si>
  <si>
    <t>3 months</t>
  </si>
  <si>
    <t>34/34</t>
  </si>
  <si>
    <t>Ki-67, HE, COX-2, VEGF, iMVD</t>
  </si>
  <si>
    <t>Journal of Neuroscience Methods/Germany</t>
  </si>
  <si>
    <t>To establish patient-derived tumors in mice</t>
  </si>
  <si>
    <t>11 different located tumors</t>
  </si>
  <si>
    <t>4-5</t>
  </si>
  <si>
    <t>Says 45, must be a mistake</t>
  </si>
  <si>
    <t>Ofthe45miceusedforthisstudy,sixanimalsdieddirectlyafteroperationandfurtherfouranimalswithinfewdaysaftertransplantation.Therefore,1–4(mean2.3)miceperhumanmenin-giomawereused,whichallgainedweightduringthethreemonthssurvival.Sixmeningiomaswereattachedtotheskullandthere-foredivulgedoffthebrainduringpreparation,i.e.,werelostforhistologicalanalysis.Anothertwomiceshowednorealtumorfor-mationbutonlyafewvitaltumorcellsinthecannulatract(Fig.2a),whichleft27foranalysisoftumorvolume</t>
  </si>
  <si>
    <t>27/29</t>
  </si>
  <si>
    <t>Ki-67, EMA, COX-2, iMVD, HE</t>
  </si>
  <si>
    <t>Hu et al</t>
  </si>
  <si>
    <t>J Neurooncl/China</t>
  </si>
  <si>
    <t>To investigate a rhabdoid meningioma in relation to CD105</t>
  </si>
  <si>
    <t>Floor right middle fossa</t>
  </si>
  <si>
    <t>Rhabdoid malignant meningioma</t>
  </si>
  <si>
    <t xml:space="preserve">Malignant </t>
  </si>
  <si>
    <t>medium/cell suspesion</t>
  </si>
  <si>
    <t>1x10^2</t>
  </si>
  <si>
    <t xml:space="preserve">passages - most likely. </t>
  </si>
  <si>
    <t>BALB/c nu/nu athymic mice</t>
  </si>
  <si>
    <t>6 CD105-pos</t>
  </si>
  <si>
    <t>Orthotopic</t>
  </si>
  <si>
    <t xml:space="preserve">Describes 'identical stereotactic coordinates', but no description of where. </t>
  </si>
  <si>
    <t>CD105 positive and negative cells</t>
  </si>
  <si>
    <t>Sacrifized when neurological symptoms appeared - Not further described</t>
  </si>
  <si>
    <t>0/6 CD105 pos</t>
  </si>
  <si>
    <t>HE, Vimentin, EMA</t>
  </si>
  <si>
    <t>6 CD105-neg cells</t>
  </si>
  <si>
    <t>0/6 CD105 neg</t>
  </si>
  <si>
    <t>1x10^3</t>
  </si>
  <si>
    <t>7 CD105-pos</t>
  </si>
  <si>
    <t>6/7 in CD105 pos</t>
  </si>
  <si>
    <t>0/6 in CD105 neg</t>
  </si>
  <si>
    <t>1x10^4</t>
  </si>
  <si>
    <t xml:space="preserve">4/6 in CD105 pos </t>
  </si>
  <si>
    <t xml:space="preserve">6/6 in CD105 pos </t>
  </si>
  <si>
    <t>6/6 in CD105 pos</t>
  </si>
  <si>
    <t>1/6 in CD105 neg</t>
  </si>
  <si>
    <t>McCutcheon et al</t>
  </si>
  <si>
    <t>J Neurosurg/USA</t>
  </si>
  <si>
    <t>To provide an orthotopic xenograft model in meningiomas</t>
  </si>
  <si>
    <t>3 benign tumors</t>
  </si>
  <si>
    <t>Described as benign - 3 tumors from patients</t>
  </si>
  <si>
    <t>PBS</t>
  </si>
  <si>
    <t xml:space="preserve">2 passages then frozen, then thawed +1 tryps </t>
  </si>
  <si>
    <t>athymic nu/nu</t>
  </si>
  <si>
    <t>25-30 g</t>
  </si>
  <si>
    <t>Frontal white matter: 3 mm lateral, 2 mm anterior, 2 mm deep - in relation to bregma</t>
  </si>
  <si>
    <t>Cell injected over 20 sec, left in place over 1 min and slowly withdrawn in 20 sec interval</t>
  </si>
  <si>
    <t>21, 42, 56 days</t>
  </si>
  <si>
    <t>Euthanized at multiple time points</t>
  </si>
  <si>
    <t>34/40 - 5 animals died before time</t>
  </si>
  <si>
    <t>HE, immunohistochemistry: Vimentin, EMA, GFAP, S-100</t>
  </si>
  <si>
    <t>Skull base: 3 mm lateral, 2 mm anterior, 5.5 mm deep - in relation to bregma</t>
  </si>
  <si>
    <t>22/41 - 4 animals died before time</t>
  </si>
  <si>
    <t>2 atypical</t>
  </si>
  <si>
    <t>Described as Atypical - 2 tumors from patients</t>
  </si>
  <si>
    <t>14, 21, 28 days</t>
  </si>
  <si>
    <t>27/27 -  3 animals died before time</t>
  </si>
  <si>
    <t>Described as atypical - 2 tumors from patients</t>
  </si>
  <si>
    <t>28/28 - 2 animals died before time</t>
  </si>
  <si>
    <t>1 malignant</t>
  </si>
  <si>
    <t>Described as malignant - 1 tumors from patients</t>
  </si>
  <si>
    <t>Malignant patient derived</t>
  </si>
  <si>
    <t>4, 8, 12 days</t>
  </si>
  <si>
    <t xml:space="preserve"> -</t>
  </si>
  <si>
    <t>Tumor take 27/27 is on both IOMM-Lee and Malignant patient derived, but not specified. 3 animals died before time.</t>
  </si>
  <si>
    <t xml:space="preserve"> </t>
  </si>
  <si>
    <t>Jiang et al</t>
  </si>
  <si>
    <t>Mol Neurobiol/China</t>
  </si>
  <si>
    <t>To investigate influence of elevated RAS expression in vivo and vitro - RAS inhibitor FTS was used in experiment</t>
  </si>
  <si>
    <t>Olivary eminence</t>
  </si>
  <si>
    <t>49 yo male</t>
  </si>
  <si>
    <t>Mixed cell type</t>
  </si>
  <si>
    <t>Subrenal capsule model.</t>
  </si>
  <si>
    <t>Implantation method not described</t>
  </si>
  <si>
    <t>BALB/c nude (Laboratory Animal center, China)</t>
  </si>
  <si>
    <t>6-10</t>
  </si>
  <si>
    <t>18-22 g</t>
  </si>
  <si>
    <t>4 groups of 1 in each</t>
  </si>
  <si>
    <t xml:space="preserve">Subrenal </t>
  </si>
  <si>
    <t>Control vs farnesyl thiosalicylic acid (FTS) (100 mg/kg) vs 75 mg/kg vs 50 mg/kg</t>
  </si>
  <si>
    <t>28 days</t>
  </si>
  <si>
    <t>4/4</t>
  </si>
  <si>
    <t>PCNA LI% staining and caliper measurements</t>
  </si>
  <si>
    <t>Facies convexa cerebri</t>
  </si>
  <si>
    <t>44 yo female</t>
  </si>
  <si>
    <t>Fibroblast type</t>
  </si>
  <si>
    <t>43 yo female</t>
  </si>
  <si>
    <t>Angioblast type</t>
  </si>
  <si>
    <t>Parasagittal</t>
  </si>
  <si>
    <t>Left cristae sphenoidalis</t>
  </si>
  <si>
    <t>27 yo female</t>
  </si>
  <si>
    <t>Meningeal and endothelial cell type</t>
  </si>
  <si>
    <t>Left temporoparietal</t>
  </si>
  <si>
    <t>36 yo female</t>
  </si>
  <si>
    <t>Right frontal falx</t>
  </si>
  <si>
    <t>58 yo female</t>
  </si>
  <si>
    <t>Ding et al</t>
  </si>
  <si>
    <t>Biomaterials/China</t>
  </si>
  <si>
    <t>To investigate the functional role of RIZ1-mediated H3K9 methylation</t>
  </si>
  <si>
    <t>A new epigenetic therapeutics</t>
  </si>
  <si>
    <t>Falx</t>
  </si>
  <si>
    <t>Malignant</t>
  </si>
  <si>
    <t>250 ul</t>
  </si>
  <si>
    <t>Matrigel</t>
  </si>
  <si>
    <t>Both flanks</t>
  </si>
  <si>
    <t>&lt;5</t>
  </si>
  <si>
    <t>Low passages</t>
  </si>
  <si>
    <t xml:space="preserve">BALB/c nude </t>
  </si>
  <si>
    <t>Not described further</t>
  </si>
  <si>
    <t>M</t>
  </si>
  <si>
    <t>2 groups of 3 in each</t>
  </si>
  <si>
    <t>Flank</t>
  </si>
  <si>
    <t>Intratumoral injection TAT-RIZ1-PR or noTAT-RIZ1-PR (25 ug/tumor/every other day) - 20 day treatment</t>
  </si>
  <si>
    <t>Established for 10 days prior to treatment</t>
  </si>
  <si>
    <t>30 days</t>
  </si>
  <si>
    <t>6/6</t>
  </si>
  <si>
    <t>Caliper measurements, HE, Ki-67</t>
  </si>
  <si>
    <t>Ragel et al</t>
  </si>
  <si>
    <t>Surgical Neurology/USA/Korea</t>
  </si>
  <si>
    <t>To explore heterotopic xenografting in patient-derived primary and established cells</t>
  </si>
  <si>
    <t>Tentorial</t>
  </si>
  <si>
    <t xml:space="preserve">Meningothelial </t>
  </si>
  <si>
    <t>500 ul</t>
  </si>
  <si>
    <t>1.6x10^7</t>
  </si>
  <si>
    <t>1-5</t>
  </si>
  <si>
    <t>Describes a range of low passages</t>
  </si>
  <si>
    <t>CD1 (Charles River, Massachussetts)</t>
  </si>
  <si>
    <t>Not defined</t>
  </si>
  <si>
    <t>Subcutan injection</t>
  </si>
  <si>
    <t>35 days</t>
  </si>
  <si>
    <t>Due to tumor size</t>
  </si>
  <si>
    <t>5/5</t>
  </si>
  <si>
    <t>HE, Immunohistochemistry: Vimentin, EMA, GFAP, MIB-1</t>
  </si>
  <si>
    <t>+Vimentin, (+) EMA, -GFAP, higher MIB-1 in flank model (compareable to IOMM-Lee and CH-157 in flank model)</t>
  </si>
  <si>
    <t>Convexity</t>
  </si>
  <si>
    <t>Transitional</t>
  </si>
  <si>
    <t>1.1x10^7</t>
  </si>
  <si>
    <t>Due to tumor size - 1 animal died due to tumor burden day 28</t>
  </si>
  <si>
    <t>Sphenoid wing</t>
  </si>
  <si>
    <t>1.0x10^5</t>
  </si>
  <si>
    <t>96 days</t>
  </si>
  <si>
    <t>no tumors in flank model</t>
  </si>
  <si>
    <t>Fibrous</t>
  </si>
  <si>
    <t>1.7x10^6</t>
  </si>
  <si>
    <t>51 days</t>
  </si>
  <si>
    <t>100</t>
  </si>
  <si>
    <t>5/5 Tumor take, but not growth</t>
  </si>
  <si>
    <t>Loss of EMA, +vimentin, -GFAP. MIB-1 0 - less than primary</t>
  </si>
  <si>
    <t>Chen et al</t>
  </si>
  <si>
    <t>Journal of Huazhong University of Science and Technology/China</t>
  </si>
  <si>
    <t>To investigate Verapamil effect on meningiomas in vitro and in vivo</t>
  </si>
  <si>
    <t>5 different tumors (2 male 3 female)</t>
  </si>
  <si>
    <t>3 fibroblastic and 2 meningothelial</t>
  </si>
  <si>
    <t>not described</t>
  </si>
  <si>
    <t>1x10^7</t>
  </si>
  <si>
    <t>3-5</t>
  </si>
  <si>
    <t>Passages</t>
  </si>
  <si>
    <t>nude mice</t>
  </si>
  <si>
    <t>Flank injection</t>
  </si>
  <si>
    <t>Refers to Malham et al #99 uses either whole tumor pieces 2 mm3 or 1x10^7 cells</t>
  </si>
  <si>
    <t>Verapamil 100 mg/(kg per day) for 12 weeks vs control</t>
  </si>
  <si>
    <t>12 weeks</t>
  </si>
  <si>
    <t>17/20</t>
  </si>
  <si>
    <t>Cancer/USA</t>
  </si>
  <si>
    <t>To investigate Celecoxib (inhibitor of COX-2) treatment in meningiomas in vitro and in vivo</t>
  </si>
  <si>
    <t>Described as benign</t>
  </si>
  <si>
    <t>100-150 ul</t>
  </si>
  <si>
    <t>5x10^6</t>
  </si>
  <si>
    <t>Not described. Probably low passage 1-5 since that is what they did last time and they refer back to that</t>
  </si>
  <si>
    <t>5 control 5 high dose</t>
  </si>
  <si>
    <t xml:space="preserve">Celecoxib injection vs control. Oral 1500 ppm </t>
  </si>
  <si>
    <t>Tumor grew for 10-14 days before treatment to allow matrigel to dissapear</t>
  </si>
  <si>
    <t>43 days</t>
  </si>
  <si>
    <t>Graph shows mid 30's, however they write 43 themselves</t>
  </si>
  <si>
    <t>10/10</t>
  </si>
  <si>
    <t>HE, MIB-1, Factor VIII, VEGF, COX-2, TUNEL assay</t>
  </si>
  <si>
    <t xml:space="preserve">Ragel et al </t>
  </si>
  <si>
    <t>Neurosurgery/USA</t>
  </si>
  <si>
    <t>To test the effects of the addition of a calcium channel antagonist to hydroxyurea and anti-progesterone RU486 on meningioma growth</t>
  </si>
  <si>
    <t>10 control, 10 HU, 10 diltiazem, 10 HU/diltiazem, 10 verapamil, 10 HU/verapamil, 10 RU486, 10 RU486/verapamil</t>
  </si>
  <si>
    <t>HU vs diltiazem vs HU/diltiazem vs verapamil vs HU/verapamil vs RU486 vs RU486/verapamil</t>
  </si>
  <si>
    <t>Tumors grew for 10-14 days before treatment. Oral treatment through diet. HU (100mg/kg), RU486 (10 mg/kg), diltiazem (50 mg/kg), verapamil (50 mg/kg)</t>
  </si>
  <si>
    <t>150 days</t>
  </si>
  <si>
    <t>80/80? - Study does not describe a tumor take rate of the various groups</t>
  </si>
  <si>
    <t>HE, MIB-1, Factor VIII, TUNEL assay, MVD (vessels)</t>
  </si>
  <si>
    <t>1000 ul</t>
  </si>
  <si>
    <t>Sacrifized when tumor reached 1 cm in diameter</t>
  </si>
  <si>
    <t>3/6 CD105 pos</t>
  </si>
  <si>
    <t>HE, Vimentin, EMA, Ki-67, caliper</t>
  </si>
  <si>
    <t>5 CD105-pos</t>
  </si>
  <si>
    <t>3/5 CD105 pos</t>
  </si>
  <si>
    <t>6 CD105-pos,</t>
  </si>
  <si>
    <t>4/6 CD105pos</t>
  </si>
  <si>
    <t>6 CD105-neg</t>
  </si>
  <si>
    <t>Malham et al</t>
  </si>
  <si>
    <t>British Journal of Neurosurgery/New Zealand</t>
  </si>
  <si>
    <t>To investigate differences in tumor take rate betwen subcutanous implantation of tumors pieces vs cell suspensions</t>
  </si>
  <si>
    <t>40 yo female</t>
  </si>
  <si>
    <t>Described syncitial</t>
  </si>
  <si>
    <t>2 mm3</t>
  </si>
  <si>
    <t>C57B1/6J-nu mice (Animal Laboratories, University of Auckland School of Medicine)</t>
  </si>
  <si>
    <t>11 months</t>
  </si>
  <si>
    <t>2/4</t>
  </si>
  <si>
    <t>HE, PCNA, Ki-67, caliper</t>
  </si>
  <si>
    <t>39 yo female</t>
  </si>
  <si>
    <t>9 months</t>
  </si>
  <si>
    <t>Medium</t>
  </si>
  <si>
    <t>Tumor disagregated to form cell suspension</t>
  </si>
  <si>
    <t>4/6</t>
  </si>
  <si>
    <t>45 yo female</t>
  </si>
  <si>
    <t>6 months</t>
  </si>
  <si>
    <t>68 yo female</t>
  </si>
  <si>
    <t>Atypical</t>
  </si>
  <si>
    <t>0/6</t>
  </si>
  <si>
    <t>49 yo female</t>
  </si>
  <si>
    <t>14/20</t>
  </si>
  <si>
    <t>Jensen et al</t>
  </si>
  <si>
    <t>Surg Neurol/USA</t>
  </si>
  <si>
    <t>To investigate the effect of calcium channel antagonists on in vivo xenograft meningioma growth</t>
  </si>
  <si>
    <t>6 patients aged 42-85</t>
  </si>
  <si>
    <t>Matrigel/cell suspension</t>
  </si>
  <si>
    <t xml:space="preserve">1-2 </t>
  </si>
  <si>
    <t>passages</t>
  </si>
  <si>
    <t>CD-1 (nu/nu genotype) athymic BALB/c strain (Charles River)</t>
  </si>
  <si>
    <t>2 weeks</t>
  </si>
  <si>
    <t>14-16 days old</t>
  </si>
  <si>
    <t>first experiment: 8 water, 8 50mg/kg/day, 8 100mg/kg/day, 8 200mg/kg/day. 16 water, 12 etoh, 8 50mg/kg/day, 8 100mg/kg/day</t>
  </si>
  <si>
    <t xml:space="preserve">Calcium antagonist (50, 100, 200 mg/kg/day in drinking water vs control - 2nd experiment also contains both diltiazem and verapamil. </t>
  </si>
  <si>
    <t>Treatment started after 1 week</t>
  </si>
  <si>
    <t>76/76</t>
  </si>
  <si>
    <t>HE, KI-67, caliper</t>
  </si>
  <si>
    <t>J Neurosurg/USA/Denmark</t>
  </si>
  <si>
    <t>To investigate antitumor activity of the growth hormone receptor antagonist Pegvisomant against human meningiomas in nude mice</t>
  </si>
  <si>
    <t>Frontal, petroclival, convexity, tentorial parasagittal</t>
  </si>
  <si>
    <t>10 patients</t>
  </si>
  <si>
    <t>/</t>
  </si>
  <si>
    <t>800 ul</t>
  </si>
  <si>
    <t>1:1 matrigel</t>
  </si>
  <si>
    <t>1.5x10^6</t>
  </si>
  <si>
    <t>Cultured from tumor =&gt; frozen =&gt; thawed =&gt; implanted</t>
  </si>
  <si>
    <t>Swiss nu-nu/Ncr</t>
  </si>
  <si>
    <t>8-10 weeks</t>
  </si>
  <si>
    <t>(2 animals/patient)</t>
  </si>
  <si>
    <t>Flank injections</t>
  </si>
  <si>
    <t>Pegvisomant 315 mg/kg/wk vs control</t>
  </si>
  <si>
    <t>Initiated after 11-12 days. Randomized</t>
  </si>
  <si>
    <t>8 weeks</t>
  </si>
  <si>
    <t>20/20</t>
  </si>
  <si>
    <t>Caliper</t>
  </si>
  <si>
    <t>Frontal, parasagittal, olfactory groove</t>
  </si>
  <si>
    <t>4 patients</t>
  </si>
  <si>
    <t>8/8</t>
  </si>
  <si>
    <t>Frontal</t>
  </si>
  <si>
    <t>1 patient</t>
  </si>
  <si>
    <t>2/2</t>
  </si>
  <si>
    <t>Schrell et al</t>
  </si>
  <si>
    <t>J Neurosurg/Germany</t>
  </si>
  <si>
    <t>To investigate hydroxyurea in vitro and in vitro</t>
  </si>
  <si>
    <t>5 tumors from patients</t>
  </si>
  <si>
    <t>Grade 1 and 2, not described which is which</t>
  </si>
  <si>
    <t>Washed in sterile 0.9% NaCl. 0.5 ml injected whole tumor pieces</t>
  </si>
  <si>
    <t>Straight from patient</t>
  </si>
  <si>
    <t>Athymic nu/nu Balb C</t>
  </si>
  <si>
    <t>F/M</t>
  </si>
  <si>
    <t>3 weeks</t>
  </si>
  <si>
    <t>31-41 g</t>
  </si>
  <si>
    <t>(10 per tumor)</t>
  </si>
  <si>
    <t>Subcutanously</t>
  </si>
  <si>
    <t xml:space="preserve">Implanted under onto galea. </t>
  </si>
  <si>
    <t>Hydroxyurea (0.5g/g bodyweight) vs control</t>
  </si>
  <si>
    <t xml:space="preserve">Initiated 15 days after implantation. </t>
  </si>
  <si>
    <t>50/50</t>
  </si>
  <si>
    <t>HE, electron microscopy</t>
  </si>
  <si>
    <t>Yazaki et al</t>
  </si>
  <si>
    <t>Journal of Neuro-Oncology/USA</t>
  </si>
  <si>
    <t>To investigate TNP-470 inhibition of tumor-induced angiogenesis</t>
  </si>
  <si>
    <t>2 benign</t>
  </si>
  <si>
    <t>Renal capsule implantation 0,5-2 mm in size. Surgically implanted straight from patient</t>
  </si>
  <si>
    <t>Balb/c nude mice (nu/nu) (National Cancer Institute, Bethesda, MC)</t>
  </si>
  <si>
    <t>6 weeks</t>
  </si>
  <si>
    <t>12-20 g</t>
  </si>
  <si>
    <t>9 controls and 9 treated per tumor</t>
  </si>
  <si>
    <t>Subrenal capsule implantation</t>
  </si>
  <si>
    <t>Straight from patients</t>
  </si>
  <si>
    <t>TNP-470 injection started day 14</t>
  </si>
  <si>
    <t>56 days</t>
  </si>
  <si>
    <t>36/36</t>
  </si>
  <si>
    <t>Surgically measured tumors sizes</t>
  </si>
  <si>
    <t>Measured surgically day 7, 21, 35</t>
  </si>
  <si>
    <t>Renal capsule implantation 0,5-2 mm in size. Surgically implanted from tumor subcultured from a subcutanous mice model</t>
  </si>
  <si>
    <t>10 control and 10 treated</t>
  </si>
  <si>
    <t>From tumor subcultured in a mouse flank</t>
  </si>
  <si>
    <t>TNP-470 injection started day 7</t>
  </si>
  <si>
    <t>Measured surgically day 14, 28, 42, 56</t>
  </si>
  <si>
    <t>Matsuda et al</t>
  </si>
  <si>
    <t>J Neurosurg/Japan</t>
  </si>
  <si>
    <t>To investigate antitumor effects of antiprogesterones (mifepristone) in vitro and in vivo</t>
  </si>
  <si>
    <t>32 yo male</t>
  </si>
  <si>
    <t>PR pos</t>
  </si>
  <si>
    <t>benign</t>
  </si>
  <si>
    <t>5x10^7</t>
  </si>
  <si>
    <t>Dispensed in collagen for a solid implantation</t>
  </si>
  <si>
    <t xml:space="preserve">Athymic BALB/C nu/nu mice </t>
  </si>
  <si>
    <t>4 weeks</t>
  </si>
  <si>
    <t>Divided into 3 groups. 5 controls, 7 mifepristone, 7 onapristone</t>
  </si>
  <si>
    <t>Cells suspended in collagen clot. They refer to Medhkour et al. for surgical method</t>
  </si>
  <si>
    <t>Subcutanously injected Mifepristone/onapristone every day for 28 days</t>
  </si>
  <si>
    <t>19/19</t>
  </si>
  <si>
    <t>HE</t>
  </si>
  <si>
    <t>79 yo female</t>
  </si>
  <si>
    <t>Divided into 3 groups. 5 controls, 3 mifepristone, 4 onapristone</t>
  </si>
  <si>
    <t>12/12</t>
  </si>
  <si>
    <t>Angiomatous</t>
  </si>
  <si>
    <t>PR neg</t>
  </si>
  <si>
    <t>Divided into 3 groups. 6 controls, 7 mifepristone, 7 onapristone</t>
  </si>
  <si>
    <t>Medhkour et al</t>
  </si>
  <si>
    <t>To investigate a subrenal capsule model in meningiomas</t>
  </si>
  <si>
    <t>Multiple patients - 12 patients</t>
  </si>
  <si>
    <t>1-3</t>
  </si>
  <si>
    <t>0.5-2 mm pieces of tumor</t>
  </si>
  <si>
    <t xml:space="preserve">nu/nu CD-1 </t>
  </si>
  <si>
    <t>22-28 g</t>
  </si>
  <si>
    <t xml:space="preserve">Describes 10-24 animals per experiments. </t>
  </si>
  <si>
    <t>0.5-2 mm implanted whole tumor pieces</t>
  </si>
  <si>
    <t>Up to 120 days</t>
  </si>
  <si>
    <t>83 % of tumors gave rise to growth in animals. Not specified how many animals were with tumor</t>
  </si>
  <si>
    <t>To establish a subrenal capsule model in meningiomas</t>
  </si>
  <si>
    <t>Multiple patients - Tumors from 8 patients</t>
  </si>
  <si>
    <t>5-10 million cells suspended in fibrin clots. Clots were cut into 1 mm pieces</t>
  </si>
  <si>
    <t>3-4</t>
  </si>
  <si>
    <t>implantation of fibrin clots 1x1 mm</t>
  </si>
  <si>
    <t>Up to 100 days</t>
  </si>
  <si>
    <t>75 % of tumors gave rise to growth in animals. Not specified how many animals were with tumor</t>
  </si>
  <si>
    <t>Olson et al</t>
  </si>
  <si>
    <t>To investigate RU-38486 (anti-progesterone) on meningioma implanted into nude mice</t>
  </si>
  <si>
    <t>RU-38486 (Mifepristone)</t>
  </si>
  <si>
    <t>3x3x4 mm</t>
  </si>
  <si>
    <t>Athymic nude mice nu/nu Balb/c (Harlan Sprague Dawley, INC., Indiana, USA)</t>
  </si>
  <si>
    <t>35-45 g</t>
  </si>
  <si>
    <t>States mg, but must be a mistake</t>
  </si>
  <si>
    <t>3 controls 3 treated</t>
  </si>
  <si>
    <t>Subcutanous implantation</t>
  </si>
  <si>
    <t>3x3x4 mm3. Subscapula incision and implantation</t>
  </si>
  <si>
    <t>Mifepristone test</t>
  </si>
  <si>
    <t>Caliper measurements</t>
  </si>
  <si>
    <t>Markert et al</t>
  </si>
  <si>
    <r>
      <rPr>
        <sz val="12"/>
        <color rgb="FF000000"/>
        <rFont val="Arial"/>
        <family val="2"/>
      </rPr>
      <t xml:space="preserve">To investigate efficacy of </t>
    </r>
    <r>
      <rPr>
        <i/>
        <sz val="12"/>
        <color rgb="FF000000"/>
        <rFont val="Arial"/>
        <family val="2"/>
      </rPr>
      <t>dl</t>
    </r>
    <r>
      <rPr>
        <sz val="12"/>
        <color rgb="FF000000"/>
        <rFont val="Arial"/>
        <family val="2"/>
      </rPr>
      <t>spkt therapy in vivo in various nervous system tumors</t>
    </r>
  </si>
  <si>
    <t>2x10^6</t>
  </si>
  <si>
    <t>Fibrin clots</t>
  </si>
  <si>
    <t>BALB/C mice (nu/nu)</t>
  </si>
  <si>
    <t>6-10 weeks</t>
  </si>
  <si>
    <t>7 treated, 7 control</t>
  </si>
  <si>
    <t>Subrenal capsule</t>
  </si>
  <si>
    <r>
      <rPr>
        <i/>
        <sz val="12"/>
        <color rgb="FF000000"/>
        <rFont val="Arial"/>
        <family val="2"/>
      </rPr>
      <t>dl</t>
    </r>
    <r>
      <rPr>
        <sz val="12"/>
        <color rgb="FF000000"/>
        <rFont val="Arial"/>
        <family val="2"/>
      </rPr>
      <t>spkt virus therapy</t>
    </r>
  </si>
  <si>
    <t>42 days</t>
  </si>
  <si>
    <t>Treated 7 animals with 7 controls due to deaths</t>
  </si>
  <si>
    <t>Measured surgically day 28,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</si>
</sst>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9" tint="0.7999816888943144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3" fontId="1" fillId="3" borderId="0" xfId="0" applyNumberFormat="1" applyFont="1" applyFill="1" applyAlignment="1">
      <alignment wrapText="1"/>
    </xf>
    <xf numFmtId="0" fontId="1" fillId="4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4" fillId="3" borderId="0" xfId="0" applyFont="1" applyFill="1" applyAlignment="1">
      <alignment wrapText="1"/>
    </xf>
    <xf numFmtId="2" fontId="1" fillId="3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3" fontId="5" fillId="3" borderId="0" xfId="0" applyNumberFormat="1" applyFont="1" applyFill="1" applyAlignment="1">
      <alignment wrapText="1"/>
    </xf>
    <xf numFmtId="0" fontId="5" fillId="4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2" fontId="5" fillId="3" borderId="0" xfId="0" applyNumberFormat="1" applyFont="1" applyFill="1" applyAlignment="1">
      <alignment wrapText="1"/>
    </xf>
    <xf numFmtId="17" fontId="5" fillId="2" borderId="0" xfId="0" quotePrefix="1" applyNumberFormat="1" applyFont="1" applyFill="1" applyAlignment="1">
      <alignment wrapText="1"/>
    </xf>
    <xf numFmtId="16" fontId="5" fillId="0" borderId="0" xfId="0" quotePrefix="1" applyNumberFormat="1" applyFont="1" applyAlignment="1">
      <alignment wrapText="1"/>
    </xf>
    <xf numFmtId="0" fontId="5" fillId="0" borderId="0" xfId="0" quotePrefix="1" applyFont="1" applyAlignment="1">
      <alignment wrapText="1"/>
    </xf>
    <xf numFmtId="16" fontId="5" fillId="2" borderId="0" xfId="0" quotePrefix="1" applyNumberFormat="1" applyFont="1" applyFill="1" applyAlignment="1">
      <alignment wrapText="1"/>
    </xf>
    <xf numFmtId="1" fontId="5" fillId="3" borderId="0" xfId="0" applyNumberFormat="1" applyFont="1" applyFill="1" applyAlignment="1">
      <alignment wrapText="1"/>
    </xf>
    <xf numFmtId="0" fontId="5" fillId="5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5" fillId="2" borderId="0" xfId="0" quotePrefix="1" applyFont="1" applyFill="1" applyAlignment="1">
      <alignment wrapText="1"/>
    </xf>
    <xf numFmtId="16" fontId="5" fillId="2" borderId="0" xfId="0" quotePrefix="1" applyNumberFormat="1" applyFont="1" applyFill="1" applyAlignment="1">
      <alignment horizontal="left" wrapText="1"/>
    </xf>
    <xf numFmtId="0" fontId="7" fillId="7" borderId="0" xfId="0" applyFont="1" applyFill="1" applyAlignment="1">
      <alignment wrapText="1"/>
    </xf>
    <xf numFmtId="2" fontId="5" fillId="3" borderId="0" xfId="0" quotePrefix="1" applyNumberFormat="1" applyFont="1" applyFill="1" applyAlignment="1">
      <alignment horizontal="right" wrapText="1"/>
    </xf>
    <xf numFmtId="16" fontId="5" fillId="3" borderId="0" xfId="0" quotePrefix="1" applyNumberFormat="1" applyFont="1" applyFill="1" applyAlignment="1">
      <alignment wrapText="1"/>
    </xf>
    <xf numFmtId="0" fontId="7" fillId="2" borderId="0" xfId="0" applyFont="1" applyFill="1" applyAlignment="1">
      <alignment wrapText="1"/>
    </xf>
    <xf numFmtId="0" fontId="8" fillId="0" borderId="0" xfId="0" applyFont="1"/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929C9-B2BA-9341-B627-7928555133A9}">
  <dimension ref="A1:AV78"/>
  <sheetViews>
    <sheetView tabSelected="1" workbookViewId="0">
      <selection activeCell="AW26" sqref="AW1:AZ1048576"/>
    </sheetView>
  </sheetViews>
  <sheetFormatPr baseColWidth="10" defaultColWidth="11" defaultRowHeight="16" x14ac:dyDescent="0.2"/>
  <cols>
    <col min="1" max="1" width="11" style="37"/>
    <col min="2" max="2" width="20" style="13" customWidth="1"/>
    <col min="3" max="3" width="11" style="13"/>
    <col min="4" max="4" width="11" style="14"/>
    <col min="5" max="5" width="17.1640625" style="14" customWidth="1"/>
    <col min="6" max="6" width="24.6640625" style="14" customWidth="1"/>
    <col min="7" max="7" width="11" style="13"/>
    <col min="8" max="8" width="19.1640625" style="14" customWidth="1"/>
    <col min="9" max="9" width="17.5" style="13" customWidth="1"/>
    <col min="10" max="10" width="14.6640625" style="14" customWidth="1"/>
    <col min="11" max="11" width="15.5" style="13" customWidth="1"/>
    <col min="12" max="12" width="11" style="15"/>
    <col min="13" max="13" width="15.1640625" style="13" customWidth="1"/>
    <col min="14" max="14" width="20.83203125" style="14" customWidth="1"/>
    <col min="15" max="15" width="20.83203125" style="15" customWidth="1"/>
    <col min="16" max="16" width="20.83203125" style="16" customWidth="1"/>
    <col min="17" max="17" width="11" style="13"/>
    <col min="18" max="18" width="22.33203125" style="14" customWidth="1"/>
    <col min="19" max="19" width="22.33203125" style="17" customWidth="1"/>
    <col min="20" max="20" width="6" style="18" bestFit="1" customWidth="1"/>
    <col min="21" max="21" width="9.6640625" style="18" bestFit="1" customWidth="1"/>
    <col min="22" max="22" width="20.1640625" style="18" bestFit="1" customWidth="1"/>
    <col min="23" max="23" width="19.83203125" style="13" customWidth="1"/>
    <col min="24" max="24" width="24.1640625" style="19" customWidth="1"/>
    <col min="25" max="25" width="25.83203125" style="13" customWidth="1"/>
    <col min="26" max="26" width="19" style="14" customWidth="1"/>
    <col min="27" max="27" width="11" style="13"/>
    <col min="28" max="28" width="11" style="14"/>
    <col min="29" max="29" width="11" style="13"/>
    <col min="30" max="30" width="11" style="14"/>
    <col min="31" max="31" width="11" style="13"/>
    <col min="32" max="32" width="11" style="14"/>
    <col min="33" max="33" width="11" style="13"/>
    <col min="34" max="34" width="11" style="15"/>
    <col min="35" max="35" width="20.33203125" style="13" customWidth="1"/>
    <col min="36" max="36" width="26.33203125" style="14" customWidth="1"/>
    <col min="37" max="38" width="11" style="15"/>
    <col min="39" max="39" width="20.6640625" style="13" customWidth="1"/>
    <col min="40" max="40" width="18.5" style="14" customWidth="1"/>
    <col min="41" max="41" width="21.33203125" style="13" customWidth="1"/>
    <col min="42" max="42" width="14" style="14" customWidth="1"/>
    <col min="43" max="43" width="14" style="15" customWidth="1"/>
    <col min="44" max="44" width="20" style="13" customWidth="1"/>
    <col min="45" max="45" width="10.83203125" style="20" customWidth="1"/>
    <col min="46" max="46" width="19.6640625" style="13" customWidth="1"/>
    <col min="47" max="47" width="22" style="14" customWidth="1"/>
    <col min="48" max="48" width="33.6640625" style="13" customWidth="1"/>
    <col min="49" max="16384" width="11" style="13"/>
  </cols>
  <sheetData>
    <row r="1" spans="1:48" s="12" customFormat="1" ht="85" x14ac:dyDescent="0.2">
      <c r="A1" s="36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4" t="s">
        <v>9</v>
      </c>
      <c r="K1" s="3"/>
      <c r="L1" s="5" t="s">
        <v>10</v>
      </c>
      <c r="M1" s="3" t="s">
        <v>11</v>
      </c>
      <c r="N1" s="2" t="s">
        <v>12</v>
      </c>
      <c r="O1" s="5" t="s">
        <v>13</v>
      </c>
      <c r="P1" s="6" t="s">
        <v>14</v>
      </c>
      <c r="Q1" s="3" t="s">
        <v>15</v>
      </c>
      <c r="R1" s="2" t="s">
        <v>16</v>
      </c>
      <c r="S1" s="7"/>
      <c r="T1" s="8" t="s">
        <v>17</v>
      </c>
      <c r="U1" s="8" t="s">
        <v>18</v>
      </c>
      <c r="V1" s="8" t="s">
        <v>19</v>
      </c>
      <c r="W1" s="3" t="s">
        <v>20</v>
      </c>
      <c r="X1" s="9" t="s">
        <v>21</v>
      </c>
      <c r="Y1" s="3" t="s">
        <v>20</v>
      </c>
      <c r="Z1" s="2" t="s">
        <v>22</v>
      </c>
      <c r="AA1" s="3" t="s">
        <v>23</v>
      </c>
      <c r="AB1" s="2" t="s">
        <v>24</v>
      </c>
      <c r="AC1" s="3" t="s">
        <v>25</v>
      </c>
      <c r="AD1" s="9" t="s">
        <v>26</v>
      </c>
      <c r="AE1" s="3" t="s">
        <v>27</v>
      </c>
      <c r="AF1" s="2" t="s">
        <v>28</v>
      </c>
      <c r="AG1" s="3" t="s">
        <v>29</v>
      </c>
      <c r="AH1" s="5" t="s">
        <v>30</v>
      </c>
      <c r="AI1" s="3" t="s">
        <v>31</v>
      </c>
      <c r="AJ1" s="2" t="s">
        <v>32</v>
      </c>
      <c r="AK1" s="5" t="s">
        <v>33</v>
      </c>
      <c r="AL1" s="5" t="s">
        <v>34</v>
      </c>
      <c r="AM1" s="3" t="s">
        <v>35</v>
      </c>
      <c r="AN1" s="2" t="s">
        <v>36</v>
      </c>
      <c r="AO1" s="3" t="s">
        <v>37</v>
      </c>
      <c r="AP1" s="2" t="s">
        <v>38</v>
      </c>
      <c r="AQ1" s="10" t="s">
        <v>39</v>
      </c>
      <c r="AR1" s="3" t="s">
        <v>40</v>
      </c>
      <c r="AS1" s="11" t="s">
        <v>41</v>
      </c>
      <c r="AT1" s="3" t="s">
        <v>42</v>
      </c>
      <c r="AU1" s="2" t="s">
        <v>43</v>
      </c>
      <c r="AV1" s="3" t="s">
        <v>44</v>
      </c>
    </row>
    <row r="2" spans="1:48" ht="119" x14ac:dyDescent="0.2">
      <c r="A2" s="37">
        <v>1</v>
      </c>
      <c r="C2" s="13" t="s">
        <v>45</v>
      </c>
      <c r="D2" s="14">
        <v>2021</v>
      </c>
      <c r="E2" s="14" t="s">
        <v>46</v>
      </c>
      <c r="F2" s="14" t="s">
        <v>47</v>
      </c>
      <c r="H2" s="14" t="s">
        <v>48</v>
      </c>
      <c r="J2" s="14" t="s">
        <v>48</v>
      </c>
      <c r="K2" s="13" t="s">
        <v>49</v>
      </c>
      <c r="L2" s="15" t="s">
        <v>48</v>
      </c>
      <c r="M2" s="13" t="s">
        <v>49</v>
      </c>
      <c r="N2" s="14" t="s">
        <v>50</v>
      </c>
      <c r="O2" s="15">
        <v>2</v>
      </c>
      <c r="P2" s="16">
        <f>S2/O2</f>
        <v>500000</v>
      </c>
      <c r="Q2" s="13" t="s">
        <v>51</v>
      </c>
      <c r="R2" s="14" t="s">
        <v>52</v>
      </c>
      <c r="S2" s="17">
        <v>1000000</v>
      </c>
      <c r="T2" s="18" t="s">
        <v>53</v>
      </c>
      <c r="W2" s="13" t="s">
        <v>17</v>
      </c>
      <c r="X2" s="19" t="s">
        <v>48</v>
      </c>
      <c r="Y2" s="13" t="s">
        <v>54</v>
      </c>
      <c r="Z2" s="14" t="s">
        <v>55</v>
      </c>
      <c r="AA2" s="13" t="s">
        <v>56</v>
      </c>
      <c r="AB2" s="14" t="s">
        <v>57</v>
      </c>
      <c r="AD2" s="14">
        <v>6</v>
      </c>
      <c r="AE2" s="13" t="s">
        <v>58</v>
      </c>
      <c r="AF2" s="14" t="s">
        <v>59</v>
      </c>
      <c r="AG2" s="13" t="s">
        <v>60</v>
      </c>
      <c r="AH2" s="15">
        <v>20</v>
      </c>
      <c r="AJ2" s="14" t="s">
        <v>61</v>
      </c>
      <c r="AL2" s="15" t="s">
        <v>53</v>
      </c>
      <c r="AN2" s="14" t="s">
        <v>62</v>
      </c>
      <c r="AP2" s="14" t="s">
        <v>63</v>
      </c>
      <c r="AQ2" s="15">
        <v>90</v>
      </c>
      <c r="AS2" s="20">
        <v>90</v>
      </c>
      <c r="AT2" s="13" t="s">
        <v>64</v>
      </c>
      <c r="AU2" s="14" t="s">
        <v>65</v>
      </c>
    </row>
    <row r="3" spans="1:48" ht="68" x14ac:dyDescent="0.2">
      <c r="A3" s="37">
        <v>2</v>
      </c>
      <c r="C3" s="13" t="s">
        <v>66</v>
      </c>
      <c r="D3" s="14">
        <v>2020</v>
      </c>
      <c r="E3" s="14" t="s">
        <v>67</v>
      </c>
      <c r="F3" s="14" t="s">
        <v>68</v>
      </c>
      <c r="H3" s="14" t="s">
        <v>48</v>
      </c>
      <c r="I3" s="13" t="s">
        <v>69</v>
      </c>
      <c r="J3" s="14" t="s">
        <v>48</v>
      </c>
      <c r="L3" s="15">
        <v>2</v>
      </c>
      <c r="M3" s="13" t="s">
        <v>70</v>
      </c>
      <c r="N3" s="14" t="s">
        <v>50</v>
      </c>
      <c r="O3" s="15">
        <v>2</v>
      </c>
      <c r="P3" s="16">
        <f t="shared" ref="P3:P66" si="0">S3/O3</f>
        <v>50000</v>
      </c>
      <c r="Q3" s="13" t="s">
        <v>71</v>
      </c>
      <c r="R3" s="14" t="s">
        <v>72</v>
      </c>
      <c r="S3" s="17">
        <v>100000</v>
      </c>
      <c r="T3" s="18" t="s">
        <v>53</v>
      </c>
      <c r="W3" s="13" t="s">
        <v>17</v>
      </c>
      <c r="X3" s="19">
        <v>1</v>
      </c>
      <c r="Y3" s="13" t="s">
        <v>73</v>
      </c>
      <c r="AB3" s="14" t="s">
        <v>74</v>
      </c>
      <c r="AD3" s="21" t="s">
        <v>75</v>
      </c>
      <c r="AE3" s="13" t="s">
        <v>58</v>
      </c>
      <c r="AF3" s="14" t="s">
        <v>48</v>
      </c>
      <c r="AG3" s="13" t="s">
        <v>49</v>
      </c>
      <c r="AH3" s="15">
        <v>10</v>
      </c>
      <c r="AJ3" s="14" t="s">
        <v>76</v>
      </c>
      <c r="AL3" s="15" t="s">
        <v>53</v>
      </c>
      <c r="AM3" s="13" t="s">
        <v>77</v>
      </c>
      <c r="AP3" s="14" t="s">
        <v>78</v>
      </c>
      <c r="AR3" s="13" t="s">
        <v>79</v>
      </c>
      <c r="AS3" s="20">
        <v>70</v>
      </c>
      <c r="AT3" s="22" t="s">
        <v>80</v>
      </c>
      <c r="AU3" s="14" t="s">
        <v>81</v>
      </c>
    </row>
    <row r="4" spans="1:48" ht="68" x14ac:dyDescent="0.2">
      <c r="A4" s="37">
        <v>2</v>
      </c>
      <c r="C4" s="13" t="s">
        <v>66</v>
      </c>
      <c r="D4" s="14">
        <v>2020</v>
      </c>
      <c r="E4" s="14" t="s">
        <v>67</v>
      </c>
      <c r="F4" s="14" t="s">
        <v>68</v>
      </c>
      <c r="H4" s="14" t="s">
        <v>48</v>
      </c>
      <c r="I4" s="13" t="s">
        <v>69</v>
      </c>
      <c r="J4" s="14" t="s">
        <v>48</v>
      </c>
      <c r="L4" s="15">
        <v>2</v>
      </c>
      <c r="M4" s="13" t="s">
        <v>70</v>
      </c>
      <c r="N4" s="14" t="s">
        <v>50</v>
      </c>
      <c r="O4" s="15">
        <v>2</v>
      </c>
      <c r="P4" s="16">
        <f t="shared" si="0"/>
        <v>50000</v>
      </c>
      <c r="Q4" s="13" t="s">
        <v>71</v>
      </c>
      <c r="R4" s="14" t="s">
        <v>72</v>
      </c>
      <c r="S4" s="17">
        <v>100000</v>
      </c>
      <c r="T4" s="18" t="s">
        <v>53</v>
      </c>
      <c r="W4" s="13" t="s">
        <v>17</v>
      </c>
      <c r="X4" s="19">
        <v>1</v>
      </c>
      <c r="Y4" s="13" t="s">
        <v>82</v>
      </c>
      <c r="Z4" s="14" t="s">
        <v>83</v>
      </c>
      <c r="AB4" s="14" t="s">
        <v>74</v>
      </c>
      <c r="AD4" s="21" t="s">
        <v>75</v>
      </c>
      <c r="AE4" s="13" t="s">
        <v>58</v>
      </c>
      <c r="AF4" s="14" t="s">
        <v>48</v>
      </c>
      <c r="AG4" s="13" t="s">
        <v>49</v>
      </c>
      <c r="AH4" s="15">
        <v>3</v>
      </c>
      <c r="AJ4" s="14" t="s">
        <v>76</v>
      </c>
      <c r="AL4" s="15" t="s">
        <v>53</v>
      </c>
      <c r="AM4" s="13" t="s">
        <v>77</v>
      </c>
      <c r="AP4" s="14" t="s">
        <v>78</v>
      </c>
      <c r="AR4" s="13" t="s">
        <v>79</v>
      </c>
      <c r="AS4" s="20">
        <v>100</v>
      </c>
      <c r="AT4" s="23" t="s">
        <v>84</v>
      </c>
      <c r="AU4" s="14" t="s">
        <v>81</v>
      </c>
    </row>
    <row r="5" spans="1:48" ht="68" x14ac:dyDescent="0.2">
      <c r="A5" s="37">
        <v>2</v>
      </c>
      <c r="C5" s="13" t="s">
        <v>66</v>
      </c>
      <c r="D5" s="14">
        <v>2020</v>
      </c>
      <c r="E5" s="14" t="s">
        <v>67</v>
      </c>
      <c r="F5" s="14" t="s">
        <v>68</v>
      </c>
      <c r="H5" s="14" t="s">
        <v>48</v>
      </c>
      <c r="I5" s="13" t="s">
        <v>85</v>
      </c>
      <c r="J5" s="14" t="s">
        <v>48</v>
      </c>
      <c r="L5" s="15">
        <v>3</v>
      </c>
      <c r="M5" s="13" t="s">
        <v>86</v>
      </c>
      <c r="N5" s="14" t="s">
        <v>50</v>
      </c>
      <c r="O5" s="15">
        <v>2</v>
      </c>
      <c r="P5" s="16">
        <f t="shared" si="0"/>
        <v>50000</v>
      </c>
      <c r="Q5" s="13" t="s">
        <v>71</v>
      </c>
      <c r="R5" s="14" t="s">
        <v>72</v>
      </c>
      <c r="S5" s="17">
        <v>100000</v>
      </c>
      <c r="T5" s="18" t="s">
        <v>53</v>
      </c>
      <c r="W5" s="13" t="s">
        <v>17</v>
      </c>
      <c r="X5" s="19">
        <v>1</v>
      </c>
      <c r="Y5" s="13" t="s">
        <v>73</v>
      </c>
      <c r="Z5" s="14" t="s">
        <v>83</v>
      </c>
      <c r="AB5" s="14" t="s">
        <v>74</v>
      </c>
      <c r="AD5" s="21" t="s">
        <v>75</v>
      </c>
      <c r="AE5" s="13" t="s">
        <v>58</v>
      </c>
      <c r="AF5" s="14" t="s">
        <v>48</v>
      </c>
      <c r="AG5" s="13" t="s">
        <v>49</v>
      </c>
      <c r="AH5" s="15">
        <v>4</v>
      </c>
      <c r="AJ5" s="14" t="s">
        <v>76</v>
      </c>
      <c r="AL5" s="15" t="s">
        <v>53</v>
      </c>
      <c r="AM5" s="13" t="s">
        <v>77</v>
      </c>
      <c r="AP5" s="14" t="s">
        <v>78</v>
      </c>
      <c r="AQ5" s="15">
        <f t="shared" ref="AQ5:AQ17" si="1">30*12</f>
        <v>360</v>
      </c>
      <c r="AS5" s="20">
        <v>25</v>
      </c>
      <c r="AT5" s="23" t="s">
        <v>87</v>
      </c>
      <c r="AU5" s="14" t="s">
        <v>81</v>
      </c>
    </row>
    <row r="6" spans="1:48" ht="68" x14ac:dyDescent="0.2">
      <c r="A6" s="37">
        <v>2</v>
      </c>
      <c r="C6" s="13" t="s">
        <v>66</v>
      </c>
      <c r="D6" s="14">
        <v>2020</v>
      </c>
      <c r="E6" s="14" t="s">
        <v>67</v>
      </c>
      <c r="F6" s="14" t="s">
        <v>68</v>
      </c>
      <c r="H6" s="14" t="s">
        <v>48</v>
      </c>
      <c r="I6" s="13" t="s">
        <v>85</v>
      </c>
      <c r="J6" s="14" t="s">
        <v>48</v>
      </c>
      <c r="L6" s="15">
        <v>3</v>
      </c>
      <c r="M6" s="13" t="s">
        <v>86</v>
      </c>
      <c r="N6" s="14" t="s">
        <v>50</v>
      </c>
      <c r="O6" s="15">
        <v>2</v>
      </c>
      <c r="P6" s="16">
        <f t="shared" si="0"/>
        <v>50000</v>
      </c>
      <c r="Q6" s="13" t="s">
        <v>71</v>
      </c>
      <c r="R6" s="14" t="s">
        <v>72</v>
      </c>
      <c r="S6" s="17">
        <v>100000</v>
      </c>
      <c r="T6" s="18" t="s">
        <v>53</v>
      </c>
      <c r="W6" s="13" t="s">
        <v>17</v>
      </c>
      <c r="X6" s="19">
        <v>1</v>
      </c>
      <c r="Y6" s="13" t="s">
        <v>82</v>
      </c>
      <c r="Z6" s="14" t="s">
        <v>83</v>
      </c>
      <c r="AB6" s="14" t="s">
        <v>74</v>
      </c>
      <c r="AD6" s="21" t="s">
        <v>75</v>
      </c>
      <c r="AE6" s="13" t="s">
        <v>58</v>
      </c>
      <c r="AF6" s="14" t="s">
        <v>48</v>
      </c>
      <c r="AG6" s="13" t="s">
        <v>49</v>
      </c>
      <c r="AH6" s="15">
        <v>10</v>
      </c>
      <c r="AJ6" s="14" t="s">
        <v>76</v>
      </c>
      <c r="AL6" s="15" t="s">
        <v>53</v>
      </c>
      <c r="AN6" s="14" t="s">
        <v>88</v>
      </c>
      <c r="AP6" s="14" t="s">
        <v>78</v>
      </c>
      <c r="AR6" s="13" t="s">
        <v>89</v>
      </c>
      <c r="AS6" s="20">
        <v>90</v>
      </c>
      <c r="AT6" s="23" t="s">
        <v>90</v>
      </c>
      <c r="AU6" s="14" t="s">
        <v>81</v>
      </c>
    </row>
    <row r="7" spans="1:48" ht="68" x14ac:dyDescent="0.2">
      <c r="A7" s="37">
        <v>2</v>
      </c>
      <c r="C7" s="13" t="s">
        <v>66</v>
      </c>
      <c r="D7" s="14">
        <v>2020</v>
      </c>
      <c r="E7" s="14" t="s">
        <v>67</v>
      </c>
      <c r="F7" s="14" t="s">
        <v>68</v>
      </c>
      <c r="H7" s="14" t="s">
        <v>48</v>
      </c>
      <c r="I7" s="13" t="s">
        <v>91</v>
      </c>
      <c r="J7" s="14" t="s">
        <v>48</v>
      </c>
      <c r="L7" s="15">
        <v>2</v>
      </c>
      <c r="M7" s="13" t="s">
        <v>70</v>
      </c>
      <c r="N7" s="14" t="s">
        <v>50</v>
      </c>
      <c r="O7" s="15">
        <v>2</v>
      </c>
      <c r="P7" s="16">
        <f t="shared" si="0"/>
        <v>50000</v>
      </c>
      <c r="Q7" s="13" t="s">
        <v>71</v>
      </c>
      <c r="R7" s="14" t="s">
        <v>72</v>
      </c>
      <c r="S7" s="17">
        <v>100000</v>
      </c>
      <c r="T7" s="18" t="s">
        <v>53</v>
      </c>
      <c r="W7" s="13" t="s">
        <v>17</v>
      </c>
      <c r="X7" s="19">
        <v>1</v>
      </c>
      <c r="Y7" s="13" t="s">
        <v>92</v>
      </c>
      <c r="Z7" s="14" t="s">
        <v>83</v>
      </c>
      <c r="AB7" s="14" t="s">
        <v>74</v>
      </c>
      <c r="AD7" s="21" t="s">
        <v>75</v>
      </c>
      <c r="AE7" s="13" t="s">
        <v>58</v>
      </c>
      <c r="AF7" s="14" t="s">
        <v>48</v>
      </c>
      <c r="AG7" s="13" t="s">
        <v>49</v>
      </c>
      <c r="AH7" s="15">
        <v>30</v>
      </c>
      <c r="AJ7" s="14" t="s">
        <v>76</v>
      </c>
      <c r="AL7" s="15" t="s">
        <v>53</v>
      </c>
      <c r="AP7" s="14" t="s">
        <v>78</v>
      </c>
      <c r="AQ7" s="15">
        <f t="shared" si="1"/>
        <v>360</v>
      </c>
      <c r="AS7" s="20">
        <v>0</v>
      </c>
      <c r="AT7" s="23" t="s">
        <v>93</v>
      </c>
      <c r="AU7" s="14" t="s">
        <v>94</v>
      </c>
    </row>
    <row r="8" spans="1:48" ht="68" x14ac:dyDescent="0.2">
      <c r="A8" s="37">
        <v>2</v>
      </c>
      <c r="C8" s="13" t="s">
        <v>66</v>
      </c>
      <c r="D8" s="14">
        <v>2020</v>
      </c>
      <c r="E8" s="14" t="s">
        <v>67</v>
      </c>
      <c r="F8" s="14" t="s">
        <v>68</v>
      </c>
      <c r="H8" s="14" t="s">
        <v>48</v>
      </c>
      <c r="I8" s="13" t="s">
        <v>91</v>
      </c>
      <c r="J8" s="14" t="s">
        <v>48</v>
      </c>
      <c r="L8" s="15">
        <v>3</v>
      </c>
      <c r="M8" s="13" t="s">
        <v>95</v>
      </c>
      <c r="N8" s="14" t="s">
        <v>50</v>
      </c>
      <c r="O8" s="15">
        <v>2</v>
      </c>
      <c r="P8" s="16">
        <f t="shared" si="0"/>
        <v>50000</v>
      </c>
      <c r="Q8" s="13" t="s">
        <v>71</v>
      </c>
      <c r="R8" s="14" t="s">
        <v>72</v>
      </c>
      <c r="S8" s="17">
        <v>100000</v>
      </c>
      <c r="T8" s="18" t="s">
        <v>53</v>
      </c>
      <c r="W8" s="13" t="s">
        <v>17</v>
      </c>
      <c r="X8" s="19">
        <v>1</v>
      </c>
      <c r="Y8" s="13" t="s">
        <v>92</v>
      </c>
      <c r="Z8" s="14" t="s">
        <v>83</v>
      </c>
      <c r="AB8" s="14" t="s">
        <v>74</v>
      </c>
      <c r="AD8" s="21" t="s">
        <v>75</v>
      </c>
      <c r="AE8" s="13" t="s">
        <v>58</v>
      </c>
      <c r="AF8" s="14" t="s">
        <v>48</v>
      </c>
      <c r="AG8" s="13" t="s">
        <v>49</v>
      </c>
      <c r="AH8" s="15">
        <v>20</v>
      </c>
      <c r="AJ8" s="14" t="s">
        <v>76</v>
      </c>
      <c r="AL8" s="15" t="s">
        <v>53</v>
      </c>
      <c r="AP8" s="14" t="s">
        <v>78</v>
      </c>
      <c r="AQ8" s="15">
        <f t="shared" si="1"/>
        <v>360</v>
      </c>
      <c r="AS8" s="20">
        <v>0</v>
      </c>
      <c r="AT8" s="23" t="s">
        <v>96</v>
      </c>
      <c r="AU8" s="14" t="s">
        <v>94</v>
      </c>
    </row>
    <row r="9" spans="1:48" ht="51" x14ac:dyDescent="0.2">
      <c r="A9" s="37">
        <v>2</v>
      </c>
      <c r="C9" s="13" t="s">
        <v>66</v>
      </c>
      <c r="D9" s="14">
        <v>2020</v>
      </c>
      <c r="E9" s="14" t="s">
        <v>67</v>
      </c>
      <c r="F9" s="14" t="s">
        <v>68</v>
      </c>
      <c r="H9" s="14" t="s">
        <v>48</v>
      </c>
      <c r="I9" s="13" t="s">
        <v>97</v>
      </c>
      <c r="J9" s="14" t="s">
        <v>48</v>
      </c>
      <c r="L9" s="15">
        <v>2</v>
      </c>
      <c r="M9" s="13" t="s">
        <v>70</v>
      </c>
      <c r="N9" s="14" t="s">
        <v>50</v>
      </c>
      <c r="O9" s="15">
        <v>2</v>
      </c>
      <c r="P9" s="16">
        <f t="shared" si="0"/>
        <v>50000</v>
      </c>
      <c r="Q9" s="13" t="s">
        <v>71</v>
      </c>
      <c r="R9" s="14" t="s">
        <v>72</v>
      </c>
      <c r="S9" s="17">
        <v>100000</v>
      </c>
      <c r="T9" s="18" t="s">
        <v>53</v>
      </c>
      <c r="W9" s="13" t="s">
        <v>17</v>
      </c>
      <c r="X9" s="19">
        <v>1</v>
      </c>
      <c r="Y9" s="13" t="s">
        <v>73</v>
      </c>
      <c r="Z9" s="14" t="s">
        <v>83</v>
      </c>
      <c r="AB9" s="14" t="s">
        <v>74</v>
      </c>
      <c r="AD9" s="21" t="s">
        <v>75</v>
      </c>
      <c r="AE9" s="13" t="s">
        <v>58</v>
      </c>
      <c r="AF9" s="14" t="s">
        <v>48</v>
      </c>
      <c r="AG9" s="13" t="s">
        <v>49</v>
      </c>
      <c r="AH9" s="15">
        <v>10</v>
      </c>
      <c r="AJ9" s="14" t="s">
        <v>76</v>
      </c>
      <c r="AL9" s="15" t="s">
        <v>53</v>
      </c>
      <c r="AP9" s="14" t="s">
        <v>78</v>
      </c>
      <c r="AQ9" s="15">
        <f t="shared" si="1"/>
        <v>360</v>
      </c>
      <c r="AS9" s="20">
        <v>0</v>
      </c>
      <c r="AT9" s="22" t="s">
        <v>98</v>
      </c>
      <c r="AU9" s="14" t="s">
        <v>94</v>
      </c>
    </row>
    <row r="10" spans="1:48" ht="51" x14ac:dyDescent="0.2">
      <c r="A10" s="37">
        <v>2</v>
      </c>
      <c r="C10" s="13" t="s">
        <v>66</v>
      </c>
      <c r="D10" s="14">
        <v>2020</v>
      </c>
      <c r="E10" s="14" t="s">
        <v>67</v>
      </c>
      <c r="F10" s="14" t="s">
        <v>68</v>
      </c>
      <c r="H10" s="14" t="s">
        <v>48</v>
      </c>
      <c r="I10" s="13" t="s">
        <v>99</v>
      </c>
      <c r="J10" s="14" t="s">
        <v>48</v>
      </c>
      <c r="L10" s="15">
        <v>2</v>
      </c>
      <c r="M10" s="13" t="s">
        <v>70</v>
      </c>
      <c r="N10" s="14" t="s">
        <v>50</v>
      </c>
      <c r="O10" s="15">
        <v>2</v>
      </c>
      <c r="P10" s="16">
        <f t="shared" si="0"/>
        <v>50000</v>
      </c>
      <c r="Q10" s="13" t="s">
        <v>71</v>
      </c>
      <c r="R10" s="14" t="s">
        <v>72</v>
      </c>
      <c r="S10" s="17">
        <v>100000</v>
      </c>
      <c r="T10" s="18" t="s">
        <v>53</v>
      </c>
      <c r="W10" s="13" t="s">
        <v>17</v>
      </c>
      <c r="X10" s="19">
        <v>1</v>
      </c>
      <c r="Y10" s="13" t="s">
        <v>73</v>
      </c>
      <c r="Z10" s="14" t="s">
        <v>83</v>
      </c>
      <c r="AB10" s="14" t="s">
        <v>74</v>
      </c>
      <c r="AD10" s="21" t="s">
        <v>75</v>
      </c>
      <c r="AE10" s="13" t="s">
        <v>58</v>
      </c>
      <c r="AF10" s="14" t="s">
        <v>48</v>
      </c>
      <c r="AG10" s="13" t="s">
        <v>49</v>
      </c>
      <c r="AH10" s="15">
        <v>10</v>
      </c>
      <c r="AJ10" s="14" t="s">
        <v>76</v>
      </c>
      <c r="AL10" s="15" t="s">
        <v>53</v>
      </c>
      <c r="AP10" s="14" t="s">
        <v>78</v>
      </c>
      <c r="AQ10" s="15">
        <f t="shared" si="1"/>
        <v>360</v>
      </c>
      <c r="AS10" s="20">
        <v>0</v>
      </c>
      <c r="AT10" s="22" t="s">
        <v>98</v>
      </c>
      <c r="AU10" s="14" t="s">
        <v>94</v>
      </c>
    </row>
    <row r="11" spans="1:48" ht="51" x14ac:dyDescent="0.2">
      <c r="A11" s="37">
        <v>2</v>
      </c>
      <c r="C11" s="13" t="s">
        <v>66</v>
      </c>
      <c r="D11" s="14">
        <v>2020</v>
      </c>
      <c r="E11" s="14" t="s">
        <v>67</v>
      </c>
      <c r="F11" s="14" t="s">
        <v>68</v>
      </c>
      <c r="H11" s="14" t="s">
        <v>48</v>
      </c>
      <c r="I11" s="13" t="s">
        <v>100</v>
      </c>
      <c r="J11" s="14" t="s">
        <v>48</v>
      </c>
      <c r="L11" s="15">
        <v>3</v>
      </c>
      <c r="M11" s="13" t="s">
        <v>101</v>
      </c>
      <c r="N11" s="14" t="s">
        <v>50</v>
      </c>
      <c r="O11" s="15">
        <v>2</v>
      </c>
      <c r="P11" s="16">
        <f t="shared" si="0"/>
        <v>50000</v>
      </c>
      <c r="Q11" s="13" t="s">
        <v>71</v>
      </c>
      <c r="R11" s="14" t="s">
        <v>72</v>
      </c>
      <c r="S11" s="17">
        <v>100000</v>
      </c>
      <c r="T11" s="18" t="s">
        <v>53</v>
      </c>
      <c r="W11" s="13" t="s">
        <v>17</v>
      </c>
      <c r="X11" s="19">
        <v>1</v>
      </c>
      <c r="Y11" s="13" t="s">
        <v>73</v>
      </c>
      <c r="Z11" s="14" t="s">
        <v>83</v>
      </c>
      <c r="AB11" s="14" t="s">
        <v>74</v>
      </c>
      <c r="AD11" s="21" t="s">
        <v>75</v>
      </c>
      <c r="AE11" s="13" t="s">
        <v>58</v>
      </c>
      <c r="AF11" s="14" t="s">
        <v>48</v>
      </c>
      <c r="AG11" s="13" t="s">
        <v>49</v>
      </c>
      <c r="AH11" s="15">
        <v>12</v>
      </c>
      <c r="AJ11" s="14" t="s">
        <v>76</v>
      </c>
      <c r="AL11" s="15" t="s">
        <v>53</v>
      </c>
      <c r="AP11" s="14" t="s">
        <v>78</v>
      </c>
      <c r="AQ11" s="15">
        <f t="shared" si="1"/>
        <v>360</v>
      </c>
      <c r="AS11" s="20">
        <v>0</v>
      </c>
      <c r="AT11" s="22" t="s">
        <v>102</v>
      </c>
      <c r="AU11" s="14" t="s">
        <v>94</v>
      </c>
    </row>
    <row r="12" spans="1:48" ht="51" x14ac:dyDescent="0.2">
      <c r="A12" s="37">
        <v>2</v>
      </c>
      <c r="C12" s="13" t="s">
        <v>66</v>
      </c>
      <c r="D12" s="14">
        <v>2020</v>
      </c>
      <c r="E12" s="14" t="s">
        <v>67</v>
      </c>
      <c r="F12" s="14" t="s">
        <v>68</v>
      </c>
      <c r="H12" s="14" t="s">
        <v>48</v>
      </c>
      <c r="I12" s="13" t="s">
        <v>103</v>
      </c>
      <c r="J12" s="14" t="s">
        <v>48</v>
      </c>
      <c r="L12" s="15">
        <v>2</v>
      </c>
      <c r="M12" s="13" t="s">
        <v>70</v>
      </c>
      <c r="N12" s="14" t="s">
        <v>50</v>
      </c>
      <c r="O12" s="15">
        <v>2</v>
      </c>
      <c r="P12" s="16">
        <f t="shared" si="0"/>
        <v>50000</v>
      </c>
      <c r="Q12" s="13" t="s">
        <v>71</v>
      </c>
      <c r="R12" s="14" t="s">
        <v>72</v>
      </c>
      <c r="S12" s="17">
        <v>100000</v>
      </c>
      <c r="T12" s="18" t="s">
        <v>53</v>
      </c>
      <c r="W12" s="13" t="s">
        <v>17</v>
      </c>
      <c r="X12" s="19">
        <v>1</v>
      </c>
      <c r="Y12" s="13" t="s">
        <v>73</v>
      </c>
      <c r="Z12" s="14" t="s">
        <v>83</v>
      </c>
      <c r="AB12" s="14" t="s">
        <v>74</v>
      </c>
      <c r="AD12" s="21" t="s">
        <v>75</v>
      </c>
      <c r="AE12" s="13" t="s">
        <v>58</v>
      </c>
      <c r="AF12" s="14" t="s">
        <v>48</v>
      </c>
      <c r="AG12" s="13" t="s">
        <v>49</v>
      </c>
      <c r="AH12" s="15">
        <v>10</v>
      </c>
      <c r="AJ12" s="14" t="s">
        <v>76</v>
      </c>
      <c r="AL12" s="15" t="s">
        <v>53</v>
      </c>
      <c r="AP12" s="14" t="s">
        <v>78</v>
      </c>
      <c r="AQ12" s="15">
        <f t="shared" si="1"/>
        <v>360</v>
      </c>
      <c r="AS12" s="20">
        <v>0</v>
      </c>
      <c r="AT12" s="22" t="s">
        <v>98</v>
      </c>
      <c r="AU12" s="14" t="s">
        <v>94</v>
      </c>
    </row>
    <row r="13" spans="1:48" ht="51" x14ac:dyDescent="0.2">
      <c r="A13" s="37">
        <v>2</v>
      </c>
      <c r="C13" s="13" t="s">
        <v>66</v>
      </c>
      <c r="D13" s="14">
        <v>2020</v>
      </c>
      <c r="E13" s="14" t="s">
        <v>67</v>
      </c>
      <c r="F13" s="14" t="s">
        <v>68</v>
      </c>
      <c r="H13" s="14" t="s">
        <v>48</v>
      </c>
      <c r="I13" s="13" t="s">
        <v>104</v>
      </c>
      <c r="J13" s="14" t="s">
        <v>48</v>
      </c>
      <c r="L13" s="15">
        <v>2</v>
      </c>
      <c r="M13" s="13" t="s">
        <v>70</v>
      </c>
      <c r="N13" s="14" t="s">
        <v>50</v>
      </c>
      <c r="O13" s="15">
        <v>2</v>
      </c>
      <c r="P13" s="16">
        <f t="shared" si="0"/>
        <v>50000</v>
      </c>
      <c r="Q13" s="13" t="s">
        <v>71</v>
      </c>
      <c r="R13" s="14" t="s">
        <v>72</v>
      </c>
      <c r="S13" s="17">
        <v>100000</v>
      </c>
      <c r="T13" s="18" t="s">
        <v>53</v>
      </c>
      <c r="W13" s="13" t="s">
        <v>17</v>
      </c>
      <c r="X13" s="19">
        <v>1</v>
      </c>
      <c r="Y13" s="13" t="s">
        <v>73</v>
      </c>
      <c r="Z13" s="14" t="s">
        <v>83</v>
      </c>
      <c r="AB13" s="14" t="s">
        <v>74</v>
      </c>
      <c r="AD13" s="21" t="s">
        <v>75</v>
      </c>
      <c r="AE13" s="13" t="s">
        <v>58</v>
      </c>
      <c r="AF13" s="14" t="s">
        <v>48</v>
      </c>
      <c r="AG13" s="13" t="s">
        <v>49</v>
      </c>
      <c r="AH13" s="15">
        <v>10</v>
      </c>
      <c r="AJ13" s="14" t="s">
        <v>76</v>
      </c>
      <c r="AL13" s="15" t="s">
        <v>53</v>
      </c>
      <c r="AP13" s="14" t="s">
        <v>78</v>
      </c>
      <c r="AQ13" s="15">
        <f t="shared" si="1"/>
        <v>360</v>
      </c>
      <c r="AS13" s="20">
        <v>0</v>
      </c>
      <c r="AT13" s="22" t="s">
        <v>98</v>
      </c>
      <c r="AU13" s="14" t="s">
        <v>94</v>
      </c>
    </row>
    <row r="14" spans="1:48" ht="51" x14ac:dyDescent="0.2">
      <c r="A14" s="37">
        <v>2</v>
      </c>
      <c r="C14" s="13" t="s">
        <v>66</v>
      </c>
      <c r="D14" s="14">
        <v>2020</v>
      </c>
      <c r="E14" s="14" t="s">
        <v>67</v>
      </c>
      <c r="F14" s="14" t="s">
        <v>68</v>
      </c>
      <c r="H14" s="14" t="s">
        <v>48</v>
      </c>
      <c r="I14" s="13" t="s">
        <v>105</v>
      </c>
      <c r="J14" s="14" t="s">
        <v>48</v>
      </c>
      <c r="L14" s="15">
        <v>1</v>
      </c>
      <c r="M14" s="13" t="s">
        <v>106</v>
      </c>
      <c r="N14" s="14" t="s">
        <v>50</v>
      </c>
      <c r="O14" s="15">
        <v>2</v>
      </c>
      <c r="P14" s="16">
        <f t="shared" si="0"/>
        <v>50000</v>
      </c>
      <c r="Q14" s="13" t="s">
        <v>71</v>
      </c>
      <c r="R14" s="14" t="s">
        <v>72</v>
      </c>
      <c r="S14" s="17">
        <v>100000</v>
      </c>
      <c r="T14" s="18" t="s">
        <v>53</v>
      </c>
      <c r="W14" s="13" t="s">
        <v>17</v>
      </c>
      <c r="X14" s="19">
        <v>1</v>
      </c>
      <c r="Y14" s="13" t="s">
        <v>73</v>
      </c>
      <c r="Z14" s="14" t="s">
        <v>83</v>
      </c>
      <c r="AB14" s="14" t="s">
        <v>74</v>
      </c>
      <c r="AD14" s="21" t="s">
        <v>75</v>
      </c>
      <c r="AE14" s="13" t="s">
        <v>58</v>
      </c>
      <c r="AF14" s="14" t="s">
        <v>48</v>
      </c>
      <c r="AG14" s="13" t="s">
        <v>49</v>
      </c>
      <c r="AH14" s="15">
        <v>10</v>
      </c>
      <c r="AJ14" s="14" t="s">
        <v>76</v>
      </c>
      <c r="AL14" s="15" t="s">
        <v>53</v>
      </c>
      <c r="AP14" s="14" t="s">
        <v>78</v>
      </c>
      <c r="AQ14" s="15">
        <f t="shared" si="1"/>
        <v>360</v>
      </c>
      <c r="AS14" s="20">
        <v>0</v>
      </c>
      <c r="AT14" s="22" t="s">
        <v>98</v>
      </c>
      <c r="AU14" s="14" t="s">
        <v>94</v>
      </c>
    </row>
    <row r="15" spans="1:48" ht="51" x14ac:dyDescent="0.2">
      <c r="A15" s="37">
        <v>2</v>
      </c>
      <c r="C15" s="13" t="s">
        <v>66</v>
      </c>
      <c r="D15" s="14">
        <v>2020</v>
      </c>
      <c r="E15" s="14" t="s">
        <v>67</v>
      </c>
      <c r="F15" s="14" t="s">
        <v>68</v>
      </c>
      <c r="H15" s="14" t="s">
        <v>48</v>
      </c>
      <c r="I15" s="13" t="s">
        <v>107</v>
      </c>
      <c r="J15" s="14" t="s">
        <v>48</v>
      </c>
      <c r="L15" s="15">
        <v>1</v>
      </c>
      <c r="M15" s="13" t="s">
        <v>106</v>
      </c>
      <c r="N15" s="14" t="s">
        <v>50</v>
      </c>
      <c r="O15" s="15">
        <v>2</v>
      </c>
      <c r="P15" s="16">
        <f t="shared" si="0"/>
        <v>50000</v>
      </c>
      <c r="Q15" s="13" t="s">
        <v>71</v>
      </c>
      <c r="R15" s="14" t="s">
        <v>72</v>
      </c>
      <c r="S15" s="17">
        <v>100000</v>
      </c>
      <c r="T15" s="18" t="s">
        <v>53</v>
      </c>
      <c r="W15" s="13" t="s">
        <v>17</v>
      </c>
      <c r="X15" s="19">
        <v>1</v>
      </c>
      <c r="Y15" s="13" t="s">
        <v>73</v>
      </c>
      <c r="Z15" s="14" t="s">
        <v>83</v>
      </c>
      <c r="AB15" s="14" t="s">
        <v>74</v>
      </c>
      <c r="AD15" s="21" t="s">
        <v>75</v>
      </c>
      <c r="AE15" s="13" t="s">
        <v>58</v>
      </c>
      <c r="AF15" s="14" t="s">
        <v>48</v>
      </c>
      <c r="AG15" s="13" t="s">
        <v>49</v>
      </c>
      <c r="AH15" s="15">
        <v>10</v>
      </c>
      <c r="AJ15" s="14" t="s">
        <v>76</v>
      </c>
      <c r="AL15" s="15" t="s">
        <v>53</v>
      </c>
      <c r="AP15" s="14" t="s">
        <v>78</v>
      </c>
      <c r="AQ15" s="15">
        <f t="shared" si="1"/>
        <v>360</v>
      </c>
      <c r="AS15" s="20">
        <v>0</v>
      </c>
      <c r="AT15" s="22" t="s">
        <v>108</v>
      </c>
      <c r="AU15" s="14" t="s">
        <v>94</v>
      </c>
    </row>
    <row r="16" spans="1:48" ht="51" x14ac:dyDescent="0.2">
      <c r="A16" s="37">
        <v>2</v>
      </c>
      <c r="C16" s="13" t="s">
        <v>66</v>
      </c>
      <c r="D16" s="14">
        <v>2020</v>
      </c>
      <c r="E16" s="14" t="s">
        <v>67</v>
      </c>
      <c r="F16" s="14" t="s">
        <v>68</v>
      </c>
      <c r="H16" s="14" t="s">
        <v>48</v>
      </c>
      <c r="I16" s="13" t="s">
        <v>109</v>
      </c>
      <c r="J16" s="14" t="s">
        <v>48</v>
      </c>
      <c r="L16" s="15">
        <v>1</v>
      </c>
      <c r="M16" s="13" t="s">
        <v>106</v>
      </c>
      <c r="N16" s="14" t="s">
        <v>50</v>
      </c>
      <c r="O16" s="15">
        <v>2</v>
      </c>
      <c r="P16" s="16">
        <f t="shared" si="0"/>
        <v>50000</v>
      </c>
      <c r="Q16" s="13" t="s">
        <v>71</v>
      </c>
      <c r="R16" s="14" t="s">
        <v>72</v>
      </c>
      <c r="S16" s="17">
        <v>100000</v>
      </c>
      <c r="T16" s="18" t="s">
        <v>53</v>
      </c>
      <c r="W16" s="13" t="s">
        <v>17</v>
      </c>
      <c r="X16" s="19">
        <v>1</v>
      </c>
      <c r="Y16" s="13" t="s">
        <v>73</v>
      </c>
      <c r="Z16" s="14" t="s">
        <v>83</v>
      </c>
      <c r="AB16" s="14" t="s">
        <v>74</v>
      </c>
      <c r="AD16" s="21" t="s">
        <v>75</v>
      </c>
      <c r="AE16" s="13" t="s">
        <v>58</v>
      </c>
      <c r="AF16" s="14" t="s">
        <v>48</v>
      </c>
      <c r="AG16" s="13" t="s">
        <v>49</v>
      </c>
      <c r="AH16" s="15">
        <v>10</v>
      </c>
      <c r="AJ16" s="14" t="s">
        <v>76</v>
      </c>
      <c r="AL16" s="15" t="s">
        <v>53</v>
      </c>
      <c r="AP16" s="14" t="s">
        <v>78</v>
      </c>
      <c r="AQ16" s="15">
        <f t="shared" si="1"/>
        <v>360</v>
      </c>
      <c r="AS16" s="20">
        <v>0</v>
      </c>
      <c r="AT16" s="22" t="s">
        <v>98</v>
      </c>
      <c r="AU16" s="14" t="s">
        <v>94</v>
      </c>
    </row>
    <row r="17" spans="1:47" ht="51" x14ac:dyDescent="0.2">
      <c r="A17" s="37">
        <v>2</v>
      </c>
      <c r="C17" s="13" t="s">
        <v>66</v>
      </c>
      <c r="D17" s="14">
        <v>2020</v>
      </c>
      <c r="E17" s="14" t="s">
        <v>67</v>
      </c>
      <c r="F17" s="14" t="s">
        <v>68</v>
      </c>
      <c r="H17" s="14" t="s">
        <v>48</v>
      </c>
      <c r="I17" s="13" t="s">
        <v>110</v>
      </c>
      <c r="J17" s="14" t="s">
        <v>48</v>
      </c>
      <c r="L17" s="15">
        <v>1</v>
      </c>
      <c r="M17" s="13" t="s">
        <v>106</v>
      </c>
      <c r="N17" s="14" t="s">
        <v>50</v>
      </c>
      <c r="O17" s="15">
        <v>2</v>
      </c>
      <c r="P17" s="16">
        <f t="shared" si="0"/>
        <v>50000</v>
      </c>
      <c r="Q17" s="13" t="s">
        <v>71</v>
      </c>
      <c r="R17" s="14" t="s">
        <v>72</v>
      </c>
      <c r="S17" s="17">
        <v>100000</v>
      </c>
      <c r="T17" s="18" t="s">
        <v>53</v>
      </c>
      <c r="W17" s="13" t="s">
        <v>17</v>
      </c>
      <c r="X17" s="19">
        <v>1</v>
      </c>
      <c r="Y17" s="13" t="s">
        <v>73</v>
      </c>
      <c r="Z17" s="14" t="s">
        <v>83</v>
      </c>
      <c r="AB17" s="14" t="s">
        <v>74</v>
      </c>
      <c r="AD17" s="21" t="s">
        <v>75</v>
      </c>
      <c r="AE17" s="13" t="s">
        <v>58</v>
      </c>
      <c r="AF17" s="14" t="s">
        <v>48</v>
      </c>
      <c r="AG17" s="13" t="s">
        <v>49</v>
      </c>
      <c r="AH17" s="15">
        <v>10</v>
      </c>
      <c r="AJ17" s="14" t="s">
        <v>76</v>
      </c>
      <c r="AL17" s="15" t="s">
        <v>53</v>
      </c>
      <c r="AP17" s="14" t="s">
        <v>78</v>
      </c>
      <c r="AQ17" s="15">
        <f t="shared" si="1"/>
        <v>360</v>
      </c>
      <c r="AS17" s="20">
        <v>0</v>
      </c>
      <c r="AT17" s="22" t="s">
        <v>108</v>
      </c>
      <c r="AU17" s="14" t="s">
        <v>94</v>
      </c>
    </row>
    <row r="18" spans="1:47" ht="404" x14ac:dyDescent="0.2">
      <c r="A18" s="37">
        <v>51</v>
      </c>
      <c r="C18" s="13" t="s">
        <v>111</v>
      </c>
      <c r="D18" s="14">
        <v>2012</v>
      </c>
      <c r="E18" s="14" t="s">
        <v>112</v>
      </c>
      <c r="F18" s="14" t="s">
        <v>113</v>
      </c>
      <c r="H18" s="14" t="s">
        <v>114</v>
      </c>
      <c r="J18" s="14" t="s">
        <v>115</v>
      </c>
      <c r="K18" s="13" t="s">
        <v>116</v>
      </c>
      <c r="L18" s="15">
        <v>1</v>
      </c>
      <c r="M18" s="13" t="s">
        <v>117</v>
      </c>
      <c r="N18" s="14" t="s">
        <v>118</v>
      </c>
      <c r="O18" s="15">
        <v>10</v>
      </c>
      <c r="P18" s="16">
        <f t="shared" si="0"/>
        <v>100000</v>
      </c>
      <c r="Q18" s="13" t="s">
        <v>119</v>
      </c>
      <c r="R18" s="14" t="s">
        <v>52</v>
      </c>
      <c r="S18" s="17">
        <v>1000000</v>
      </c>
      <c r="T18" s="18" t="s">
        <v>53</v>
      </c>
      <c r="X18" s="19">
        <v>6</v>
      </c>
      <c r="Y18" s="13" t="s">
        <v>120</v>
      </c>
      <c r="Z18" s="14" t="s">
        <v>121</v>
      </c>
      <c r="AB18" s="14" t="s">
        <v>57</v>
      </c>
      <c r="AD18" s="24" t="s">
        <v>122</v>
      </c>
      <c r="AE18" s="13" t="s">
        <v>58</v>
      </c>
      <c r="AF18" s="14" t="s">
        <v>123</v>
      </c>
      <c r="AH18" s="15">
        <v>34</v>
      </c>
      <c r="AI18" s="23" t="s">
        <v>124</v>
      </c>
      <c r="AJ18" s="14" t="s">
        <v>125</v>
      </c>
      <c r="AL18" s="15" t="s">
        <v>53</v>
      </c>
      <c r="AN18" s="23" t="s">
        <v>126</v>
      </c>
      <c r="AP18" s="14" t="s">
        <v>127</v>
      </c>
      <c r="AQ18" s="15">
        <v>90</v>
      </c>
      <c r="AS18" s="20">
        <v>100</v>
      </c>
      <c r="AT18" s="13" t="s">
        <v>128</v>
      </c>
      <c r="AU18" s="14" t="s">
        <v>129</v>
      </c>
    </row>
    <row r="19" spans="1:47" ht="409.6" x14ac:dyDescent="0.2">
      <c r="A19" s="37">
        <v>57</v>
      </c>
      <c r="C19" s="13" t="s">
        <v>111</v>
      </c>
      <c r="D19" s="14">
        <v>2012</v>
      </c>
      <c r="E19" s="14" t="s">
        <v>130</v>
      </c>
      <c r="F19" s="14" t="s">
        <v>131</v>
      </c>
      <c r="H19" s="14" t="s">
        <v>132</v>
      </c>
      <c r="J19" s="14" t="s">
        <v>115</v>
      </c>
      <c r="K19" s="13" t="s">
        <v>116</v>
      </c>
      <c r="L19" s="15">
        <v>1</v>
      </c>
      <c r="M19" s="13" t="s">
        <v>117</v>
      </c>
      <c r="N19" s="14" t="s">
        <v>118</v>
      </c>
      <c r="O19" s="15">
        <v>10</v>
      </c>
      <c r="P19" s="16">
        <f t="shared" si="0"/>
        <v>100000</v>
      </c>
      <c r="Q19" s="13" t="s">
        <v>119</v>
      </c>
      <c r="R19" s="14" t="s">
        <v>52</v>
      </c>
      <c r="S19" s="17">
        <v>1000000</v>
      </c>
      <c r="T19" s="18" t="s">
        <v>53</v>
      </c>
      <c r="X19" s="19">
        <v>6</v>
      </c>
      <c r="Y19" s="13" t="s">
        <v>120</v>
      </c>
      <c r="Z19" s="14" t="s">
        <v>121</v>
      </c>
      <c r="AB19" s="14" t="s">
        <v>57</v>
      </c>
      <c r="AD19" s="24" t="s">
        <v>133</v>
      </c>
      <c r="AE19" s="13" t="s">
        <v>134</v>
      </c>
      <c r="AF19" s="14" t="s">
        <v>123</v>
      </c>
      <c r="AH19" s="15">
        <v>29</v>
      </c>
      <c r="AI19" s="23" t="s">
        <v>135</v>
      </c>
      <c r="AJ19" s="14" t="s">
        <v>125</v>
      </c>
      <c r="AL19" s="15" t="s">
        <v>53</v>
      </c>
      <c r="AN19" s="14" t="s">
        <v>94</v>
      </c>
      <c r="AP19" s="14" t="s">
        <v>127</v>
      </c>
      <c r="AQ19" s="25">
        <v>90</v>
      </c>
      <c r="AS19" s="20">
        <f>27/29*100</f>
        <v>93.103448275862064</v>
      </c>
      <c r="AT19" s="13" t="s">
        <v>136</v>
      </c>
      <c r="AU19" s="14" t="s">
        <v>137</v>
      </c>
    </row>
    <row r="20" spans="1:47" ht="85" x14ac:dyDescent="0.2">
      <c r="A20" s="37">
        <v>96</v>
      </c>
      <c r="C20" s="13" t="s">
        <v>138</v>
      </c>
      <c r="D20" s="14">
        <v>2012</v>
      </c>
      <c r="E20" s="14" t="s">
        <v>139</v>
      </c>
      <c r="F20" s="14" t="s">
        <v>140</v>
      </c>
      <c r="H20" s="14" t="s">
        <v>141</v>
      </c>
      <c r="I20" s="13" t="s">
        <v>105</v>
      </c>
      <c r="J20" s="14" t="s">
        <v>142</v>
      </c>
      <c r="L20" s="15">
        <v>3</v>
      </c>
      <c r="M20" s="13" t="s">
        <v>143</v>
      </c>
      <c r="N20" s="14" t="s">
        <v>118</v>
      </c>
      <c r="O20" s="15">
        <v>10</v>
      </c>
      <c r="P20" s="16">
        <f t="shared" si="0"/>
        <v>10</v>
      </c>
      <c r="Q20" s="13" t="s">
        <v>144</v>
      </c>
      <c r="R20" s="14" t="s">
        <v>145</v>
      </c>
      <c r="S20" s="17">
        <v>100</v>
      </c>
      <c r="T20" s="18" t="s">
        <v>53</v>
      </c>
      <c r="X20" s="19">
        <v>4</v>
      </c>
      <c r="Y20" s="13" t="s">
        <v>146</v>
      </c>
      <c r="Z20" s="14" t="s">
        <v>147</v>
      </c>
      <c r="AB20" s="14" t="s">
        <v>57</v>
      </c>
      <c r="AD20" s="14" t="s">
        <v>48</v>
      </c>
      <c r="AE20" s="13" t="s">
        <v>56</v>
      </c>
      <c r="AF20" s="14" t="s">
        <v>48</v>
      </c>
      <c r="AG20" s="13" t="s">
        <v>49</v>
      </c>
      <c r="AH20" s="15">
        <v>6</v>
      </c>
      <c r="AI20" s="23" t="s">
        <v>148</v>
      </c>
      <c r="AJ20" s="14" t="s">
        <v>149</v>
      </c>
      <c r="AL20" s="15" t="s">
        <v>53</v>
      </c>
      <c r="AM20" s="13" t="s">
        <v>150</v>
      </c>
      <c r="AN20" s="14" t="s">
        <v>151</v>
      </c>
      <c r="AP20" s="14" t="s">
        <v>48</v>
      </c>
      <c r="AR20" s="13" t="s">
        <v>152</v>
      </c>
      <c r="AS20" s="20">
        <v>0</v>
      </c>
      <c r="AT20" s="13" t="s">
        <v>153</v>
      </c>
      <c r="AU20" s="14" t="s">
        <v>154</v>
      </c>
    </row>
    <row r="21" spans="1:47" ht="85" x14ac:dyDescent="0.2">
      <c r="A21" s="37">
        <v>96</v>
      </c>
      <c r="C21" s="13" t="s">
        <v>138</v>
      </c>
      <c r="D21" s="14">
        <v>2012</v>
      </c>
      <c r="E21" s="14" t="s">
        <v>139</v>
      </c>
      <c r="F21" s="14" t="s">
        <v>140</v>
      </c>
      <c r="H21" s="14" t="s">
        <v>141</v>
      </c>
      <c r="I21" s="13" t="s">
        <v>105</v>
      </c>
      <c r="J21" s="14" t="s">
        <v>142</v>
      </c>
      <c r="L21" s="15">
        <v>3</v>
      </c>
      <c r="M21" s="13" t="s">
        <v>143</v>
      </c>
      <c r="N21" s="14" t="s">
        <v>118</v>
      </c>
      <c r="O21" s="15">
        <v>10</v>
      </c>
      <c r="P21" s="16">
        <f t="shared" si="0"/>
        <v>10</v>
      </c>
      <c r="Q21" s="13" t="s">
        <v>144</v>
      </c>
      <c r="R21" s="14" t="s">
        <v>145</v>
      </c>
      <c r="S21" s="17">
        <v>100</v>
      </c>
      <c r="T21" s="18" t="s">
        <v>53</v>
      </c>
      <c r="X21" s="19">
        <v>4</v>
      </c>
      <c r="Y21" s="13" t="s">
        <v>146</v>
      </c>
      <c r="Z21" s="14" t="s">
        <v>147</v>
      </c>
      <c r="AB21" s="14" t="s">
        <v>57</v>
      </c>
      <c r="AD21" s="14" t="s">
        <v>48</v>
      </c>
      <c r="AE21" s="13" t="s">
        <v>56</v>
      </c>
      <c r="AF21" s="14" t="s">
        <v>48</v>
      </c>
      <c r="AG21" s="13" t="s">
        <v>49</v>
      </c>
      <c r="AH21" s="15">
        <v>6</v>
      </c>
      <c r="AI21" s="23" t="s">
        <v>155</v>
      </c>
      <c r="AJ21" s="14" t="s">
        <v>149</v>
      </c>
      <c r="AL21" s="15" t="s">
        <v>53</v>
      </c>
      <c r="AM21" s="13" t="s">
        <v>150</v>
      </c>
      <c r="AN21" s="14" t="s">
        <v>151</v>
      </c>
      <c r="AP21" s="14" t="s">
        <v>48</v>
      </c>
      <c r="AR21" s="13" t="s">
        <v>152</v>
      </c>
      <c r="AS21" s="20">
        <v>0</v>
      </c>
      <c r="AT21" s="13" t="s">
        <v>156</v>
      </c>
      <c r="AU21" s="14" t="s">
        <v>154</v>
      </c>
    </row>
    <row r="22" spans="1:47" ht="85" x14ac:dyDescent="0.2">
      <c r="A22" s="37">
        <v>96</v>
      </c>
      <c r="C22" s="13" t="s">
        <v>138</v>
      </c>
      <c r="D22" s="14">
        <v>2012</v>
      </c>
      <c r="E22" s="14" t="s">
        <v>139</v>
      </c>
      <c r="F22" s="14" t="s">
        <v>140</v>
      </c>
      <c r="H22" s="14" t="s">
        <v>141</v>
      </c>
      <c r="I22" s="13" t="s">
        <v>105</v>
      </c>
      <c r="J22" s="14" t="s">
        <v>142</v>
      </c>
      <c r="L22" s="15">
        <v>3</v>
      </c>
      <c r="M22" s="13" t="s">
        <v>143</v>
      </c>
      <c r="N22" s="14" t="s">
        <v>118</v>
      </c>
      <c r="O22" s="15">
        <v>10</v>
      </c>
      <c r="P22" s="16">
        <f t="shared" si="0"/>
        <v>100</v>
      </c>
      <c r="Q22" s="13" t="s">
        <v>144</v>
      </c>
      <c r="R22" s="14" t="s">
        <v>157</v>
      </c>
      <c r="S22" s="17">
        <v>1000</v>
      </c>
      <c r="T22" s="18" t="s">
        <v>53</v>
      </c>
      <c r="X22" s="19">
        <v>4</v>
      </c>
      <c r="Y22" s="13" t="s">
        <v>146</v>
      </c>
      <c r="Z22" s="14" t="s">
        <v>147</v>
      </c>
      <c r="AB22" s="14" t="s">
        <v>57</v>
      </c>
      <c r="AD22" s="14" t="s">
        <v>48</v>
      </c>
      <c r="AE22" s="13" t="s">
        <v>56</v>
      </c>
      <c r="AF22" s="14" t="s">
        <v>48</v>
      </c>
      <c r="AG22" s="13" t="s">
        <v>49</v>
      </c>
      <c r="AH22" s="15">
        <v>7</v>
      </c>
      <c r="AI22" s="23" t="s">
        <v>158</v>
      </c>
      <c r="AJ22" s="14" t="s">
        <v>149</v>
      </c>
      <c r="AL22" s="15" t="s">
        <v>53</v>
      </c>
      <c r="AM22" s="13" t="s">
        <v>150</v>
      </c>
      <c r="AN22" s="14" t="s">
        <v>151</v>
      </c>
      <c r="AP22" s="14" t="s">
        <v>48</v>
      </c>
      <c r="AR22" s="13" t="s">
        <v>152</v>
      </c>
      <c r="AS22" s="20">
        <f>6/7*100</f>
        <v>85.714285714285708</v>
      </c>
      <c r="AT22" s="13" t="s">
        <v>159</v>
      </c>
      <c r="AU22" s="14" t="s">
        <v>154</v>
      </c>
    </row>
    <row r="23" spans="1:47" ht="85" x14ac:dyDescent="0.2">
      <c r="A23" s="37">
        <v>96</v>
      </c>
      <c r="C23" s="13" t="s">
        <v>138</v>
      </c>
      <c r="D23" s="14">
        <v>2012</v>
      </c>
      <c r="E23" s="14" t="s">
        <v>139</v>
      </c>
      <c r="F23" s="14" t="s">
        <v>140</v>
      </c>
      <c r="H23" s="14" t="s">
        <v>141</v>
      </c>
      <c r="I23" s="13" t="s">
        <v>105</v>
      </c>
      <c r="J23" s="14" t="s">
        <v>142</v>
      </c>
      <c r="L23" s="15">
        <v>3</v>
      </c>
      <c r="M23" s="13" t="s">
        <v>143</v>
      </c>
      <c r="N23" s="14" t="s">
        <v>118</v>
      </c>
      <c r="O23" s="15">
        <v>10</v>
      </c>
      <c r="P23" s="16">
        <f t="shared" si="0"/>
        <v>100</v>
      </c>
      <c r="Q23" s="13" t="s">
        <v>144</v>
      </c>
      <c r="R23" s="14" t="s">
        <v>157</v>
      </c>
      <c r="S23" s="17">
        <v>1000</v>
      </c>
      <c r="T23" s="18" t="s">
        <v>53</v>
      </c>
      <c r="X23" s="19">
        <v>4</v>
      </c>
      <c r="Y23" s="13" t="s">
        <v>146</v>
      </c>
      <c r="Z23" s="14" t="s">
        <v>147</v>
      </c>
      <c r="AB23" s="14" t="s">
        <v>57</v>
      </c>
      <c r="AD23" s="14" t="s">
        <v>48</v>
      </c>
      <c r="AE23" s="13" t="s">
        <v>56</v>
      </c>
      <c r="AF23" s="14" t="s">
        <v>48</v>
      </c>
      <c r="AG23" s="13" t="s">
        <v>49</v>
      </c>
      <c r="AH23" s="15">
        <v>6</v>
      </c>
      <c r="AI23" s="23" t="s">
        <v>155</v>
      </c>
      <c r="AJ23" s="14" t="s">
        <v>149</v>
      </c>
      <c r="AL23" s="15" t="s">
        <v>53</v>
      </c>
      <c r="AM23" s="13" t="s">
        <v>150</v>
      </c>
      <c r="AN23" s="14" t="s">
        <v>151</v>
      </c>
      <c r="AP23" s="14" t="s">
        <v>48</v>
      </c>
      <c r="AR23" s="13" t="s">
        <v>152</v>
      </c>
      <c r="AS23" s="20">
        <v>0</v>
      </c>
      <c r="AT23" s="13" t="s">
        <v>160</v>
      </c>
      <c r="AU23" s="14" t="s">
        <v>154</v>
      </c>
    </row>
    <row r="24" spans="1:47" ht="85" x14ac:dyDescent="0.2">
      <c r="A24" s="37">
        <v>96</v>
      </c>
      <c r="C24" s="13" t="s">
        <v>138</v>
      </c>
      <c r="D24" s="14">
        <v>2012</v>
      </c>
      <c r="E24" s="14" t="s">
        <v>139</v>
      </c>
      <c r="F24" s="14" t="s">
        <v>140</v>
      </c>
      <c r="H24" s="14" t="s">
        <v>141</v>
      </c>
      <c r="I24" s="13" t="s">
        <v>105</v>
      </c>
      <c r="J24" s="14" t="s">
        <v>142</v>
      </c>
      <c r="L24" s="15">
        <v>3</v>
      </c>
      <c r="M24" s="13" t="s">
        <v>143</v>
      </c>
      <c r="N24" s="14" t="s">
        <v>118</v>
      </c>
      <c r="O24" s="15">
        <v>10</v>
      </c>
      <c r="P24" s="16">
        <f t="shared" si="0"/>
        <v>1000</v>
      </c>
      <c r="Q24" s="13" t="s">
        <v>144</v>
      </c>
      <c r="R24" s="14" t="s">
        <v>161</v>
      </c>
      <c r="S24" s="17">
        <v>10000</v>
      </c>
      <c r="T24" s="18" t="s">
        <v>53</v>
      </c>
      <c r="X24" s="19">
        <v>4</v>
      </c>
      <c r="Y24" s="13" t="s">
        <v>146</v>
      </c>
      <c r="Z24" s="14" t="s">
        <v>147</v>
      </c>
      <c r="AB24" s="14" t="s">
        <v>57</v>
      </c>
      <c r="AD24" s="14" t="s">
        <v>48</v>
      </c>
      <c r="AE24" s="13" t="s">
        <v>56</v>
      </c>
      <c r="AF24" s="14" t="s">
        <v>48</v>
      </c>
      <c r="AG24" s="13" t="s">
        <v>49</v>
      </c>
      <c r="AH24" s="15">
        <v>6</v>
      </c>
      <c r="AI24" s="23" t="s">
        <v>148</v>
      </c>
      <c r="AJ24" s="14" t="s">
        <v>149</v>
      </c>
      <c r="AL24" s="15" t="s">
        <v>53</v>
      </c>
      <c r="AM24" s="13" t="s">
        <v>150</v>
      </c>
      <c r="AN24" s="14" t="s">
        <v>151</v>
      </c>
      <c r="AP24" s="14" t="s">
        <v>48</v>
      </c>
      <c r="AR24" s="13" t="s">
        <v>152</v>
      </c>
      <c r="AS24" s="20">
        <f>4/6*100</f>
        <v>66.666666666666657</v>
      </c>
      <c r="AT24" s="13" t="s">
        <v>162</v>
      </c>
      <c r="AU24" s="14" t="s">
        <v>154</v>
      </c>
    </row>
    <row r="25" spans="1:47" ht="85" x14ac:dyDescent="0.2">
      <c r="A25" s="37">
        <v>96</v>
      </c>
      <c r="C25" s="13" t="s">
        <v>138</v>
      </c>
      <c r="D25" s="14">
        <v>2012</v>
      </c>
      <c r="E25" s="14" t="s">
        <v>139</v>
      </c>
      <c r="F25" s="14" t="s">
        <v>140</v>
      </c>
      <c r="H25" s="14" t="s">
        <v>141</v>
      </c>
      <c r="I25" s="13" t="s">
        <v>105</v>
      </c>
      <c r="J25" s="14" t="s">
        <v>142</v>
      </c>
      <c r="L25" s="15">
        <v>3</v>
      </c>
      <c r="M25" s="13" t="s">
        <v>143</v>
      </c>
      <c r="N25" s="14" t="s">
        <v>118</v>
      </c>
      <c r="O25" s="15">
        <v>10</v>
      </c>
      <c r="P25" s="16">
        <f t="shared" si="0"/>
        <v>1000</v>
      </c>
      <c r="Q25" s="13" t="s">
        <v>144</v>
      </c>
      <c r="R25" s="14" t="s">
        <v>161</v>
      </c>
      <c r="S25" s="17">
        <v>10000</v>
      </c>
      <c r="T25" s="18" t="s">
        <v>53</v>
      </c>
      <c r="X25" s="19">
        <v>4</v>
      </c>
      <c r="Y25" s="13" t="s">
        <v>146</v>
      </c>
      <c r="Z25" s="14" t="s">
        <v>147</v>
      </c>
      <c r="AB25" s="14" t="s">
        <v>57</v>
      </c>
      <c r="AD25" s="14" t="s">
        <v>48</v>
      </c>
      <c r="AE25" s="13" t="s">
        <v>56</v>
      </c>
      <c r="AF25" s="14" t="s">
        <v>48</v>
      </c>
      <c r="AG25" s="13" t="s">
        <v>49</v>
      </c>
      <c r="AH25" s="15">
        <v>6</v>
      </c>
      <c r="AI25" s="23" t="s">
        <v>155</v>
      </c>
      <c r="AJ25" s="14" t="s">
        <v>149</v>
      </c>
      <c r="AL25" s="15" t="s">
        <v>53</v>
      </c>
      <c r="AM25" s="13" t="s">
        <v>150</v>
      </c>
      <c r="AN25" s="14" t="s">
        <v>151</v>
      </c>
      <c r="AP25" s="14" t="s">
        <v>48</v>
      </c>
      <c r="AR25" s="13" t="s">
        <v>152</v>
      </c>
      <c r="AS25" s="20">
        <v>0</v>
      </c>
      <c r="AT25" s="13" t="s">
        <v>160</v>
      </c>
      <c r="AU25" s="14" t="s">
        <v>154</v>
      </c>
    </row>
    <row r="26" spans="1:47" ht="85" x14ac:dyDescent="0.2">
      <c r="A26" s="37">
        <v>96</v>
      </c>
      <c r="C26" s="13" t="s">
        <v>138</v>
      </c>
      <c r="D26" s="14">
        <v>2012</v>
      </c>
      <c r="E26" s="14" t="s">
        <v>139</v>
      </c>
      <c r="F26" s="14" t="s">
        <v>140</v>
      </c>
      <c r="H26" s="14" t="s">
        <v>141</v>
      </c>
      <c r="I26" s="13" t="s">
        <v>105</v>
      </c>
      <c r="J26" s="14" t="s">
        <v>142</v>
      </c>
      <c r="L26" s="15">
        <v>3</v>
      </c>
      <c r="M26" s="13" t="s">
        <v>143</v>
      </c>
      <c r="N26" s="14" t="s">
        <v>118</v>
      </c>
      <c r="O26" s="15">
        <v>10</v>
      </c>
      <c r="P26" s="16">
        <f t="shared" si="0"/>
        <v>10000</v>
      </c>
      <c r="Q26" s="13" t="s">
        <v>144</v>
      </c>
      <c r="R26" s="14" t="s">
        <v>72</v>
      </c>
      <c r="S26" s="17">
        <v>100000</v>
      </c>
      <c r="T26" s="18" t="s">
        <v>53</v>
      </c>
      <c r="X26" s="19">
        <v>4</v>
      </c>
      <c r="Y26" s="13" t="s">
        <v>146</v>
      </c>
      <c r="Z26" s="14" t="s">
        <v>147</v>
      </c>
      <c r="AB26" s="14" t="s">
        <v>57</v>
      </c>
      <c r="AD26" s="14" t="s">
        <v>48</v>
      </c>
      <c r="AE26" s="13" t="s">
        <v>56</v>
      </c>
      <c r="AF26" s="14" t="s">
        <v>48</v>
      </c>
      <c r="AG26" s="13" t="s">
        <v>49</v>
      </c>
      <c r="AH26" s="15">
        <v>6</v>
      </c>
      <c r="AI26" s="23" t="s">
        <v>148</v>
      </c>
      <c r="AJ26" s="14" t="s">
        <v>149</v>
      </c>
      <c r="AL26" s="15" t="s">
        <v>53</v>
      </c>
      <c r="AM26" s="13" t="s">
        <v>150</v>
      </c>
      <c r="AN26" s="14" t="s">
        <v>151</v>
      </c>
      <c r="AP26" s="14" t="s">
        <v>48</v>
      </c>
      <c r="AR26" s="13" t="s">
        <v>152</v>
      </c>
      <c r="AS26" s="20">
        <v>100</v>
      </c>
      <c r="AT26" s="13" t="s">
        <v>163</v>
      </c>
      <c r="AU26" s="14" t="s">
        <v>154</v>
      </c>
    </row>
    <row r="27" spans="1:47" ht="85" x14ac:dyDescent="0.2">
      <c r="A27" s="37">
        <v>96</v>
      </c>
      <c r="C27" s="13" t="s">
        <v>138</v>
      </c>
      <c r="D27" s="14">
        <v>2012</v>
      </c>
      <c r="E27" s="14" t="s">
        <v>139</v>
      </c>
      <c r="F27" s="14" t="s">
        <v>140</v>
      </c>
      <c r="H27" s="14" t="s">
        <v>141</v>
      </c>
      <c r="I27" s="13" t="s">
        <v>105</v>
      </c>
      <c r="J27" s="14" t="s">
        <v>142</v>
      </c>
      <c r="L27" s="15">
        <v>3</v>
      </c>
      <c r="M27" s="13" t="s">
        <v>143</v>
      </c>
      <c r="N27" s="14" t="s">
        <v>118</v>
      </c>
      <c r="O27" s="15">
        <v>10</v>
      </c>
      <c r="P27" s="16">
        <f t="shared" si="0"/>
        <v>10000</v>
      </c>
      <c r="Q27" s="13" t="s">
        <v>144</v>
      </c>
      <c r="R27" s="14" t="s">
        <v>72</v>
      </c>
      <c r="S27" s="17">
        <v>100000</v>
      </c>
      <c r="T27" s="18" t="s">
        <v>53</v>
      </c>
      <c r="X27" s="19">
        <v>4</v>
      </c>
      <c r="Y27" s="13" t="s">
        <v>146</v>
      </c>
      <c r="Z27" s="14" t="s">
        <v>147</v>
      </c>
      <c r="AB27" s="14" t="s">
        <v>57</v>
      </c>
      <c r="AD27" s="14" t="s">
        <v>48</v>
      </c>
      <c r="AE27" s="13" t="s">
        <v>56</v>
      </c>
      <c r="AF27" s="14" t="s">
        <v>48</v>
      </c>
      <c r="AG27" s="13" t="s">
        <v>49</v>
      </c>
      <c r="AH27" s="15">
        <v>6</v>
      </c>
      <c r="AI27" s="23" t="s">
        <v>155</v>
      </c>
      <c r="AJ27" s="14" t="s">
        <v>149</v>
      </c>
      <c r="AL27" s="15" t="s">
        <v>53</v>
      </c>
      <c r="AM27" s="13" t="s">
        <v>150</v>
      </c>
      <c r="AN27" s="14" t="s">
        <v>151</v>
      </c>
      <c r="AP27" s="14" t="s">
        <v>48</v>
      </c>
      <c r="AR27" s="13" t="s">
        <v>152</v>
      </c>
      <c r="AS27" s="20">
        <v>0</v>
      </c>
      <c r="AT27" s="13" t="s">
        <v>160</v>
      </c>
      <c r="AU27" s="14" t="s">
        <v>154</v>
      </c>
    </row>
    <row r="28" spans="1:47" ht="85" x14ac:dyDescent="0.2">
      <c r="A28" s="37">
        <v>96</v>
      </c>
      <c r="C28" s="13" t="s">
        <v>138</v>
      </c>
      <c r="D28" s="14">
        <v>2012</v>
      </c>
      <c r="E28" s="14" t="s">
        <v>139</v>
      </c>
      <c r="F28" s="14" t="s">
        <v>140</v>
      </c>
      <c r="H28" s="14" t="s">
        <v>141</v>
      </c>
      <c r="I28" s="13" t="s">
        <v>105</v>
      </c>
      <c r="J28" s="14" t="s">
        <v>142</v>
      </c>
      <c r="L28" s="15">
        <v>3</v>
      </c>
      <c r="M28" s="13" t="s">
        <v>143</v>
      </c>
      <c r="N28" s="14" t="s">
        <v>118</v>
      </c>
      <c r="O28" s="15">
        <v>10</v>
      </c>
      <c r="P28" s="16">
        <f t="shared" si="0"/>
        <v>100000</v>
      </c>
      <c r="Q28" s="13" t="s">
        <v>144</v>
      </c>
      <c r="R28" s="14" t="s">
        <v>52</v>
      </c>
      <c r="S28" s="17">
        <v>1000000</v>
      </c>
      <c r="T28" s="18" t="s">
        <v>53</v>
      </c>
      <c r="X28" s="19">
        <v>4</v>
      </c>
      <c r="Y28" s="13" t="s">
        <v>146</v>
      </c>
      <c r="Z28" s="14" t="s">
        <v>147</v>
      </c>
      <c r="AB28" s="14" t="s">
        <v>57</v>
      </c>
      <c r="AD28" s="14" t="s">
        <v>48</v>
      </c>
      <c r="AE28" s="13" t="s">
        <v>56</v>
      </c>
      <c r="AF28" s="14" t="s">
        <v>48</v>
      </c>
      <c r="AG28" s="13" t="s">
        <v>49</v>
      </c>
      <c r="AH28" s="15">
        <v>6</v>
      </c>
      <c r="AI28" s="23" t="s">
        <v>148</v>
      </c>
      <c r="AJ28" s="14" t="s">
        <v>149</v>
      </c>
      <c r="AL28" s="15" t="s">
        <v>53</v>
      </c>
      <c r="AM28" s="13" t="s">
        <v>150</v>
      </c>
      <c r="AN28" s="14" t="s">
        <v>151</v>
      </c>
      <c r="AP28" s="14" t="s">
        <v>48</v>
      </c>
      <c r="AR28" s="13" t="s">
        <v>152</v>
      </c>
      <c r="AS28" s="20">
        <v>100</v>
      </c>
      <c r="AT28" s="13" t="s">
        <v>164</v>
      </c>
      <c r="AU28" s="14" t="s">
        <v>154</v>
      </c>
    </row>
    <row r="29" spans="1:47" ht="187" x14ac:dyDescent="0.2">
      <c r="A29" s="37">
        <v>96</v>
      </c>
      <c r="C29" s="13" t="s">
        <v>138</v>
      </c>
      <c r="D29" s="14">
        <v>2012</v>
      </c>
      <c r="E29" s="14" t="s">
        <v>139</v>
      </c>
      <c r="F29" s="14" t="s">
        <v>140</v>
      </c>
      <c r="H29" s="14" t="s">
        <v>141</v>
      </c>
      <c r="I29" s="13" t="s">
        <v>105</v>
      </c>
      <c r="J29" s="14" t="s">
        <v>142</v>
      </c>
      <c r="L29" s="15">
        <v>3</v>
      </c>
      <c r="M29" s="13" t="s">
        <v>143</v>
      </c>
      <c r="N29" s="14" t="s">
        <v>118</v>
      </c>
      <c r="O29" s="15">
        <v>10</v>
      </c>
      <c r="P29" s="16">
        <f t="shared" si="0"/>
        <v>100000</v>
      </c>
      <c r="Q29" s="13" t="s">
        <v>144</v>
      </c>
      <c r="R29" s="14" t="s">
        <v>52</v>
      </c>
      <c r="S29" s="17">
        <v>1000000</v>
      </c>
      <c r="T29" s="18" t="s">
        <v>53</v>
      </c>
      <c r="X29" s="19">
        <v>4</v>
      </c>
      <c r="Y29" s="13" t="s">
        <v>146</v>
      </c>
      <c r="Z29" s="14" t="s">
        <v>147</v>
      </c>
      <c r="AB29" s="14" t="s">
        <v>57</v>
      </c>
      <c r="AD29" s="14" t="s">
        <v>48</v>
      </c>
      <c r="AE29" s="13" t="s">
        <v>56</v>
      </c>
      <c r="AF29" s="14" t="s">
        <v>48</v>
      </c>
      <c r="AG29" s="13" t="s">
        <v>49</v>
      </c>
      <c r="AH29" s="15">
        <v>6</v>
      </c>
      <c r="AI29" s="23" t="s">
        <v>155</v>
      </c>
      <c r="AJ29" s="14" t="s">
        <v>149</v>
      </c>
      <c r="AL29" s="15" t="s">
        <v>53</v>
      </c>
      <c r="AM29" s="13" t="s">
        <v>150</v>
      </c>
      <c r="AN29" s="14" t="s">
        <v>151</v>
      </c>
      <c r="AP29" s="14" t="s">
        <v>48</v>
      </c>
      <c r="AR29" s="13" t="s">
        <v>152</v>
      </c>
      <c r="AS29" s="20">
        <f>1/6*100</f>
        <v>16.666666666666664</v>
      </c>
      <c r="AT29" s="13" t="s">
        <v>165</v>
      </c>
      <c r="AU29" s="14" t="s">
        <v>154</v>
      </c>
    </row>
    <row r="30" spans="1:47" ht="85" x14ac:dyDescent="0.2">
      <c r="A30" s="37">
        <v>103</v>
      </c>
      <c r="C30" s="13" t="s">
        <v>166</v>
      </c>
      <c r="D30" s="14">
        <v>2000</v>
      </c>
      <c r="E30" s="14" t="s">
        <v>167</v>
      </c>
      <c r="F30" s="27" t="s">
        <v>168</v>
      </c>
      <c r="H30" s="14" t="s">
        <v>48</v>
      </c>
      <c r="I30" s="13" t="s">
        <v>169</v>
      </c>
      <c r="J30" s="14" t="s">
        <v>48</v>
      </c>
      <c r="K30" s="13" t="s">
        <v>49</v>
      </c>
      <c r="L30" s="15">
        <v>1</v>
      </c>
      <c r="M30" s="13" t="s">
        <v>170</v>
      </c>
      <c r="N30" s="14" t="s">
        <v>118</v>
      </c>
      <c r="O30" s="15">
        <v>10</v>
      </c>
      <c r="P30" s="16">
        <f t="shared" si="0"/>
        <v>100000</v>
      </c>
      <c r="Q30" s="13" t="s">
        <v>171</v>
      </c>
      <c r="R30" s="14" t="s">
        <v>52</v>
      </c>
      <c r="S30" s="17">
        <v>1000000</v>
      </c>
      <c r="T30" s="18" t="s">
        <v>53</v>
      </c>
      <c r="W30" s="13" t="s">
        <v>17</v>
      </c>
      <c r="X30" s="19">
        <v>3</v>
      </c>
      <c r="Y30" s="13" t="s">
        <v>172</v>
      </c>
      <c r="Z30" s="14" t="s">
        <v>173</v>
      </c>
      <c r="AA30" s="13" t="s">
        <v>56</v>
      </c>
      <c r="AB30" s="14" t="s">
        <v>57</v>
      </c>
      <c r="AD30" s="14">
        <v>6</v>
      </c>
      <c r="AE30" s="13" t="s">
        <v>58</v>
      </c>
      <c r="AF30" s="14" t="s">
        <v>174</v>
      </c>
      <c r="AH30" s="15">
        <v>45</v>
      </c>
      <c r="AJ30" s="14" t="s">
        <v>175</v>
      </c>
      <c r="AL30" s="15" t="s">
        <v>53</v>
      </c>
      <c r="AM30" s="13" t="s">
        <v>176</v>
      </c>
      <c r="AN30" s="14" t="s">
        <v>94</v>
      </c>
      <c r="AP30" s="14" t="s">
        <v>177</v>
      </c>
      <c r="AQ30" s="15">
        <v>42</v>
      </c>
      <c r="AR30" s="13" t="s">
        <v>178</v>
      </c>
      <c r="AS30" s="20">
        <f>34/40*100</f>
        <v>85</v>
      </c>
      <c r="AT30" s="13" t="s">
        <v>179</v>
      </c>
      <c r="AU30" s="14" t="s">
        <v>180</v>
      </c>
    </row>
    <row r="31" spans="1:47" ht="85" x14ac:dyDescent="0.2">
      <c r="A31" s="37">
        <v>103</v>
      </c>
      <c r="C31" s="13" t="s">
        <v>166</v>
      </c>
      <c r="D31" s="14">
        <v>2000</v>
      </c>
      <c r="E31" s="14" t="s">
        <v>167</v>
      </c>
      <c r="F31" s="27" t="s">
        <v>168</v>
      </c>
      <c r="H31" s="14" t="s">
        <v>48</v>
      </c>
      <c r="I31" s="13" t="s">
        <v>169</v>
      </c>
      <c r="J31" s="14" t="s">
        <v>48</v>
      </c>
      <c r="K31" s="13" t="s">
        <v>49</v>
      </c>
      <c r="L31" s="15">
        <v>1</v>
      </c>
      <c r="M31" s="13" t="s">
        <v>170</v>
      </c>
      <c r="N31" s="14" t="s">
        <v>118</v>
      </c>
      <c r="O31" s="15">
        <v>10</v>
      </c>
      <c r="P31" s="16">
        <f t="shared" si="0"/>
        <v>100000</v>
      </c>
      <c r="Q31" s="13" t="s">
        <v>171</v>
      </c>
      <c r="R31" s="14" t="s">
        <v>52</v>
      </c>
      <c r="S31" s="17">
        <v>1000000</v>
      </c>
      <c r="T31" s="18" t="s">
        <v>53</v>
      </c>
      <c r="W31" s="13" t="s">
        <v>17</v>
      </c>
      <c r="X31" s="19">
        <v>3</v>
      </c>
      <c r="Y31" s="13" t="s">
        <v>172</v>
      </c>
      <c r="Z31" s="14" t="s">
        <v>173</v>
      </c>
      <c r="AA31" s="13" t="s">
        <v>56</v>
      </c>
      <c r="AB31" s="14" t="s">
        <v>57</v>
      </c>
      <c r="AD31" s="14">
        <v>6</v>
      </c>
      <c r="AE31" s="13" t="s">
        <v>58</v>
      </c>
      <c r="AF31" s="14" t="s">
        <v>174</v>
      </c>
      <c r="AH31" s="15">
        <v>45</v>
      </c>
      <c r="AJ31" s="14" t="s">
        <v>181</v>
      </c>
      <c r="AL31" s="15" t="s">
        <v>53</v>
      </c>
      <c r="AM31" s="13" t="s">
        <v>176</v>
      </c>
      <c r="AN31" s="14" t="s">
        <v>94</v>
      </c>
      <c r="AP31" s="14" t="s">
        <v>177</v>
      </c>
      <c r="AQ31" s="15">
        <v>42</v>
      </c>
      <c r="AR31" s="13" t="s">
        <v>178</v>
      </c>
      <c r="AS31" s="20">
        <f>22/41*100</f>
        <v>53.658536585365859</v>
      </c>
      <c r="AT31" s="13" t="s">
        <v>182</v>
      </c>
      <c r="AU31" s="14" t="s">
        <v>180</v>
      </c>
    </row>
    <row r="32" spans="1:47" ht="85" x14ac:dyDescent="0.2">
      <c r="A32" s="37">
        <v>103</v>
      </c>
      <c r="C32" s="13" t="s">
        <v>166</v>
      </c>
      <c r="D32" s="14">
        <v>2000</v>
      </c>
      <c r="E32" s="14" t="s">
        <v>167</v>
      </c>
      <c r="F32" s="27" t="s">
        <v>168</v>
      </c>
      <c r="H32" s="14" t="s">
        <v>48</v>
      </c>
      <c r="I32" s="13" t="s">
        <v>183</v>
      </c>
      <c r="J32" s="14" t="s">
        <v>48</v>
      </c>
      <c r="K32" s="13" t="s">
        <v>49</v>
      </c>
      <c r="L32" s="15">
        <v>2</v>
      </c>
      <c r="M32" s="13" t="s">
        <v>184</v>
      </c>
      <c r="N32" s="14" t="s">
        <v>118</v>
      </c>
      <c r="O32" s="15">
        <v>10</v>
      </c>
      <c r="P32" s="16">
        <f t="shared" si="0"/>
        <v>100000</v>
      </c>
      <c r="Q32" s="13" t="s">
        <v>171</v>
      </c>
      <c r="R32" s="14" t="s">
        <v>52</v>
      </c>
      <c r="S32" s="17">
        <v>1000000</v>
      </c>
      <c r="T32" s="18" t="s">
        <v>53</v>
      </c>
      <c r="W32" s="13" t="s">
        <v>17</v>
      </c>
      <c r="X32" s="19">
        <v>3</v>
      </c>
      <c r="Y32" s="13" t="s">
        <v>172</v>
      </c>
      <c r="Z32" s="14" t="s">
        <v>173</v>
      </c>
      <c r="AA32" s="13" t="s">
        <v>56</v>
      </c>
      <c r="AB32" s="14" t="s">
        <v>57</v>
      </c>
      <c r="AD32" s="14">
        <v>6</v>
      </c>
      <c r="AE32" s="13" t="s">
        <v>58</v>
      </c>
      <c r="AF32" s="14" t="s">
        <v>174</v>
      </c>
      <c r="AH32" s="15">
        <v>30</v>
      </c>
      <c r="AJ32" s="14" t="s">
        <v>175</v>
      </c>
      <c r="AL32" s="15" t="s">
        <v>53</v>
      </c>
      <c r="AM32" s="13" t="s">
        <v>176</v>
      </c>
      <c r="AN32" s="14" t="s">
        <v>94</v>
      </c>
      <c r="AP32" s="14" t="s">
        <v>185</v>
      </c>
      <c r="AQ32" s="15">
        <v>21</v>
      </c>
      <c r="AR32" s="13" t="s">
        <v>178</v>
      </c>
      <c r="AS32" s="20">
        <v>100</v>
      </c>
      <c r="AT32" s="13" t="s">
        <v>186</v>
      </c>
      <c r="AU32" s="14" t="s">
        <v>180</v>
      </c>
    </row>
    <row r="33" spans="1:48" ht="85" x14ac:dyDescent="0.2">
      <c r="A33" s="37">
        <v>103</v>
      </c>
      <c r="C33" s="13" t="s">
        <v>166</v>
      </c>
      <c r="D33" s="14">
        <v>2000</v>
      </c>
      <c r="E33" s="14" t="s">
        <v>167</v>
      </c>
      <c r="F33" s="27" t="s">
        <v>168</v>
      </c>
      <c r="H33" s="14" t="s">
        <v>48</v>
      </c>
      <c r="I33" s="13" t="s">
        <v>183</v>
      </c>
      <c r="J33" s="14" t="s">
        <v>48</v>
      </c>
      <c r="K33" s="13" t="s">
        <v>49</v>
      </c>
      <c r="L33" s="15">
        <v>2</v>
      </c>
      <c r="M33" s="13" t="s">
        <v>187</v>
      </c>
      <c r="N33" s="14" t="s">
        <v>118</v>
      </c>
      <c r="O33" s="15">
        <v>10</v>
      </c>
      <c r="P33" s="16">
        <f t="shared" si="0"/>
        <v>100000</v>
      </c>
      <c r="Q33" s="13" t="s">
        <v>171</v>
      </c>
      <c r="R33" s="14" t="s">
        <v>52</v>
      </c>
      <c r="S33" s="17">
        <v>1000000</v>
      </c>
      <c r="T33" s="18" t="s">
        <v>53</v>
      </c>
      <c r="W33" s="13" t="s">
        <v>17</v>
      </c>
      <c r="X33" s="19">
        <v>3</v>
      </c>
      <c r="Y33" s="13" t="s">
        <v>172</v>
      </c>
      <c r="Z33" s="14" t="s">
        <v>173</v>
      </c>
      <c r="AA33" s="13" t="s">
        <v>56</v>
      </c>
      <c r="AB33" s="14" t="s">
        <v>57</v>
      </c>
      <c r="AD33" s="14">
        <v>6</v>
      </c>
      <c r="AE33" s="13" t="s">
        <v>58</v>
      </c>
      <c r="AF33" s="14" t="s">
        <v>174</v>
      </c>
      <c r="AH33" s="15">
        <v>30</v>
      </c>
      <c r="AJ33" s="14" t="s">
        <v>181</v>
      </c>
      <c r="AL33" s="15" t="s">
        <v>53</v>
      </c>
      <c r="AM33" s="13" t="s">
        <v>176</v>
      </c>
      <c r="AN33" s="14" t="s">
        <v>94</v>
      </c>
      <c r="AP33" s="14" t="s">
        <v>185</v>
      </c>
      <c r="AQ33" s="15">
        <v>21</v>
      </c>
      <c r="AR33" s="13" t="s">
        <v>178</v>
      </c>
      <c r="AS33" s="20">
        <v>100</v>
      </c>
      <c r="AT33" s="13" t="s">
        <v>188</v>
      </c>
      <c r="AU33" s="14" t="s">
        <v>180</v>
      </c>
    </row>
    <row r="34" spans="1:48" ht="119" x14ac:dyDescent="0.2">
      <c r="A34" s="37">
        <v>103</v>
      </c>
      <c r="C34" s="13" t="s">
        <v>166</v>
      </c>
      <c r="D34" s="14">
        <v>2000</v>
      </c>
      <c r="E34" s="14" t="s">
        <v>167</v>
      </c>
      <c r="F34" s="27" t="s">
        <v>168</v>
      </c>
      <c r="H34" s="14" t="s">
        <v>48</v>
      </c>
      <c r="I34" s="13" t="s">
        <v>189</v>
      </c>
      <c r="J34" s="14" t="s">
        <v>48</v>
      </c>
      <c r="K34" s="13" t="s">
        <v>49</v>
      </c>
      <c r="L34" s="15">
        <v>3</v>
      </c>
      <c r="M34" s="13" t="s">
        <v>190</v>
      </c>
      <c r="N34" s="14" t="s">
        <v>118</v>
      </c>
      <c r="O34" s="15">
        <v>10</v>
      </c>
      <c r="P34" s="16">
        <f t="shared" si="0"/>
        <v>100000</v>
      </c>
      <c r="Q34" s="13" t="s">
        <v>171</v>
      </c>
      <c r="R34" s="14" t="s">
        <v>52</v>
      </c>
      <c r="S34" s="17">
        <v>1000000</v>
      </c>
      <c r="T34" s="18" t="s">
        <v>53</v>
      </c>
      <c r="W34" s="13" t="s">
        <v>17</v>
      </c>
      <c r="X34" s="19">
        <v>3</v>
      </c>
      <c r="Y34" s="13" t="s">
        <v>172</v>
      </c>
      <c r="Z34" s="14" t="s">
        <v>173</v>
      </c>
      <c r="AA34" s="13" t="s">
        <v>56</v>
      </c>
      <c r="AB34" s="14" t="s">
        <v>57</v>
      </c>
      <c r="AD34" s="14">
        <v>6</v>
      </c>
      <c r="AE34" s="13" t="s">
        <v>58</v>
      </c>
      <c r="AF34" s="14" t="s">
        <v>174</v>
      </c>
      <c r="AH34" s="15">
        <v>15</v>
      </c>
      <c r="AI34" s="13" t="s">
        <v>191</v>
      </c>
      <c r="AJ34" s="14" t="s">
        <v>175</v>
      </c>
      <c r="AL34" s="15" t="s">
        <v>53</v>
      </c>
      <c r="AM34" s="13" t="s">
        <v>176</v>
      </c>
      <c r="AN34" s="14" t="s">
        <v>94</v>
      </c>
      <c r="AP34" s="14" t="s">
        <v>192</v>
      </c>
      <c r="AQ34" s="15">
        <v>8</v>
      </c>
      <c r="AR34" s="13" t="s">
        <v>178</v>
      </c>
      <c r="AS34" s="20" t="s">
        <v>193</v>
      </c>
      <c r="AT34" s="13" t="s">
        <v>194</v>
      </c>
      <c r="AU34" s="14" t="s">
        <v>180</v>
      </c>
    </row>
    <row r="35" spans="1:48" ht="119" x14ac:dyDescent="0.2">
      <c r="A35" s="37">
        <v>103</v>
      </c>
      <c r="C35" s="13" t="s">
        <v>166</v>
      </c>
      <c r="D35" s="14">
        <v>2000</v>
      </c>
      <c r="E35" s="14" t="s">
        <v>167</v>
      </c>
      <c r="F35" s="27" t="s">
        <v>168</v>
      </c>
      <c r="H35" s="14" t="s">
        <v>48</v>
      </c>
      <c r="I35" s="13" t="s">
        <v>189</v>
      </c>
      <c r="J35" s="14" t="s">
        <v>48</v>
      </c>
      <c r="K35" s="13" t="s">
        <v>49</v>
      </c>
      <c r="L35" s="15">
        <v>3</v>
      </c>
      <c r="M35" s="13" t="s">
        <v>190</v>
      </c>
      <c r="N35" s="14" t="s">
        <v>118</v>
      </c>
      <c r="O35" s="15">
        <v>10</v>
      </c>
      <c r="P35" s="16">
        <f t="shared" si="0"/>
        <v>100000</v>
      </c>
      <c r="Q35" s="13" t="s">
        <v>171</v>
      </c>
      <c r="R35" s="14" t="s">
        <v>52</v>
      </c>
      <c r="S35" s="17">
        <v>1000000</v>
      </c>
      <c r="T35" s="18" t="s">
        <v>53</v>
      </c>
      <c r="W35" s="13" t="s">
        <v>17</v>
      </c>
      <c r="X35" s="19">
        <v>3</v>
      </c>
      <c r="Y35" s="13" t="s">
        <v>172</v>
      </c>
      <c r="Z35" s="14" t="s">
        <v>173</v>
      </c>
      <c r="AA35" s="13" t="s">
        <v>56</v>
      </c>
      <c r="AB35" s="14" t="s">
        <v>57</v>
      </c>
      <c r="AC35" s="13" t="s">
        <v>195</v>
      </c>
      <c r="AD35" s="14">
        <v>6</v>
      </c>
      <c r="AE35" s="13" t="s">
        <v>58</v>
      </c>
      <c r="AF35" s="14" t="s">
        <v>174</v>
      </c>
      <c r="AH35" s="15">
        <v>15</v>
      </c>
      <c r="AI35" s="13" t="s">
        <v>191</v>
      </c>
      <c r="AJ35" s="14" t="s">
        <v>181</v>
      </c>
      <c r="AL35" s="15" t="s">
        <v>53</v>
      </c>
      <c r="AM35" s="13" t="s">
        <v>176</v>
      </c>
      <c r="AN35" s="14" t="s">
        <v>94</v>
      </c>
      <c r="AP35" s="14" t="s">
        <v>192</v>
      </c>
      <c r="AQ35" s="15">
        <v>8</v>
      </c>
      <c r="AR35" s="13" t="s">
        <v>178</v>
      </c>
      <c r="AS35" s="20" t="s">
        <v>193</v>
      </c>
      <c r="AT35" s="13" t="s">
        <v>194</v>
      </c>
      <c r="AU35" s="14" t="s">
        <v>180</v>
      </c>
    </row>
    <row r="36" spans="1:48" ht="85" x14ac:dyDescent="0.2">
      <c r="A36" s="37">
        <v>21</v>
      </c>
      <c r="C36" s="13" t="s">
        <v>196</v>
      </c>
      <c r="D36" s="14">
        <v>2017</v>
      </c>
      <c r="E36" s="14" t="s">
        <v>197</v>
      </c>
      <c r="F36" s="14" t="s">
        <v>198</v>
      </c>
      <c r="H36" s="14" t="s">
        <v>199</v>
      </c>
      <c r="I36" s="13" t="s">
        <v>200</v>
      </c>
      <c r="J36" s="14" t="s">
        <v>201</v>
      </c>
      <c r="L36" s="15" t="s">
        <v>48</v>
      </c>
      <c r="M36" s="13" t="s">
        <v>49</v>
      </c>
      <c r="N36" s="14">
        <v>6</v>
      </c>
      <c r="P36" s="16" t="e">
        <f t="shared" si="0"/>
        <v>#DIV/0!</v>
      </c>
      <c r="R36" s="14" t="s">
        <v>94</v>
      </c>
      <c r="V36" s="18" t="s">
        <v>53</v>
      </c>
      <c r="W36" s="13" t="s">
        <v>202</v>
      </c>
      <c r="X36" s="19" t="s">
        <v>94</v>
      </c>
      <c r="Y36" s="13" t="s">
        <v>203</v>
      </c>
      <c r="Z36" s="14" t="s">
        <v>204</v>
      </c>
      <c r="AB36" s="14" t="s">
        <v>74</v>
      </c>
      <c r="AD36" s="29" t="s">
        <v>205</v>
      </c>
      <c r="AE36" s="13" t="s">
        <v>58</v>
      </c>
      <c r="AF36" s="14" t="s">
        <v>206</v>
      </c>
      <c r="AH36" s="15">
        <v>4</v>
      </c>
      <c r="AI36" s="13" t="s">
        <v>207</v>
      </c>
      <c r="AJ36" s="14" t="s">
        <v>208</v>
      </c>
      <c r="AK36" s="15" t="s">
        <v>53</v>
      </c>
      <c r="AN36" s="14" t="s">
        <v>209</v>
      </c>
      <c r="AP36" s="14" t="s">
        <v>210</v>
      </c>
      <c r="AQ36" s="15">
        <v>28</v>
      </c>
      <c r="AS36" s="20">
        <v>100</v>
      </c>
      <c r="AT36" s="22" t="s">
        <v>211</v>
      </c>
      <c r="AU36" s="14" t="s">
        <v>212</v>
      </c>
    </row>
    <row r="37" spans="1:48" ht="85" x14ac:dyDescent="0.2">
      <c r="A37" s="37">
        <v>21</v>
      </c>
      <c r="C37" s="13" t="s">
        <v>196</v>
      </c>
      <c r="D37" s="14">
        <v>2017</v>
      </c>
      <c r="E37" s="14" t="s">
        <v>197</v>
      </c>
      <c r="F37" s="14" t="s">
        <v>198</v>
      </c>
      <c r="H37" s="14" t="s">
        <v>213</v>
      </c>
      <c r="I37" s="13" t="s">
        <v>214</v>
      </c>
      <c r="J37" s="14" t="s">
        <v>215</v>
      </c>
      <c r="L37" s="15" t="s">
        <v>48</v>
      </c>
      <c r="M37" s="13" t="s">
        <v>49</v>
      </c>
      <c r="N37" s="14" t="s">
        <v>94</v>
      </c>
      <c r="P37" s="16" t="e">
        <f t="shared" si="0"/>
        <v>#DIV/0!</v>
      </c>
      <c r="R37" s="14" t="s">
        <v>94</v>
      </c>
      <c r="V37" s="18" t="s">
        <v>53</v>
      </c>
      <c r="W37" s="13" t="s">
        <v>202</v>
      </c>
      <c r="X37" s="19" t="s">
        <v>94</v>
      </c>
      <c r="Y37" s="13" t="s">
        <v>203</v>
      </c>
      <c r="Z37" s="14" t="s">
        <v>204</v>
      </c>
      <c r="AB37" s="14" t="s">
        <v>74</v>
      </c>
      <c r="AD37" s="29" t="s">
        <v>205</v>
      </c>
      <c r="AE37" s="13" t="s">
        <v>58</v>
      </c>
      <c r="AF37" s="14" t="s">
        <v>206</v>
      </c>
      <c r="AH37" s="15">
        <v>4</v>
      </c>
      <c r="AI37" s="13" t="s">
        <v>207</v>
      </c>
      <c r="AJ37" s="14" t="s">
        <v>208</v>
      </c>
      <c r="AK37" s="15" t="s">
        <v>53</v>
      </c>
      <c r="AN37" s="14" t="s">
        <v>209</v>
      </c>
      <c r="AP37" s="14" t="s">
        <v>210</v>
      </c>
      <c r="AQ37" s="15">
        <v>28</v>
      </c>
      <c r="AS37" s="20">
        <v>100</v>
      </c>
      <c r="AT37" s="22" t="s">
        <v>211</v>
      </c>
      <c r="AU37" s="14" t="s">
        <v>212</v>
      </c>
    </row>
    <row r="38" spans="1:48" ht="85" x14ac:dyDescent="0.2">
      <c r="A38" s="37">
        <v>21</v>
      </c>
      <c r="C38" s="13" t="s">
        <v>196</v>
      </c>
      <c r="D38" s="14">
        <v>2017</v>
      </c>
      <c r="E38" s="14" t="s">
        <v>197</v>
      </c>
      <c r="F38" s="14" t="s">
        <v>198</v>
      </c>
      <c r="H38" s="14" t="s">
        <v>213</v>
      </c>
      <c r="I38" s="13" t="s">
        <v>216</v>
      </c>
      <c r="J38" s="14" t="s">
        <v>217</v>
      </c>
      <c r="L38" s="15" t="s">
        <v>48</v>
      </c>
      <c r="M38" s="13" t="s">
        <v>49</v>
      </c>
      <c r="N38" s="14" t="s">
        <v>94</v>
      </c>
      <c r="P38" s="16" t="e">
        <f t="shared" si="0"/>
        <v>#DIV/0!</v>
      </c>
      <c r="R38" s="14" t="s">
        <v>94</v>
      </c>
      <c r="V38" s="18" t="s">
        <v>53</v>
      </c>
      <c r="W38" s="13" t="s">
        <v>202</v>
      </c>
      <c r="X38" s="19" t="s">
        <v>94</v>
      </c>
      <c r="Y38" s="13" t="s">
        <v>203</v>
      </c>
      <c r="Z38" s="14" t="s">
        <v>204</v>
      </c>
      <c r="AB38" s="14" t="s">
        <v>74</v>
      </c>
      <c r="AD38" s="29" t="s">
        <v>205</v>
      </c>
      <c r="AE38" s="13" t="s">
        <v>58</v>
      </c>
      <c r="AF38" s="14" t="s">
        <v>206</v>
      </c>
      <c r="AH38" s="15">
        <v>4</v>
      </c>
      <c r="AI38" s="13" t="s">
        <v>207</v>
      </c>
      <c r="AJ38" s="14" t="s">
        <v>208</v>
      </c>
      <c r="AK38" s="15" t="s">
        <v>53</v>
      </c>
      <c r="AN38" s="14" t="s">
        <v>209</v>
      </c>
      <c r="AP38" s="14" t="s">
        <v>210</v>
      </c>
      <c r="AQ38" s="15">
        <v>28</v>
      </c>
      <c r="AS38" s="20">
        <v>100</v>
      </c>
      <c r="AT38" s="22" t="s">
        <v>211</v>
      </c>
      <c r="AU38" s="14" t="s">
        <v>212</v>
      </c>
    </row>
    <row r="39" spans="1:48" ht="85" x14ac:dyDescent="0.2">
      <c r="A39" s="37">
        <v>21</v>
      </c>
      <c r="C39" s="13" t="s">
        <v>196</v>
      </c>
      <c r="D39" s="14">
        <v>2017</v>
      </c>
      <c r="E39" s="14" t="s">
        <v>197</v>
      </c>
      <c r="F39" s="14" t="s">
        <v>198</v>
      </c>
      <c r="H39" s="14" t="s">
        <v>218</v>
      </c>
      <c r="I39" s="13" t="s">
        <v>105</v>
      </c>
      <c r="J39" s="14" t="s">
        <v>215</v>
      </c>
      <c r="L39" s="15" t="s">
        <v>48</v>
      </c>
      <c r="M39" s="13" t="s">
        <v>49</v>
      </c>
      <c r="N39" s="14" t="s">
        <v>94</v>
      </c>
      <c r="P39" s="16" t="e">
        <f t="shared" si="0"/>
        <v>#DIV/0!</v>
      </c>
      <c r="R39" s="14" t="s">
        <v>94</v>
      </c>
      <c r="V39" s="18" t="s">
        <v>53</v>
      </c>
      <c r="W39" s="13" t="s">
        <v>202</v>
      </c>
      <c r="X39" s="19" t="s">
        <v>94</v>
      </c>
      <c r="Y39" s="13" t="s">
        <v>203</v>
      </c>
      <c r="Z39" s="14" t="s">
        <v>204</v>
      </c>
      <c r="AB39" s="14" t="s">
        <v>74</v>
      </c>
      <c r="AD39" s="29" t="s">
        <v>205</v>
      </c>
      <c r="AE39" s="13" t="s">
        <v>58</v>
      </c>
      <c r="AF39" s="14" t="s">
        <v>206</v>
      </c>
      <c r="AH39" s="15">
        <v>4</v>
      </c>
      <c r="AI39" s="13" t="s">
        <v>207</v>
      </c>
      <c r="AJ39" s="14" t="s">
        <v>208</v>
      </c>
      <c r="AK39" s="15" t="s">
        <v>53</v>
      </c>
      <c r="AN39" s="14" t="s">
        <v>209</v>
      </c>
      <c r="AP39" s="14" t="s">
        <v>210</v>
      </c>
      <c r="AQ39" s="15">
        <v>28</v>
      </c>
      <c r="AS39" s="20">
        <v>100</v>
      </c>
      <c r="AT39" s="22" t="s">
        <v>211</v>
      </c>
      <c r="AU39" s="14" t="s">
        <v>212</v>
      </c>
    </row>
    <row r="40" spans="1:48" ht="85" x14ac:dyDescent="0.2">
      <c r="A40" s="37">
        <v>21</v>
      </c>
      <c r="C40" s="13" t="s">
        <v>196</v>
      </c>
      <c r="D40" s="14">
        <v>2017</v>
      </c>
      <c r="E40" s="14" t="s">
        <v>197</v>
      </c>
      <c r="F40" s="14" t="s">
        <v>198</v>
      </c>
      <c r="H40" s="14" t="s">
        <v>219</v>
      </c>
      <c r="I40" s="13" t="s">
        <v>220</v>
      </c>
      <c r="J40" s="14" t="s">
        <v>221</v>
      </c>
      <c r="L40" s="15" t="s">
        <v>48</v>
      </c>
      <c r="M40" s="13" t="s">
        <v>49</v>
      </c>
      <c r="N40" s="14" t="s">
        <v>94</v>
      </c>
      <c r="P40" s="16" t="e">
        <f t="shared" si="0"/>
        <v>#DIV/0!</v>
      </c>
      <c r="R40" s="14" t="s">
        <v>94</v>
      </c>
      <c r="V40" s="18" t="s">
        <v>53</v>
      </c>
      <c r="W40" s="13" t="s">
        <v>202</v>
      </c>
      <c r="X40" s="19" t="s">
        <v>94</v>
      </c>
      <c r="Y40" s="13" t="s">
        <v>203</v>
      </c>
      <c r="Z40" s="14" t="s">
        <v>204</v>
      </c>
      <c r="AB40" s="14" t="s">
        <v>74</v>
      </c>
      <c r="AD40" s="29" t="s">
        <v>205</v>
      </c>
      <c r="AE40" s="13" t="s">
        <v>58</v>
      </c>
      <c r="AF40" s="14" t="s">
        <v>206</v>
      </c>
      <c r="AH40" s="15">
        <v>4</v>
      </c>
      <c r="AI40" s="13" t="s">
        <v>207</v>
      </c>
      <c r="AJ40" s="14" t="s">
        <v>208</v>
      </c>
      <c r="AK40" s="15" t="s">
        <v>53</v>
      </c>
      <c r="AN40" s="14" t="s">
        <v>209</v>
      </c>
      <c r="AP40" s="14" t="s">
        <v>210</v>
      </c>
      <c r="AQ40" s="15">
        <v>28</v>
      </c>
      <c r="AS40" s="20">
        <v>100</v>
      </c>
      <c r="AT40" s="22" t="s">
        <v>211</v>
      </c>
      <c r="AU40" s="14" t="s">
        <v>212</v>
      </c>
    </row>
    <row r="41" spans="1:48" ht="85" x14ac:dyDescent="0.2">
      <c r="A41" s="37">
        <v>21</v>
      </c>
      <c r="C41" s="13" t="s">
        <v>196</v>
      </c>
      <c r="D41" s="14">
        <v>2017</v>
      </c>
      <c r="E41" s="14" t="s">
        <v>197</v>
      </c>
      <c r="F41" s="14" t="s">
        <v>198</v>
      </c>
      <c r="H41" s="14" t="s">
        <v>222</v>
      </c>
      <c r="I41" s="13" t="s">
        <v>223</v>
      </c>
      <c r="J41" s="14" t="s">
        <v>201</v>
      </c>
      <c r="L41" s="15" t="s">
        <v>48</v>
      </c>
      <c r="M41" s="13" t="s">
        <v>49</v>
      </c>
      <c r="N41" s="14" t="s">
        <v>94</v>
      </c>
      <c r="P41" s="16" t="e">
        <f t="shared" si="0"/>
        <v>#DIV/0!</v>
      </c>
      <c r="R41" s="14" t="s">
        <v>94</v>
      </c>
      <c r="V41" s="18" t="s">
        <v>53</v>
      </c>
      <c r="W41" s="13" t="s">
        <v>202</v>
      </c>
      <c r="X41" s="19" t="s">
        <v>94</v>
      </c>
      <c r="Y41" s="13" t="s">
        <v>203</v>
      </c>
      <c r="Z41" s="14" t="s">
        <v>204</v>
      </c>
      <c r="AB41" s="14" t="s">
        <v>74</v>
      </c>
      <c r="AD41" s="29" t="s">
        <v>205</v>
      </c>
      <c r="AE41" s="13" t="s">
        <v>58</v>
      </c>
      <c r="AF41" s="14" t="s">
        <v>206</v>
      </c>
      <c r="AH41" s="15">
        <v>4</v>
      </c>
      <c r="AI41" s="13" t="s">
        <v>207</v>
      </c>
      <c r="AJ41" s="14" t="s">
        <v>208</v>
      </c>
      <c r="AK41" s="15" t="s">
        <v>53</v>
      </c>
      <c r="AN41" s="14" t="s">
        <v>209</v>
      </c>
      <c r="AP41" s="14" t="s">
        <v>210</v>
      </c>
      <c r="AQ41" s="15">
        <v>28</v>
      </c>
      <c r="AS41" s="20">
        <v>100</v>
      </c>
      <c r="AT41" s="22" t="s">
        <v>211</v>
      </c>
      <c r="AU41" s="14" t="s">
        <v>212</v>
      </c>
    </row>
    <row r="42" spans="1:48" ht="85" x14ac:dyDescent="0.2">
      <c r="A42" s="37">
        <v>21</v>
      </c>
      <c r="C42" s="13" t="s">
        <v>196</v>
      </c>
      <c r="D42" s="14">
        <v>2017</v>
      </c>
      <c r="E42" s="14" t="s">
        <v>197</v>
      </c>
      <c r="F42" s="14" t="s">
        <v>198</v>
      </c>
      <c r="H42" s="14" t="s">
        <v>224</v>
      </c>
      <c r="I42" s="13" t="s">
        <v>225</v>
      </c>
      <c r="J42" s="14" t="s">
        <v>221</v>
      </c>
      <c r="L42" s="15" t="s">
        <v>48</v>
      </c>
      <c r="M42" s="13" t="s">
        <v>49</v>
      </c>
      <c r="N42" s="14" t="s">
        <v>94</v>
      </c>
      <c r="P42" s="16" t="e">
        <f t="shared" si="0"/>
        <v>#DIV/0!</v>
      </c>
      <c r="R42" s="14" t="s">
        <v>94</v>
      </c>
      <c r="V42" s="18" t="s">
        <v>53</v>
      </c>
      <c r="W42" s="13" t="s">
        <v>202</v>
      </c>
      <c r="X42" s="19" t="s">
        <v>94</v>
      </c>
      <c r="Y42" s="13" t="s">
        <v>203</v>
      </c>
      <c r="Z42" s="14" t="s">
        <v>204</v>
      </c>
      <c r="AB42" s="14" t="s">
        <v>74</v>
      </c>
      <c r="AD42" s="29" t="s">
        <v>205</v>
      </c>
      <c r="AE42" s="13" t="s">
        <v>58</v>
      </c>
      <c r="AF42" s="14" t="s">
        <v>206</v>
      </c>
      <c r="AH42" s="15">
        <v>4</v>
      </c>
      <c r="AI42" s="13" t="s">
        <v>207</v>
      </c>
      <c r="AJ42" s="14" t="s">
        <v>208</v>
      </c>
      <c r="AK42" s="15" t="s">
        <v>53</v>
      </c>
      <c r="AN42" s="14" t="s">
        <v>209</v>
      </c>
      <c r="AP42" s="14" t="s">
        <v>210</v>
      </c>
      <c r="AQ42" s="15">
        <v>28</v>
      </c>
      <c r="AS42" s="20">
        <v>100</v>
      </c>
      <c r="AT42" s="22" t="s">
        <v>211</v>
      </c>
      <c r="AU42" s="14" t="s">
        <v>212</v>
      </c>
    </row>
    <row r="43" spans="1:48" ht="119" x14ac:dyDescent="0.2">
      <c r="A43" s="37">
        <v>32</v>
      </c>
      <c r="C43" s="13" t="s">
        <v>226</v>
      </c>
      <c r="D43" s="14">
        <v>2015</v>
      </c>
      <c r="E43" s="14" t="s">
        <v>227</v>
      </c>
      <c r="F43" s="14" t="s">
        <v>228</v>
      </c>
      <c r="G43" s="13" t="s">
        <v>229</v>
      </c>
      <c r="H43" s="14" t="s">
        <v>230</v>
      </c>
      <c r="I43" s="13" t="s">
        <v>48</v>
      </c>
      <c r="J43" s="14" t="s">
        <v>48</v>
      </c>
      <c r="L43" s="15">
        <v>3</v>
      </c>
      <c r="M43" s="13" t="s">
        <v>231</v>
      </c>
      <c r="N43" s="14" t="s">
        <v>232</v>
      </c>
      <c r="O43" s="15">
        <v>250</v>
      </c>
      <c r="P43" s="16">
        <f t="shared" si="0"/>
        <v>4000</v>
      </c>
      <c r="Q43" s="13" t="s">
        <v>233</v>
      </c>
      <c r="R43" s="14" t="s">
        <v>52</v>
      </c>
      <c r="S43" s="17">
        <v>1000000</v>
      </c>
      <c r="T43" s="18" t="s">
        <v>53</v>
      </c>
      <c r="W43" s="13" t="s">
        <v>234</v>
      </c>
      <c r="X43" s="19" t="s">
        <v>235</v>
      </c>
      <c r="Y43" s="13" t="s">
        <v>236</v>
      </c>
      <c r="Z43" s="14" t="s">
        <v>237</v>
      </c>
      <c r="AA43" s="13" t="s">
        <v>238</v>
      </c>
      <c r="AB43" s="14" t="s">
        <v>239</v>
      </c>
      <c r="AD43" s="29" t="s">
        <v>133</v>
      </c>
      <c r="AE43" s="13" t="s">
        <v>58</v>
      </c>
      <c r="AF43" s="14" t="s">
        <v>48</v>
      </c>
      <c r="AH43" s="15">
        <v>6</v>
      </c>
      <c r="AI43" s="13" t="s">
        <v>240</v>
      </c>
      <c r="AJ43" s="14" t="s">
        <v>241</v>
      </c>
      <c r="AK43" s="15" t="s">
        <v>53</v>
      </c>
      <c r="AN43" s="14" t="s">
        <v>242</v>
      </c>
      <c r="AO43" s="13" t="s">
        <v>243</v>
      </c>
      <c r="AP43" s="14" t="s">
        <v>244</v>
      </c>
      <c r="AQ43" s="15">
        <v>30</v>
      </c>
      <c r="AS43" s="20">
        <v>100</v>
      </c>
      <c r="AT43" s="23" t="s">
        <v>245</v>
      </c>
      <c r="AU43" s="14" t="s">
        <v>246</v>
      </c>
    </row>
    <row r="44" spans="1:48" ht="68" x14ac:dyDescent="0.2">
      <c r="A44" s="37">
        <v>73</v>
      </c>
      <c r="C44" s="13" t="s">
        <v>247</v>
      </c>
      <c r="D44" s="14">
        <v>2008</v>
      </c>
      <c r="E44" s="14" t="s">
        <v>248</v>
      </c>
      <c r="F44" s="14" t="s">
        <v>249</v>
      </c>
      <c r="H44" s="14" t="s">
        <v>250</v>
      </c>
      <c r="J44" s="14" t="s">
        <v>251</v>
      </c>
      <c r="L44" s="15">
        <v>1</v>
      </c>
      <c r="N44" s="14" t="s">
        <v>252</v>
      </c>
      <c r="O44" s="15">
        <v>500</v>
      </c>
      <c r="P44" s="16">
        <f t="shared" si="0"/>
        <v>32000</v>
      </c>
      <c r="Q44" s="13" t="s">
        <v>233</v>
      </c>
      <c r="R44" s="14" t="s">
        <v>253</v>
      </c>
      <c r="S44" s="17">
        <v>16000000</v>
      </c>
      <c r="T44" s="18" t="s">
        <v>53</v>
      </c>
      <c r="W44" s="13" t="s">
        <v>17</v>
      </c>
      <c r="X44" s="30" t="s">
        <v>254</v>
      </c>
      <c r="Y44" s="13" t="s">
        <v>255</v>
      </c>
      <c r="Z44" s="14" t="s">
        <v>256</v>
      </c>
      <c r="AB44" s="14" t="s">
        <v>48</v>
      </c>
      <c r="AC44" s="13" t="s">
        <v>257</v>
      </c>
      <c r="AD44" s="14">
        <v>3</v>
      </c>
      <c r="AE44" s="13" t="s">
        <v>58</v>
      </c>
      <c r="AF44" s="14" t="s">
        <v>48</v>
      </c>
      <c r="AG44" s="13" t="s">
        <v>49</v>
      </c>
      <c r="AH44" s="15">
        <v>5</v>
      </c>
      <c r="AJ44" s="14" t="s">
        <v>258</v>
      </c>
      <c r="AK44" s="15" t="s">
        <v>53</v>
      </c>
      <c r="AN44" s="14" t="s">
        <v>94</v>
      </c>
      <c r="AP44" s="14" t="s">
        <v>259</v>
      </c>
      <c r="AQ44" s="15">
        <v>35</v>
      </c>
      <c r="AR44" s="13" t="s">
        <v>260</v>
      </c>
      <c r="AS44" s="20">
        <v>100</v>
      </c>
      <c r="AT44" s="22" t="s">
        <v>261</v>
      </c>
      <c r="AU44" s="31" t="s">
        <v>262</v>
      </c>
      <c r="AV44" s="23" t="s">
        <v>263</v>
      </c>
    </row>
    <row r="45" spans="1:48" ht="68" x14ac:dyDescent="0.2">
      <c r="A45" s="37">
        <v>73</v>
      </c>
      <c r="C45" s="13" t="s">
        <v>247</v>
      </c>
      <c r="D45" s="14">
        <v>2008</v>
      </c>
      <c r="E45" s="14" t="s">
        <v>248</v>
      </c>
      <c r="F45" s="14" t="s">
        <v>249</v>
      </c>
      <c r="H45" s="14" t="s">
        <v>264</v>
      </c>
      <c r="J45" s="14" t="s">
        <v>265</v>
      </c>
      <c r="L45" s="15">
        <v>1</v>
      </c>
      <c r="N45" s="14" t="s">
        <v>252</v>
      </c>
      <c r="O45" s="15">
        <v>500</v>
      </c>
      <c r="P45" s="16">
        <f t="shared" si="0"/>
        <v>22000</v>
      </c>
      <c r="Q45" s="13" t="s">
        <v>233</v>
      </c>
      <c r="R45" s="14" t="s">
        <v>266</v>
      </c>
      <c r="S45" s="17">
        <v>11000000</v>
      </c>
      <c r="T45" s="18" t="s">
        <v>53</v>
      </c>
      <c r="W45" s="13" t="s">
        <v>17</v>
      </c>
      <c r="X45" s="30" t="s">
        <v>254</v>
      </c>
      <c r="Y45" s="13" t="s">
        <v>255</v>
      </c>
      <c r="Z45" s="14" t="s">
        <v>256</v>
      </c>
      <c r="AB45" s="14" t="s">
        <v>48</v>
      </c>
      <c r="AC45" s="13" t="s">
        <v>257</v>
      </c>
      <c r="AD45" s="14">
        <v>3</v>
      </c>
      <c r="AE45" s="13" t="s">
        <v>58</v>
      </c>
      <c r="AF45" s="14" t="s">
        <v>48</v>
      </c>
      <c r="AG45" s="13" t="s">
        <v>49</v>
      </c>
      <c r="AH45" s="15">
        <v>5</v>
      </c>
      <c r="AJ45" s="14" t="s">
        <v>258</v>
      </c>
      <c r="AK45" s="15" t="s">
        <v>53</v>
      </c>
      <c r="AN45" s="14" t="s">
        <v>94</v>
      </c>
      <c r="AP45" s="14" t="s">
        <v>259</v>
      </c>
      <c r="AQ45" s="15">
        <v>35</v>
      </c>
      <c r="AR45" s="13" t="s">
        <v>267</v>
      </c>
      <c r="AS45" s="20">
        <v>100</v>
      </c>
      <c r="AT45" s="23" t="s">
        <v>261</v>
      </c>
      <c r="AU45" s="31" t="s">
        <v>262</v>
      </c>
      <c r="AV45" s="23" t="s">
        <v>263</v>
      </c>
    </row>
    <row r="46" spans="1:48" ht="68" x14ac:dyDescent="0.2">
      <c r="A46" s="37">
        <v>73</v>
      </c>
      <c r="C46" s="13" t="s">
        <v>247</v>
      </c>
      <c r="D46" s="14">
        <v>2008</v>
      </c>
      <c r="E46" s="14" t="s">
        <v>248</v>
      </c>
      <c r="F46" s="14" t="s">
        <v>249</v>
      </c>
      <c r="H46" s="14" t="s">
        <v>268</v>
      </c>
      <c r="J46" s="14" t="s">
        <v>265</v>
      </c>
      <c r="L46" s="15">
        <v>1</v>
      </c>
      <c r="N46" s="14" t="s">
        <v>252</v>
      </c>
      <c r="O46" s="15">
        <v>500</v>
      </c>
      <c r="P46" s="16">
        <f t="shared" si="0"/>
        <v>200</v>
      </c>
      <c r="Q46" s="13" t="s">
        <v>233</v>
      </c>
      <c r="R46" s="14" t="s">
        <v>269</v>
      </c>
      <c r="S46" s="17">
        <v>100000</v>
      </c>
      <c r="T46" s="18" t="s">
        <v>53</v>
      </c>
      <c r="W46" s="13" t="s">
        <v>17</v>
      </c>
      <c r="X46" s="30" t="s">
        <v>254</v>
      </c>
      <c r="Y46" s="13" t="s">
        <v>255</v>
      </c>
      <c r="Z46" s="14" t="s">
        <v>256</v>
      </c>
      <c r="AB46" s="14" t="s">
        <v>48</v>
      </c>
      <c r="AC46" s="13" t="s">
        <v>257</v>
      </c>
      <c r="AD46" s="14">
        <v>3</v>
      </c>
      <c r="AE46" s="13" t="s">
        <v>58</v>
      </c>
      <c r="AF46" s="14" t="s">
        <v>48</v>
      </c>
      <c r="AG46" s="13" t="s">
        <v>49</v>
      </c>
      <c r="AH46" s="15">
        <v>5</v>
      </c>
      <c r="AJ46" s="14" t="s">
        <v>258</v>
      </c>
      <c r="AK46" s="15" t="s">
        <v>53</v>
      </c>
      <c r="AN46" s="14" t="s">
        <v>94</v>
      </c>
      <c r="AP46" s="14" t="s">
        <v>270</v>
      </c>
      <c r="AQ46" s="15">
        <v>96</v>
      </c>
      <c r="AS46" s="20">
        <v>0</v>
      </c>
      <c r="AT46" s="13" t="s">
        <v>108</v>
      </c>
      <c r="AU46" s="31" t="s">
        <v>262</v>
      </c>
      <c r="AV46" s="13" t="s">
        <v>271</v>
      </c>
    </row>
    <row r="47" spans="1:48" ht="68" x14ac:dyDescent="0.2">
      <c r="A47" s="37">
        <v>73</v>
      </c>
      <c r="C47" s="13" t="s">
        <v>247</v>
      </c>
      <c r="D47" s="14">
        <v>2008</v>
      </c>
      <c r="E47" s="14" t="s">
        <v>248</v>
      </c>
      <c r="F47" s="14" t="s">
        <v>249</v>
      </c>
      <c r="H47" s="14" t="s">
        <v>218</v>
      </c>
      <c r="J47" s="14" t="s">
        <v>272</v>
      </c>
      <c r="L47" s="15">
        <v>1</v>
      </c>
      <c r="N47" s="14" t="s">
        <v>252</v>
      </c>
      <c r="O47" s="15">
        <v>500</v>
      </c>
      <c r="P47" s="16">
        <f t="shared" si="0"/>
        <v>3400</v>
      </c>
      <c r="Q47" s="13" t="s">
        <v>233</v>
      </c>
      <c r="R47" s="14" t="s">
        <v>273</v>
      </c>
      <c r="S47" s="17">
        <v>1700000</v>
      </c>
      <c r="T47" s="18" t="s">
        <v>53</v>
      </c>
      <c r="W47" s="13" t="s">
        <v>17</v>
      </c>
      <c r="X47" s="30" t="s">
        <v>254</v>
      </c>
      <c r="Y47" s="13" t="s">
        <v>255</v>
      </c>
      <c r="Z47" s="14" t="s">
        <v>256</v>
      </c>
      <c r="AB47" s="14" t="s">
        <v>48</v>
      </c>
      <c r="AC47" s="13" t="s">
        <v>257</v>
      </c>
      <c r="AD47" s="14">
        <v>3</v>
      </c>
      <c r="AE47" s="13" t="s">
        <v>58</v>
      </c>
      <c r="AF47" s="14" t="s">
        <v>48</v>
      </c>
      <c r="AG47" s="13" t="s">
        <v>49</v>
      </c>
      <c r="AH47" s="15">
        <v>5</v>
      </c>
      <c r="AJ47" s="14" t="s">
        <v>258</v>
      </c>
      <c r="AK47" s="15" t="s">
        <v>53</v>
      </c>
      <c r="AN47" s="14" t="s">
        <v>94</v>
      </c>
      <c r="AP47" s="14" t="s">
        <v>274</v>
      </c>
      <c r="AQ47" s="15">
        <v>51</v>
      </c>
      <c r="AS47" s="32" t="s">
        <v>275</v>
      </c>
      <c r="AT47" s="22" t="s">
        <v>276</v>
      </c>
      <c r="AU47" s="31" t="s">
        <v>262</v>
      </c>
      <c r="AV47" s="13" t="s">
        <v>277</v>
      </c>
    </row>
    <row r="48" spans="1:48" ht="102" x14ac:dyDescent="0.2">
      <c r="A48" s="37">
        <v>80</v>
      </c>
      <c r="C48" s="13" t="s">
        <v>278</v>
      </c>
      <c r="D48" s="14">
        <v>2007</v>
      </c>
      <c r="E48" s="14" t="s">
        <v>279</v>
      </c>
      <c r="F48" s="14" t="s">
        <v>280</v>
      </c>
      <c r="H48" s="14" t="s">
        <v>281</v>
      </c>
      <c r="J48" s="14" t="s">
        <v>282</v>
      </c>
      <c r="L48" s="15">
        <v>1</v>
      </c>
      <c r="M48" s="13" t="s">
        <v>117</v>
      </c>
      <c r="N48" s="14" t="s">
        <v>48</v>
      </c>
      <c r="P48" s="16" t="e">
        <f t="shared" si="0"/>
        <v>#DIV/0!</v>
      </c>
      <c r="Q48" s="13" t="s">
        <v>283</v>
      </c>
      <c r="R48" s="14" t="s">
        <v>284</v>
      </c>
      <c r="S48" s="17">
        <v>10000000</v>
      </c>
      <c r="T48" s="18" t="s">
        <v>53</v>
      </c>
      <c r="X48" s="30" t="s">
        <v>285</v>
      </c>
      <c r="Y48" s="13" t="s">
        <v>286</v>
      </c>
      <c r="Z48" s="14" t="s">
        <v>287</v>
      </c>
      <c r="AA48" s="13" t="s">
        <v>238</v>
      </c>
      <c r="AB48" s="14" t="s">
        <v>48</v>
      </c>
      <c r="AD48" s="14" t="s">
        <v>48</v>
      </c>
      <c r="AE48" s="13" t="s">
        <v>56</v>
      </c>
      <c r="AF48" s="14" t="s">
        <v>48</v>
      </c>
      <c r="AG48" s="13" t="s">
        <v>49</v>
      </c>
      <c r="AH48" s="15">
        <v>20</v>
      </c>
      <c r="AI48" s="23"/>
      <c r="AJ48" s="14" t="s">
        <v>288</v>
      </c>
      <c r="AK48" s="15" t="s">
        <v>53</v>
      </c>
      <c r="AM48" s="13" t="s">
        <v>289</v>
      </c>
      <c r="AN48" s="14" t="s">
        <v>290</v>
      </c>
      <c r="AP48" s="14" t="s">
        <v>291</v>
      </c>
      <c r="AQ48" s="15">
        <f>12*7</f>
        <v>84</v>
      </c>
      <c r="AS48" s="20">
        <f>17/20*100</f>
        <v>85</v>
      </c>
      <c r="AT48" s="13" t="s">
        <v>292</v>
      </c>
      <c r="AU48" s="14" t="s">
        <v>212</v>
      </c>
    </row>
    <row r="49" spans="1:47" ht="62.25" customHeight="1" x14ac:dyDescent="0.2">
      <c r="A49" s="37">
        <v>82</v>
      </c>
      <c r="C49" s="13" t="s">
        <v>247</v>
      </c>
      <c r="D49" s="14">
        <v>2006</v>
      </c>
      <c r="E49" s="14" t="s">
        <v>293</v>
      </c>
      <c r="F49" s="27" t="s">
        <v>294</v>
      </c>
      <c r="H49" s="14" t="s">
        <v>48</v>
      </c>
      <c r="I49" s="13" t="s">
        <v>49</v>
      </c>
      <c r="J49" s="14" t="s">
        <v>48</v>
      </c>
      <c r="K49" s="13" t="s">
        <v>49</v>
      </c>
      <c r="L49" s="15">
        <v>1</v>
      </c>
      <c r="M49" s="13" t="s">
        <v>295</v>
      </c>
      <c r="N49" s="14" t="s">
        <v>296</v>
      </c>
      <c r="O49" s="15">
        <v>125</v>
      </c>
      <c r="P49" s="16">
        <f t="shared" si="0"/>
        <v>40000</v>
      </c>
      <c r="Q49" s="13" t="s">
        <v>233</v>
      </c>
      <c r="R49" s="14" t="s">
        <v>297</v>
      </c>
      <c r="S49" s="17">
        <v>5000000</v>
      </c>
      <c r="T49" s="18" t="s">
        <v>53</v>
      </c>
      <c r="W49" s="13" t="s">
        <v>17</v>
      </c>
      <c r="X49" s="30" t="s">
        <v>254</v>
      </c>
      <c r="Y49" s="13" t="s">
        <v>298</v>
      </c>
      <c r="Z49" s="14" t="s">
        <v>256</v>
      </c>
      <c r="AB49" s="14" t="s">
        <v>48</v>
      </c>
      <c r="AC49" s="13" t="s">
        <v>257</v>
      </c>
      <c r="AD49" s="14">
        <v>3</v>
      </c>
      <c r="AE49" s="13" t="s">
        <v>58</v>
      </c>
      <c r="AF49" s="14" t="s">
        <v>48</v>
      </c>
      <c r="AG49" s="13" t="s">
        <v>49</v>
      </c>
      <c r="AH49" s="15">
        <v>10</v>
      </c>
      <c r="AI49" s="13" t="s">
        <v>299</v>
      </c>
      <c r="AJ49" s="14" t="s">
        <v>258</v>
      </c>
      <c r="AK49" s="15" t="s">
        <v>53</v>
      </c>
      <c r="AN49" s="14" t="s">
        <v>300</v>
      </c>
      <c r="AO49" s="13" t="s">
        <v>301</v>
      </c>
      <c r="AP49" s="14" t="s">
        <v>302</v>
      </c>
      <c r="AQ49" s="15">
        <v>43</v>
      </c>
      <c r="AR49" s="13" t="s">
        <v>303</v>
      </c>
      <c r="AS49" s="20">
        <v>100</v>
      </c>
      <c r="AT49" s="22" t="s">
        <v>304</v>
      </c>
      <c r="AU49" s="27" t="s">
        <v>305</v>
      </c>
    </row>
    <row r="50" spans="1:47" ht="62.25" customHeight="1" x14ac:dyDescent="0.2">
      <c r="A50" s="37">
        <v>83</v>
      </c>
      <c r="C50" s="13" t="s">
        <v>306</v>
      </c>
      <c r="D50" s="14">
        <v>2006</v>
      </c>
      <c r="E50" s="14" t="s">
        <v>307</v>
      </c>
      <c r="F50" s="27" t="s">
        <v>308</v>
      </c>
      <c r="H50" s="14" t="s">
        <v>48</v>
      </c>
      <c r="I50" s="13" t="s">
        <v>49</v>
      </c>
      <c r="J50" s="14" t="s">
        <v>48</v>
      </c>
      <c r="K50" s="13" t="s">
        <v>49</v>
      </c>
      <c r="L50" s="15">
        <v>1</v>
      </c>
      <c r="M50" s="13" t="s">
        <v>295</v>
      </c>
      <c r="N50" s="14" t="s">
        <v>296</v>
      </c>
      <c r="O50" s="15">
        <v>125</v>
      </c>
      <c r="P50" s="16">
        <f t="shared" si="0"/>
        <v>8000</v>
      </c>
      <c r="Q50" s="13" t="s">
        <v>233</v>
      </c>
      <c r="R50" s="14" t="s">
        <v>52</v>
      </c>
      <c r="S50" s="17">
        <v>1000000</v>
      </c>
      <c r="T50" s="18" t="s">
        <v>53</v>
      </c>
      <c r="W50" s="13" t="s">
        <v>17</v>
      </c>
      <c r="X50" s="30" t="s">
        <v>254</v>
      </c>
      <c r="Y50" s="13" t="s">
        <v>255</v>
      </c>
      <c r="Z50" s="14" t="s">
        <v>256</v>
      </c>
      <c r="AB50" s="14" t="s">
        <v>48</v>
      </c>
      <c r="AC50" s="13" t="s">
        <v>257</v>
      </c>
      <c r="AD50" s="14">
        <v>3</v>
      </c>
      <c r="AE50" s="13" t="s">
        <v>58</v>
      </c>
      <c r="AF50" s="14" t="s">
        <v>48</v>
      </c>
      <c r="AG50" s="13" t="s">
        <v>49</v>
      </c>
      <c r="AH50" s="15">
        <v>80</v>
      </c>
      <c r="AI50" s="13" t="s">
        <v>309</v>
      </c>
      <c r="AJ50" s="14" t="s">
        <v>258</v>
      </c>
      <c r="AK50" s="15" t="s">
        <v>53</v>
      </c>
      <c r="AN50" s="14" t="s">
        <v>310</v>
      </c>
      <c r="AO50" s="28" t="s">
        <v>311</v>
      </c>
      <c r="AP50" s="14" t="s">
        <v>312</v>
      </c>
      <c r="AQ50" s="15">
        <v>150</v>
      </c>
      <c r="AS50" s="20" t="s">
        <v>48</v>
      </c>
      <c r="AT50" s="13" t="s">
        <v>313</v>
      </c>
      <c r="AU50" s="27" t="s">
        <v>314</v>
      </c>
    </row>
    <row r="51" spans="1:47" ht="51" x14ac:dyDescent="0.2">
      <c r="A51" s="37">
        <v>96</v>
      </c>
      <c r="C51" s="13" t="s">
        <v>138</v>
      </c>
      <c r="D51" s="14">
        <v>2012</v>
      </c>
      <c r="E51" s="14" t="s">
        <v>139</v>
      </c>
      <c r="F51" s="14" t="s">
        <v>140</v>
      </c>
      <c r="H51" s="14" t="s">
        <v>141</v>
      </c>
      <c r="I51" s="13" t="s">
        <v>105</v>
      </c>
      <c r="J51" s="14" t="s">
        <v>142</v>
      </c>
      <c r="L51" s="15">
        <v>3</v>
      </c>
      <c r="M51" s="13" t="s">
        <v>143</v>
      </c>
      <c r="N51" s="14" t="s">
        <v>315</v>
      </c>
      <c r="O51" s="15">
        <v>1000</v>
      </c>
      <c r="P51" s="16">
        <f t="shared" si="0"/>
        <v>10</v>
      </c>
      <c r="Q51" s="13" t="s">
        <v>144</v>
      </c>
      <c r="R51" s="14" t="s">
        <v>161</v>
      </c>
      <c r="S51" s="17">
        <v>10000</v>
      </c>
      <c r="T51" s="18" t="s">
        <v>53</v>
      </c>
      <c r="X51" s="19">
        <v>4</v>
      </c>
      <c r="Y51" s="13" t="s">
        <v>146</v>
      </c>
      <c r="Z51" s="14" t="s">
        <v>147</v>
      </c>
      <c r="AB51" s="14" t="s">
        <v>57</v>
      </c>
      <c r="AD51" s="14" t="s">
        <v>48</v>
      </c>
      <c r="AE51" s="13" t="s">
        <v>56</v>
      </c>
      <c r="AF51" s="14" t="s">
        <v>48</v>
      </c>
      <c r="AG51" s="13" t="s">
        <v>49</v>
      </c>
      <c r="AH51" s="15">
        <v>6</v>
      </c>
      <c r="AI51" s="23" t="s">
        <v>148</v>
      </c>
      <c r="AJ51" s="14" t="s">
        <v>241</v>
      </c>
      <c r="AK51" s="15" t="s">
        <v>53</v>
      </c>
      <c r="AN51" s="14" t="s">
        <v>151</v>
      </c>
      <c r="AP51" s="14" t="s">
        <v>48</v>
      </c>
      <c r="AR51" s="13" t="s">
        <v>316</v>
      </c>
      <c r="AS51" s="20">
        <f>3/6*100</f>
        <v>50</v>
      </c>
      <c r="AT51" s="13" t="s">
        <v>317</v>
      </c>
      <c r="AU51" s="14" t="s">
        <v>318</v>
      </c>
    </row>
    <row r="52" spans="1:47" ht="51" x14ac:dyDescent="0.2">
      <c r="A52" s="37">
        <v>96</v>
      </c>
      <c r="C52" s="13" t="s">
        <v>138</v>
      </c>
      <c r="D52" s="14">
        <v>2012</v>
      </c>
      <c r="E52" s="14" t="s">
        <v>139</v>
      </c>
      <c r="F52" s="14" t="s">
        <v>140</v>
      </c>
      <c r="H52" s="14" t="s">
        <v>141</v>
      </c>
      <c r="I52" s="13" t="s">
        <v>105</v>
      </c>
      <c r="J52" s="14" t="s">
        <v>142</v>
      </c>
      <c r="L52" s="15">
        <v>3</v>
      </c>
      <c r="M52" s="13" t="s">
        <v>143</v>
      </c>
      <c r="N52" s="14" t="s">
        <v>315</v>
      </c>
      <c r="O52" s="15">
        <v>1000</v>
      </c>
      <c r="P52" s="16">
        <f t="shared" si="0"/>
        <v>10</v>
      </c>
      <c r="Q52" s="13" t="s">
        <v>144</v>
      </c>
      <c r="R52" s="14" t="s">
        <v>161</v>
      </c>
      <c r="S52" s="17">
        <v>10000</v>
      </c>
      <c r="T52" s="18" t="s">
        <v>53</v>
      </c>
      <c r="X52" s="19">
        <v>4</v>
      </c>
      <c r="Y52" s="13" t="s">
        <v>146</v>
      </c>
      <c r="Z52" s="14" t="s">
        <v>147</v>
      </c>
      <c r="AB52" s="14" t="s">
        <v>57</v>
      </c>
      <c r="AD52" s="14" t="s">
        <v>48</v>
      </c>
      <c r="AE52" s="13" t="s">
        <v>56</v>
      </c>
      <c r="AF52" s="14" t="s">
        <v>48</v>
      </c>
      <c r="AG52" s="13" t="s">
        <v>49</v>
      </c>
      <c r="AH52" s="15">
        <v>6</v>
      </c>
      <c r="AI52" s="23" t="s">
        <v>155</v>
      </c>
      <c r="AJ52" s="14" t="s">
        <v>241</v>
      </c>
      <c r="AK52" s="15" t="s">
        <v>53</v>
      </c>
      <c r="AN52" s="14" t="s">
        <v>151</v>
      </c>
      <c r="AP52" s="14" t="s">
        <v>48</v>
      </c>
      <c r="AR52" s="13" t="s">
        <v>316</v>
      </c>
      <c r="AS52" s="20">
        <v>0</v>
      </c>
      <c r="AT52" s="13" t="s">
        <v>156</v>
      </c>
      <c r="AU52" s="14" t="s">
        <v>318</v>
      </c>
    </row>
    <row r="53" spans="1:47" ht="51" x14ac:dyDescent="0.2">
      <c r="A53" s="37">
        <v>96</v>
      </c>
      <c r="C53" s="13" t="s">
        <v>138</v>
      </c>
      <c r="D53" s="14">
        <v>2012</v>
      </c>
      <c r="E53" s="14" t="s">
        <v>139</v>
      </c>
      <c r="F53" s="14" t="s">
        <v>140</v>
      </c>
      <c r="H53" s="14" t="s">
        <v>141</v>
      </c>
      <c r="I53" s="13" t="s">
        <v>105</v>
      </c>
      <c r="J53" s="14" t="s">
        <v>142</v>
      </c>
      <c r="L53" s="15">
        <v>3</v>
      </c>
      <c r="M53" s="13" t="s">
        <v>143</v>
      </c>
      <c r="N53" s="14" t="s">
        <v>315</v>
      </c>
      <c r="O53" s="15">
        <v>1000</v>
      </c>
      <c r="P53" s="16">
        <f t="shared" si="0"/>
        <v>100</v>
      </c>
      <c r="Q53" s="13" t="s">
        <v>144</v>
      </c>
      <c r="R53" s="14" t="s">
        <v>72</v>
      </c>
      <c r="S53" s="17">
        <v>100000</v>
      </c>
      <c r="T53" s="18" t="s">
        <v>53</v>
      </c>
      <c r="X53" s="19">
        <v>4</v>
      </c>
      <c r="Y53" s="13" t="s">
        <v>146</v>
      </c>
      <c r="Z53" s="14" t="s">
        <v>147</v>
      </c>
      <c r="AB53" s="14" t="s">
        <v>57</v>
      </c>
      <c r="AD53" s="14" t="s">
        <v>48</v>
      </c>
      <c r="AE53" s="13" t="s">
        <v>56</v>
      </c>
      <c r="AF53" s="14" t="s">
        <v>48</v>
      </c>
      <c r="AG53" s="13" t="s">
        <v>49</v>
      </c>
      <c r="AH53" s="15">
        <v>5</v>
      </c>
      <c r="AI53" s="23" t="s">
        <v>319</v>
      </c>
      <c r="AJ53" s="14" t="s">
        <v>241</v>
      </c>
      <c r="AK53" s="15" t="s">
        <v>53</v>
      </c>
      <c r="AN53" s="14" t="s">
        <v>151</v>
      </c>
      <c r="AP53" s="14" t="s">
        <v>48</v>
      </c>
      <c r="AR53" s="13" t="s">
        <v>316</v>
      </c>
      <c r="AS53" s="20">
        <f>3/5*100</f>
        <v>60</v>
      </c>
      <c r="AT53" s="13" t="s">
        <v>320</v>
      </c>
      <c r="AU53" s="14" t="s">
        <v>318</v>
      </c>
    </row>
    <row r="54" spans="1:47" ht="51" x14ac:dyDescent="0.2">
      <c r="A54" s="37">
        <v>96</v>
      </c>
      <c r="C54" s="13" t="s">
        <v>138</v>
      </c>
      <c r="D54" s="14">
        <v>2012</v>
      </c>
      <c r="E54" s="14" t="s">
        <v>139</v>
      </c>
      <c r="F54" s="14" t="s">
        <v>140</v>
      </c>
      <c r="H54" s="14" t="s">
        <v>141</v>
      </c>
      <c r="I54" s="13" t="s">
        <v>105</v>
      </c>
      <c r="J54" s="14" t="s">
        <v>142</v>
      </c>
      <c r="L54" s="15">
        <v>3</v>
      </c>
      <c r="M54" s="13" t="s">
        <v>143</v>
      </c>
      <c r="N54" s="14" t="s">
        <v>315</v>
      </c>
      <c r="O54" s="15">
        <v>1000</v>
      </c>
      <c r="P54" s="16">
        <f t="shared" si="0"/>
        <v>100</v>
      </c>
      <c r="Q54" s="13" t="s">
        <v>144</v>
      </c>
      <c r="R54" s="14" t="s">
        <v>72</v>
      </c>
      <c r="S54" s="17">
        <v>100000</v>
      </c>
      <c r="T54" s="18" t="s">
        <v>53</v>
      </c>
      <c r="X54" s="19">
        <v>4</v>
      </c>
      <c r="Y54" s="13" t="s">
        <v>146</v>
      </c>
      <c r="Z54" s="14" t="s">
        <v>147</v>
      </c>
      <c r="AB54" s="14" t="s">
        <v>57</v>
      </c>
      <c r="AD54" s="14" t="s">
        <v>48</v>
      </c>
      <c r="AE54" s="13" t="s">
        <v>56</v>
      </c>
      <c r="AF54" s="14" t="s">
        <v>48</v>
      </c>
      <c r="AG54" s="13" t="s">
        <v>49</v>
      </c>
      <c r="AH54" s="15">
        <v>6</v>
      </c>
      <c r="AI54" s="23" t="s">
        <v>155</v>
      </c>
      <c r="AJ54" s="14" t="s">
        <v>241</v>
      </c>
      <c r="AK54" s="15" t="s">
        <v>53</v>
      </c>
      <c r="AN54" s="14" t="s">
        <v>151</v>
      </c>
      <c r="AP54" s="14" t="s">
        <v>48</v>
      </c>
      <c r="AR54" s="13" t="s">
        <v>316</v>
      </c>
      <c r="AS54" s="20">
        <v>0</v>
      </c>
      <c r="AT54" s="13" t="s">
        <v>156</v>
      </c>
      <c r="AU54" s="14" t="s">
        <v>318</v>
      </c>
    </row>
    <row r="55" spans="1:47" ht="51" x14ac:dyDescent="0.2">
      <c r="A55" s="37">
        <v>96</v>
      </c>
      <c r="C55" s="13" t="s">
        <v>138</v>
      </c>
      <c r="D55" s="14">
        <v>2012</v>
      </c>
      <c r="E55" s="14" t="s">
        <v>139</v>
      </c>
      <c r="F55" s="14" t="s">
        <v>140</v>
      </c>
      <c r="H55" s="14" t="s">
        <v>141</v>
      </c>
      <c r="I55" s="13" t="s">
        <v>105</v>
      </c>
      <c r="J55" s="14" t="s">
        <v>142</v>
      </c>
      <c r="L55" s="15">
        <v>3</v>
      </c>
      <c r="M55" s="13" t="s">
        <v>143</v>
      </c>
      <c r="N55" s="14" t="s">
        <v>315</v>
      </c>
      <c r="O55" s="15">
        <v>1000</v>
      </c>
      <c r="P55" s="16">
        <f t="shared" si="0"/>
        <v>1000</v>
      </c>
      <c r="Q55" s="13" t="s">
        <v>144</v>
      </c>
      <c r="R55" s="14" t="s">
        <v>52</v>
      </c>
      <c r="S55" s="17">
        <v>1000000</v>
      </c>
      <c r="T55" s="18" t="s">
        <v>53</v>
      </c>
      <c r="X55" s="19">
        <v>4</v>
      </c>
      <c r="Y55" s="13" t="s">
        <v>146</v>
      </c>
      <c r="Z55" s="14" t="s">
        <v>147</v>
      </c>
      <c r="AB55" s="14" t="s">
        <v>57</v>
      </c>
      <c r="AD55" s="14" t="s">
        <v>48</v>
      </c>
      <c r="AE55" s="13" t="s">
        <v>56</v>
      </c>
      <c r="AF55" s="14" t="s">
        <v>48</v>
      </c>
      <c r="AG55" s="13" t="s">
        <v>49</v>
      </c>
      <c r="AH55" s="15">
        <v>6</v>
      </c>
      <c r="AI55" s="23" t="s">
        <v>321</v>
      </c>
      <c r="AJ55" s="14" t="s">
        <v>241</v>
      </c>
      <c r="AK55" s="15" t="s">
        <v>53</v>
      </c>
      <c r="AN55" s="14" t="s">
        <v>151</v>
      </c>
      <c r="AP55" s="14" t="s">
        <v>48</v>
      </c>
      <c r="AR55" s="13" t="s">
        <v>316</v>
      </c>
      <c r="AS55" s="20">
        <f>4/6*100</f>
        <v>66.666666666666657</v>
      </c>
      <c r="AT55" s="13" t="s">
        <v>322</v>
      </c>
      <c r="AU55" s="14" t="s">
        <v>318</v>
      </c>
    </row>
    <row r="56" spans="1:47" ht="51" x14ac:dyDescent="0.2">
      <c r="A56" s="37">
        <v>96</v>
      </c>
      <c r="C56" s="13" t="s">
        <v>138</v>
      </c>
      <c r="D56" s="14">
        <v>2012</v>
      </c>
      <c r="E56" s="14" t="s">
        <v>139</v>
      </c>
      <c r="F56" s="14" t="s">
        <v>140</v>
      </c>
      <c r="H56" s="14" t="s">
        <v>141</v>
      </c>
      <c r="I56" s="13" t="s">
        <v>105</v>
      </c>
      <c r="J56" s="14" t="s">
        <v>142</v>
      </c>
      <c r="L56" s="15">
        <v>3</v>
      </c>
      <c r="M56" s="13" t="s">
        <v>143</v>
      </c>
      <c r="N56" s="14" t="s">
        <v>315</v>
      </c>
      <c r="O56" s="15">
        <v>1000</v>
      </c>
      <c r="P56" s="16">
        <f t="shared" si="0"/>
        <v>1000</v>
      </c>
      <c r="Q56" s="13" t="s">
        <v>144</v>
      </c>
      <c r="R56" s="14" t="s">
        <v>52</v>
      </c>
      <c r="S56" s="17">
        <v>1000000</v>
      </c>
      <c r="T56" s="18" t="s">
        <v>53</v>
      </c>
      <c r="X56" s="19">
        <v>4</v>
      </c>
      <c r="Y56" s="13" t="s">
        <v>146</v>
      </c>
      <c r="Z56" s="14" t="s">
        <v>147</v>
      </c>
      <c r="AB56" s="14" t="s">
        <v>57</v>
      </c>
      <c r="AD56" s="14" t="s">
        <v>48</v>
      </c>
      <c r="AE56" s="13" t="s">
        <v>56</v>
      </c>
      <c r="AF56" s="14" t="s">
        <v>48</v>
      </c>
      <c r="AG56" s="13" t="s">
        <v>49</v>
      </c>
      <c r="AH56" s="15">
        <v>6</v>
      </c>
      <c r="AI56" s="23" t="s">
        <v>323</v>
      </c>
      <c r="AJ56" s="14" t="s">
        <v>241</v>
      </c>
      <c r="AK56" s="15" t="s">
        <v>53</v>
      </c>
      <c r="AN56" s="14" t="s">
        <v>151</v>
      </c>
      <c r="AP56" s="14" t="s">
        <v>48</v>
      </c>
      <c r="AR56" s="13" t="s">
        <v>316</v>
      </c>
      <c r="AS56" s="20">
        <v>0</v>
      </c>
      <c r="AT56" s="13" t="s">
        <v>160</v>
      </c>
      <c r="AU56" s="14" t="s">
        <v>318</v>
      </c>
    </row>
    <row r="57" spans="1:47" ht="102" x14ac:dyDescent="0.2">
      <c r="A57" s="37">
        <v>99</v>
      </c>
      <c r="C57" s="13" t="s">
        <v>324</v>
      </c>
      <c r="D57" s="14">
        <v>2001</v>
      </c>
      <c r="E57" s="14" t="s">
        <v>325</v>
      </c>
      <c r="F57" s="14" t="s">
        <v>326</v>
      </c>
      <c r="H57" s="14" t="s">
        <v>48</v>
      </c>
      <c r="I57" s="13" t="s">
        <v>327</v>
      </c>
      <c r="J57" s="14" t="s">
        <v>115</v>
      </c>
      <c r="K57" s="13" t="s">
        <v>328</v>
      </c>
      <c r="L57" s="15">
        <v>1</v>
      </c>
      <c r="M57" s="13" t="s">
        <v>117</v>
      </c>
      <c r="N57" s="14" t="s">
        <v>94</v>
      </c>
      <c r="P57" s="16" t="e">
        <f t="shared" si="0"/>
        <v>#DIV/0!</v>
      </c>
      <c r="R57" s="14" t="s">
        <v>94</v>
      </c>
      <c r="V57" s="18" t="s">
        <v>53</v>
      </c>
      <c r="W57" s="13" t="s">
        <v>329</v>
      </c>
      <c r="X57" s="19" t="s">
        <v>94</v>
      </c>
      <c r="Z57" s="14" t="s">
        <v>330</v>
      </c>
      <c r="AB57" s="14" t="s">
        <v>48</v>
      </c>
      <c r="AC57" s="13" t="s">
        <v>49</v>
      </c>
      <c r="AD57" s="14" t="s">
        <v>48</v>
      </c>
      <c r="AE57" s="13" t="s">
        <v>56</v>
      </c>
      <c r="AF57" s="14" t="s">
        <v>59</v>
      </c>
      <c r="AH57" s="15">
        <v>4</v>
      </c>
      <c r="AJ57" s="14" t="s">
        <v>241</v>
      </c>
      <c r="AK57" s="15" t="s">
        <v>53</v>
      </c>
      <c r="AM57" s="13" t="s">
        <v>19</v>
      </c>
      <c r="AN57" s="14" t="s">
        <v>94</v>
      </c>
      <c r="AP57" s="14" t="s">
        <v>331</v>
      </c>
      <c r="AQ57" s="15">
        <v>330</v>
      </c>
      <c r="AS57" s="20">
        <v>50</v>
      </c>
      <c r="AT57" s="22" t="s">
        <v>332</v>
      </c>
      <c r="AU57" s="14" t="s">
        <v>333</v>
      </c>
    </row>
    <row r="58" spans="1:47" ht="102" x14ac:dyDescent="0.2">
      <c r="A58" s="37">
        <v>99</v>
      </c>
      <c r="C58" s="13" t="s">
        <v>324</v>
      </c>
      <c r="D58" s="14">
        <v>2001</v>
      </c>
      <c r="E58" s="14" t="s">
        <v>325</v>
      </c>
      <c r="F58" s="14" t="s">
        <v>326</v>
      </c>
      <c r="H58" s="14" t="s">
        <v>48</v>
      </c>
      <c r="I58" s="13" t="s">
        <v>334</v>
      </c>
      <c r="J58" s="14" t="s">
        <v>115</v>
      </c>
      <c r="K58" s="13" t="s">
        <v>328</v>
      </c>
      <c r="L58" s="15">
        <v>1</v>
      </c>
      <c r="M58" s="13" t="s">
        <v>117</v>
      </c>
      <c r="N58" s="14" t="s">
        <v>94</v>
      </c>
      <c r="P58" s="16" t="e">
        <f t="shared" si="0"/>
        <v>#DIV/0!</v>
      </c>
      <c r="R58" s="14" t="s">
        <v>94</v>
      </c>
      <c r="V58" s="18" t="s">
        <v>53</v>
      </c>
      <c r="W58" s="13" t="s">
        <v>329</v>
      </c>
      <c r="X58" s="19" t="s">
        <v>94</v>
      </c>
      <c r="Z58" s="14" t="s">
        <v>330</v>
      </c>
      <c r="AB58" s="14" t="s">
        <v>48</v>
      </c>
      <c r="AC58" s="13" t="s">
        <v>49</v>
      </c>
      <c r="AD58" s="14" t="s">
        <v>48</v>
      </c>
      <c r="AE58" s="13" t="s">
        <v>56</v>
      </c>
      <c r="AF58" s="14" t="s">
        <v>59</v>
      </c>
      <c r="AH58" s="15">
        <v>3</v>
      </c>
      <c r="AJ58" s="14" t="s">
        <v>241</v>
      </c>
      <c r="AK58" s="15" t="s">
        <v>53</v>
      </c>
      <c r="AM58" s="13" t="s">
        <v>19</v>
      </c>
      <c r="AN58" s="14" t="s">
        <v>94</v>
      </c>
      <c r="AP58" s="14" t="s">
        <v>335</v>
      </c>
      <c r="AQ58" s="15">
        <v>270</v>
      </c>
      <c r="AS58" s="20">
        <v>100</v>
      </c>
      <c r="AT58" s="22" t="s">
        <v>84</v>
      </c>
      <c r="AU58" s="14" t="s">
        <v>333</v>
      </c>
    </row>
    <row r="59" spans="1:47" ht="102" x14ac:dyDescent="0.2">
      <c r="A59" s="37">
        <v>99</v>
      </c>
      <c r="C59" s="13" t="s">
        <v>324</v>
      </c>
      <c r="D59" s="14">
        <v>2001</v>
      </c>
      <c r="E59" s="14" t="s">
        <v>325</v>
      </c>
      <c r="F59" s="14" t="s">
        <v>326</v>
      </c>
      <c r="H59" s="14" t="s">
        <v>48</v>
      </c>
      <c r="I59" s="13" t="s">
        <v>334</v>
      </c>
      <c r="J59" s="14" t="s">
        <v>115</v>
      </c>
      <c r="K59" s="13" t="s">
        <v>328</v>
      </c>
      <c r="L59" s="15">
        <v>1</v>
      </c>
      <c r="M59" s="13" t="s">
        <v>117</v>
      </c>
      <c r="N59" s="14" t="s">
        <v>48</v>
      </c>
      <c r="P59" s="16" t="e">
        <f t="shared" si="0"/>
        <v>#DIV/0!</v>
      </c>
      <c r="Q59" s="13" t="s">
        <v>336</v>
      </c>
      <c r="R59" s="14" t="s">
        <v>284</v>
      </c>
      <c r="S59" s="17">
        <v>10000000</v>
      </c>
      <c r="T59" s="18" t="s">
        <v>53</v>
      </c>
      <c r="X59" s="19">
        <v>0</v>
      </c>
      <c r="Y59" s="13" t="s">
        <v>337</v>
      </c>
      <c r="Z59" s="14" t="s">
        <v>330</v>
      </c>
      <c r="AB59" s="14" t="s">
        <v>48</v>
      </c>
      <c r="AC59" s="13" t="s">
        <v>49</v>
      </c>
      <c r="AD59" s="14" t="s">
        <v>48</v>
      </c>
      <c r="AE59" s="13" t="s">
        <v>56</v>
      </c>
      <c r="AF59" s="14" t="s">
        <v>59</v>
      </c>
      <c r="AH59" s="15">
        <v>6</v>
      </c>
      <c r="AJ59" s="14" t="s">
        <v>241</v>
      </c>
      <c r="AK59" s="15" t="s">
        <v>53</v>
      </c>
      <c r="AM59" s="13" t="s">
        <v>17</v>
      </c>
      <c r="AN59" s="14" t="s">
        <v>94</v>
      </c>
      <c r="AP59" s="14" t="s">
        <v>335</v>
      </c>
      <c r="AQ59" s="15">
        <v>270</v>
      </c>
      <c r="AS59" s="20">
        <f>4/6*100</f>
        <v>66.666666666666657</v>
      </c>
      <c r="AT59" s="22" t="s">
        <v>338</v>
      </c>
      <c r="AU59" s="14" t="s">
        <v>333</v>
      </c>
    </row>
    <row r="60" spans="1:47" ht="102" x14ac:dyDescent="0.2">
      <c r="A60" s="37">
        <v>99</v>
      </c>
      <c r="C60" s="13" t="s">
        <v>324</v>
      </c>
      <c r="D60" s="14">
        <v>2001</v>
      </c>
      <c r="E60" s="14" t="s">
        <v>325</v>
      </c>
      <c r="F60" s="14" t="s">
        <v>326</v>
      </c>
      <c r="H60" s="14" t="s">
        <v>48</v>
      </c>
      <c r="I60" s="13" t="s">
        <v>339</v>
      </c>
      <c r="J60" s="14" t="s">
        <v>265</v>
      </c>
      <c r="L60" s="15">
        <v>1</v>
      </c>
      <c r="M60" s="13" t="s">
        <v>117</v>
      </c>
      <c r="N60" s="14" t="s">
        <v>94</v>
      </c>
      <c r="P60" s="16" t="e">
        <f t="shared" si="0"/>
        <v>#DIV/0!</v>
      </c>
      <c r="R60" s="14" t="s">
        <v>94</v>
      </c>
      <c r="V60" s="18" t="s">
        <v>53</v>
      </c>
      <c r="W60" s="13" t="s">
        <v>329</v>
      </c>
      <c r="X60" s="19" t="s">
        <v>94</v>
      </c>
      <c r="Z60" s="14" t="s">
        <v>330</v>
      </c>
      <c r="AB60" s="14" t="s">
        <v>48</v>
      </c>
      <c r="AC60" s="13" t="s">
        <v>49</v>
      </c>
      <c r="AD60" s="14" t="s">
        <v>48</v>
      </c>
      <c r="AE60" s="13" t="s">
        <v>56</v>
      </c>
      <c r="AF60" s="14" t="s">
        <v>59</v>
      </c>
      <c r="AH60" s="15">
        <v>5</v>
      </c>
      <c r="AJ60" s="14" t="s">
        <v>241</v>
      </c>
      <c r="AK60" s="15" t="s">
        <v>53</v>
      </c>
      <c r="AM60" s="13" t="s">
        <v>19</v>
      </c>
      <c r="AN60" s="14" t="s">
        <v>94</v>
      </c>
      <c r="AP60" s="14" t="s">
        <v>340</v>
      </c>
      <c r="AQ60" s="15">
        <v>180</v>
      </c>
      <c r="AS60" s="20">
        <v>100</v>
      </c>
      <c r="AT60" s="22" t="s">
        <v>261</v>
      </c>
      <c r="AU60" s="14" t="s">
        <v>333</v>
      </c>
    </row>
    <row r="61" spans="1:47" ht="102" x14ac:dyDescent="0.2">
      <c r="A61" s="37">
        <v>99</v>
      </c>
      <c r="C61" s="13" t="s">
        <v>324</v>
      </c>
      <c r="D61" s="14">
        <v>2001</v>
      </c>
      <c r="E61" s="14" t="s">
        <v>325</v>
      </c>
      <c r="F61" s="14" t="s">
        <v>326</v>
      </c>
      <c r="H61" s="14" t="s">
        <v>48</v>
      </c>
      <c r="I61" s="13" t="s">
        <v>341</v>
      </c>
      <c r="J61" s="14" t="s">
        <v>342</v>
      </c>
      <c r="L61" s="15">
        <v>2</v>
      </c>
      <c r="M61" s="13" t="s">
        <v>342</v>
      </c>
      <c r="N61" s="14" t="s">
        <v>94</v>
      </c>
      <c r="P61" s="16" t="e">
        <f t="shared" si="0"/>
        <v>#DIV/0!</v>
      </c>
      <c r="R61" s="14" t="s">
        <v>94</v>
      </c>
      <c r="V61" s="18" t="s">
        <v>53</v>
      </c>
      <c r="W61" s="13" t="s">
        <v>329</v>
      </c>
      <c r="X61" s="19" t="s">
        <v>94</v>
      </c>
      <c r="Z61" s="14" t="s">
        <v>330</v>
      </c>
      <c r="AB61" s="14" t="s">
        <v>48</v>
      </c>
      <c r="AC61" s="13" t="s">
        <v>49</v>
      </c>
      <c r="AD61" s="14" t="s">
        <v>48</v>
      </c>
      <c r="AE61" s="13" t="s">
        <v>56</v>
      </c>
      <c r="AF61" s="14" t="s">
        <v>59</v>
      </c>
      <c r="AH61" s="15">
        <v>6</v>
      </c>
      <c r="AJ61" s="14" t="s">
        <v>241</v>
      </c>
      <c r="AK61" s="15" t="s">
        <v>53</v>
      </c>
      <c r="AM61" s="13" t="s">
        <v>19</v>
      </c>
      <c r="AN61" s="14" t="s">
        <v>94</v>
      </c>
      <c r="AP61" s="14" t="s">
        <v>340</v>
      </c>
      <c r="AQ61" s="15">
        <v>180</v>
      </c>
      <c r="AS61" s="20">
        <f>4/6*100</f>
        <v>66.666666666666657</v>
      </c>
      <c r="AT61" s="22" t="s">
        <v>338</v>
      </c>
      <c r="AU61" s="14" t="s">
        <v>333</v>
      </c>
    </row>
    <row r="62" spans="1:47" ht="102" x14ac:dyDescent="0.2">
      <c r="A62" s="37">
        <v>99</v>
      </c>
      <c r="C62" s="13" t="s">
        <v>324</v>
      </c>
      <c r="D62" s="14">
        <v>2001</v>
      </c>
      <c r="E62" s="14" t="s">
        <v>325</v>
      </c>
      <c r="F62" s="14" t="s">
        <v>326</v>
      </c>
      <c r="H62" s="14" t="s">
        <v>48</v>
      </c>
      <c r="I62" s="13" t="s">
        <v>341</v>
      </c>
      <c r="J62" s="14" t="s">
        <v>342</v>
      </c>
      <c r="L62" s="15">
        <v>2</v>
      </c>
      <c r="M62" s="13" t="s">
        <v>342</v>
      </c>
      <c r="N62" s="14" t="s">
        <v>48</v>
      </c>
      <c r="P62" s="16" t="e">
        <f t="shared" si="0"/>
        <v>#DIV/0!</v>
      </c>
      <c r="R62" s="14" t="s">
        <v>284</v>
      </c>
      <c r="S62" s="17">
        <v>10000000</v>
      </c>
      <c r="T62" s="18" t="s">
        <v>53</v>
      </c>
      <c r="X62" s="19">
        <v>0</v>
      </c>
      <c r="Y62" s="13" t="s">
        <v>337</v>
      </c>
      <c r="Z62" s="14" t="s">
        <v>330</v>
      </c>
      <c r="AB62" s="14" t="s">
        <v>48</v>
      </c>
      <c r="AC62" s="13" t="s">
        <v>49</v>
      </c>
      <c r="AD62" s="14" t="s">
        <v>48</v>
      </c>
      <c r="AE62" s="13" t="s">
        <v>56</v>
      </c>
      <c r="AF62" s="14" t="s">
        <v>59</v>
      </c>
      <c r="AH62" s="15">
        <v>6</v>
      </c>
      <c r="AJ62" s="14" t="s">
        <v>241</v>
      </c>
      <c r="AK62" s="15" t="s">
        <v>53</v>
      </c>
      <c r="AM62" s="13" t="s">
        <v>17</v>
      </c>
      <c r="AN62" s="14" t="s">
        <v>94</v>
      </c>
      <c r="AP62" s="14" t="s">
        <v>340</v>
      </c>
      <c r="AQ62" s="15">
        <v>180</v>
      </c>
      <c r="AS62" s="20">
        <v>0</v>
      </c>
      <c r="AT62" s="22" t="s">
        <v>343</v>
      </c>
      <c r="AU62" s="14" t="s">
        <v>333</v>
      </c>
    </row>
    <row r="63" spans="1:47" ht="102" x14ac:dyDescent="0.2">
      <c r="A63" s="37">
        <v>99</v>
      </c>
      <c r="C63" s="13" t="s">
        <v>324</v>
      </c>
      <c r="D63" s="14">
        <v>2001</v>
      </c>
      <c r="E63" s="14" t="s">
        <v>325</v>
      </c>
      <c r="F63" s="14" t="s">
        <v>326</v>
      </c>
      <c r="H63" s="14" t="s">
        <v>48</v>
      </c>
      <c r="I63" s="13" t="s">
        <v>344</v>
      </c>
      <c r="J63" s="14" t="s">
        <v>115</v>
      </c>
      <c r="L63" s="15">
        <v>1</v>
      </c>
      <c r="M63" s="13" t="s">
        <v>117</v>
      </c>
      <c r="N63" s="14" t="s">
        <v>48</v>
      </c>
      <c r="P63" s="16" t="e">
        <f t="shared" si="0"/>
        <v>#DIV/0!</v>
      </c>
      <c r="R63" s="14" t="s">
        <v>284</v>
      </c>
      <c r="S63" s="17">
        <v>10000000</v>
      </c>
      <c r="T63" s="18" t="s">
        <v>53</v>
      </c>
      <c r="X63" s="19">
        <v>0</v>
      </c>
      <c r="Y63" s="13" t="s">
        <v>337</v>
      </c>
      <c r="Z63" s="14" t="s">
        <v>330</v>
      </c>
      <c r="AB63" s="14" t="s">
        <v>48</v>
      </c>
      <c r="AC63" s="13" t="s">
        <v>49</v>
      </c>
      <c r="AD63" s="14" t="s">
        <v>48</v>
      </c>
      <c r="AE63" s="13" t="s">
        <v>56</v>
      </c>
      <c r="AF63" s="14" t="s">
        <v>59</v>
      </c>
      <c r="AH63" s="15">
        <v>10</v>
      </c>
      <c r="AJ63" s="14" t="s">
        <v>241</v>
      </c>
      <c r="AK63" s="15" t="s">
        <v>53</v>
      </c>
      <c r="AM63" s="13" t="s">
        <v>17</v>
      </c>
      <c r="AN63" s="14" t="s">
        <v>94</v>
      </c>
      <c r="AP63" s="14" t="s">
        <v>340</v>
      </c>
      <c r="AQ63" s="15">
        <v>180</v>
      </c>
      <c r="AS63" s="20">
        <v>70</v>
      </c>
      <c r="AT63" s="22" t="s">
        <v>80</v>
      </c>
      <c r="AU63" s="14" t="s">
        <v>333</v>
      </c>
    </row>
    <row r="64" spans="1:47" ht="102" x14ac:dyDescent="0.2">
      <c r="A64" s="37">
        <v>99</v>
      </c>
      <c r="C64" s="13" t="s">
        <v>324</v>
      </c>
      <c r="D64" s="14">
        <v>2001</v>
      </c>
      <c r="E64" s="14" t="s">
        <v>325</v>
      </c>
      <c r="F64" s="14" t="s">
        <v>326</v>
      </c>
      <c r="H64" s="14" t="s">
        <v>48</v>
      </c>
      <c r="I64" s="13" t="s">
        <v>223</v>
      </c>
      <c r="J64" s="14" t="s">
        <v>115</v>
      </c>
      <c r="L64" s="15">
        <v>1</v>
      </c>
      <c r="M64" s="13" t="s">
        <v>117</v>
      </c>
      <c r="N64" s="14" t="s">
        <v>94</v>
      </c>
      <c r="P64" s="16" t="e">
        <f t="shared" si="0"/>
        <v>#DIV/0!</v>
      </c>
      <c r="R64" s="14" t="s">
        <v>94</v>
      </c>
      <c r="V64" s="18" t="s">
        <v>53</v>
      </c>
      <c r="W64" s="13" t="s">
        <v>329</v>
      </c>
      <c r="X64" s="19" t="s">
        <v>94</v>
      </c>
      <c r="Z64" s="14" t="s">
        <v>330</v>
      </c>
      <c r="AB64" s="14" t="s">
        <v>48</v>
      </c>
      <c r="AC64" s="13" t="s">
        <v>49</v>
      </c>
      <c r="AD64" s="14" t="s">
        <v>48</v>
      </c>
      <c r="AE64" s="13" t="s">
        <v>56</v>
      </c>
      <c r="AF64" s="14" t="s">
        <v>59</v>
      </c>
      <c r="AH64" s="15">
        <v>20</v>
      </c>
      <c r="AJ64" s="14" t="s">
        <v>241</v>
      </c>
      <c r="AK64" s="15" t="s">
        <v>53</v>
      </c>
      <c r="AM64" s="13" t="s">
        <v>19</v>
      </c>
      <c r="AN64" s="14" t="s">
        <v>94</v>
      </c>
      <c r="AP64" s="14" t="s">
        <v>340</v>
      </c>
      <c r="AQ64" s="15">
        <v>180</v>
      </c>
      <c r="AS64" s="20">
        <v>70</v>
      </c>
      <c r="AT64" s="22" t="s">
        <v>345</v>
      </c>
      <c r="AU64" s="14" t="s">
        <v>333</v>
      </c>
    </row>
    <row r="65" spans="1:48" ht="170" x14ac:dyDescent="0.2">
      <c r="A65" s="37">
        <v>100</v>
      </c>
      <c r="C65" s="13" t="s">
        <v>346</v>
      </c>
      <c r="D65" s="14">
        <v>2001</v>
      </c>
      <c r="E65" s="14" t="s">
        <v>347</v>
      </c>
      <c r="F65" s="14" t="s">
        <v>348</v>
      </c>
      <c r="I65" s="13" t="s">
        <v>349</v>
      </c>
      <c r="J65" s="14" t="s">
        <v>48</v>
      </c>
      <c r="L65" s="15">
        <v>1</v>
      </c>
      <c r="M65" s="13" t="s">
        <v>117</v>
      </c>
      <c r="N65" s="14" t="s">
        <v>252</v>
      </c>
      <c r="O65" s="15">
        <v>500</v>
      </c>
      <c r="P65" s="16">
        <f t="shared" si="0"/>
        <v>2000</v>
      </c>
      <c r="Q65" s="26" t="s">
        <v>350</v>
      </c>
      <c r="R65" s="14" t="s">
        <v>52</v>
      </c>
      <c r="S65" s="17">
        <v>1000000</v>
      </c>
      <c r="T65" s="18" t="s">
        <v>53</v>
      </c>
      <c r="X65" s="30" t="s">
        <v>351</v>
      </c>
      <c r="Y65" s="13" t="s">
        <v>352</v>
      </c>
      <c r="Z65" s="14" t="s">
        <v>353</v>
      </c>
      <c r="AB65" s="14" t="s">
        <v>239</v>
      </c>
      <c r="AD65" s="14" t="s">
        <v>354</v>
      </c>
      <c r="AE65" s="13" t="s">
        <v>355</v>
      </c>
      <c r="AF65" s="14" t="s">
        <v>48</v>
      </c>
      <c r="AH65" s="15">
        <f>8+8+8+8+12+16+8+8</f>
        <v>76</v>
      </c>
      <c r="AI65" s="13" t="s">
        <v>356</v>
      </c>
      <c r="AJ65" s="14" t="s">
        <v>288</v>
      </c>
      <c r="AK65" s="15" t="s">
        <v>53</v>
      </c>
      <c r="AN65" s="14" t="s">
        <v>357</v>
      </c>
      <c r="AO65" s="13" t="s">
        <v>358</v>
      </c>
      <c r="AP65" s="14" t="s">
        <v>312</v>
      </c>
      <c r="AQ65" s="15">
        <v>150</v>
      </c>
      <c r="AS65" s="20">
        <v>100</v>
      </c>
      <c r="AT65" s="13" t="s">
        <v>359</v>
      </c>
      <c r="AU65" s="14" t="s">
        <v>360</v>
      </c>
    </row>
    <row r="66" spans="1:48" ht="119" x14ac:dyDescent="0.2">
      <c r="A66" s="37">
        <v>101</v>
      </c>
      <c r="C66" s="13" t="s">
        <v>166</v>
      </c>
      <c r="D66" s="14">
        <v>2001</v>
      </c>
      <c r="E66" s="14" t="s">
        <v>361</v>
      </c>
      <c r="F66" s="14" t="s">
        <v>362</v>
      </c>
      <c r="H66" s="14" t="s">
        <v>363</v>
      </c>
      <c r="I66" s="13" t="s">
        <v>364</v>
      </c>
      <c r="J66" s="14" t="s">
        <v>48</v>
      </c>
      <c r="L66" s="15">
        <v>1</v>
      </c>
      <c r="M66" s="13" t="s">
        <v>365</v>
      </c>
      <c r="N66" s="14" t="s">
        <v>366</v>
      </c>
      <c r="O66" s="15">
        <v>800</v>
      </c>
      <c r="P66" s="16">
        <f t="shared" si="0"/>
        <v>1875</v>
      </c>
      <c r="Q66" s="13" t="s">
        <v>367</v>
      </c>
      <c r="R66" s="14" t="s">
        <v>368</v>
      </c>
      <c r="S66" s="17">
        <v>1500000</v>
      </c>
      <c r="T66" s="18" t="s">
        <v>53</v>
      </c>
      <c r="X66" s="19">
        <v>1</v>
      </c>
      <c r="Y66" s="13" t="s">
        <v>369</v>
      </c>
      <c r="Z66" s="14" t="s">
        <v>370</v>
      </c>
      <c r="AB66" s="14" t="s">
        <v>57</v>
      </c>
      <c r="AD66" s="14" t="s">
        <v>371</v>
      </c>
      <c r="AF66" s="14" t="s">
        <v>48</v>
      </c>
      <c r="AH66" s="15">
        <v>20</v>
      </c>
      <c r="AI66" s="13" t="s">
        <v>372</v>
      </c>
      <c r="AJ66" s="14" t="s">
        <v>373</v>
      </c>
      <c r="AK66" s="15" t="s">
        <v>53</v>
      </c>
      <c r="AN66" s="14" t="s">
        <v>374</v>
      </c>
      <c r="AO66" s="13" t="s">
        <v>375</v>
      </c>
      <c r="AP66" s="14" t="s">
        <v>376</v>
      </c>
      <c r="AQ66" s="15">
        <f>8*7</f>
        <v>56</v>
      </c>
      <c r="AS66" s="20">
        <v>100</v>
      </c>
      <c r="AT66" s="13" t="s">
        <v>377</v>
      </c>
      <c r="AU66" s="14" t="s">
        <v>378</v>
      </c>
    </row>
    <row r="67" spans="1:48" ht="119" x14ac:dyDescent="0.2">
      <c r="A67" s="37">
        <v>101</v>
      </c>
      <c r="C67" s="13" t="s">
        <v>166</v>
      </c>
      <c r="D67" s="14">
        <v>2001</v>
      </c>
      <c r="E67" s="14" t="s">
        <v>361</v>
      </c>
      <c r="F67" s="14" t="s">
        <v>362</v>
      </c>
      <c r="H67" s="14" t="s">
        <v>379</v>
      </c>
      <c r="I67" s="13" t="s">
        <v>380</v>
      </c>
      <c r="J67" s="14" t="s">
        <v>48</v>
      </c>
      <c r="L67" s="15">
        <v>2</v>
      </c>
      <c r="M67" s="13" t="s">
        <v>342</v>
      </c>
      <c r="N67" s="14" t="s">
        <v>366</v>
      </c>
      <c r="O67" s="15">
        <v>800</v>
      </c>
      <c r="P67" s="16">
        <f t="shared" ref="P67:P78" si="2">S67/O67</f>
        <v>1875</v>
      </c>
      <c r="Q67" s="13" t="s">
        <v>367</v>
      </c>
      <c r="R67" s="14" t="s">
        <v>368</v>
      </c>
      <c r="S67" s="17">
        <v>1500000</v>
      </c>
      <c r="T67" s="18" t="s">
        <v>53</v>
      </c>
      <c r="X67" s="19">
        <v>1</v>
      </c>
      <c r="Y67" s="13" t="s">
        <v>369</v>
      </c>
      <c r="Z67" s="14" t="s">
        <v>370</v>
      </c>
      <c r="AB67" s="14" t="s">
        <v>57</v>
      </c>
      <c r="AD67" s="14" t="s">
        <v>371</v>
      </c>
      <c r="AF67" s="14" t="s">
        <v>48</v>
      </c>
      <c r="AH67" s="15">
        <v>8</v>
      </c>
      <c r="AI67" s="13" t="s">
        <v>372</v>
      </c>
      <c r="AJ67" s="14" t="s">
        <v>373</v>
      </c>
      <c r="AK67" s="15" t="s">
        <v>53</v>
      </c>
      <c r="AN67" s="14" t="s">
        <v>374</v>
      </c>
      <c r="AO67" s="13" t="s">
        <v>375</v>
      </c>
      <c r="AP67" s="14" t="s">
        <v>376</v>
      </c>
      <c r="AQ67" s="15">
        <f>8*7</f>
        <v>56</v>
      </c>
      <c r="AS67" s="20">
        <v>100</v>
      </c>
      <c r="AT67" s="23" t="s">
        <v>381</v>
      </c>
      <c r="AU67" s="14" t="s">
        <v>378</v>
      </c>
    </row>
    <row r="68" spans="1:48" ht="119" x14ac:dyDescent="0.2">
      <c r="A68" s="37">
        <v>101</v>
      </c>
      <c r="C68" s="13" t="s">
        <v>166</v>
      </c>
      <c r="D68" s="14">
        <v>2001</v>
      </c>
      <c r="E68" s="14" t="s">
        <v>361</v>
      </c>
      <c r="F68" s="14" t="s">
        <v>362</v>
      </c>
      <c r="H68" s="14" t="s">
        <v>382</v>
      </c>
      <c r="I68" s="13" t="s">
        <v>383</v>
      </c>
      <c r="J68" s="14" t="s">
        <v>48</v>
      </c>
      <c r="L68" s="15">
        <v>3</v>
      </c>
      <c r="M68" s="13" t="s">
        <v>231</v>
      </c>
      <c r="N68" s="14" t="s">
        <v>366</v>
      </c>
      <c r="O68" s="15">
        <v>800</v>
      </c>
      <c r="P68" s="16">
        <f t="shared" si="2"/>
        <v>1875</v>
      </c>
      <c r="Q68" s="13" t="s">
        <v>367</v>
      </c>
      <c r="R68" s="14" t="s">
        <v>368</v>
      </c>
      <c r="S68" s="17">
        <v>1500000</v>
      </c>
      <c r="T68" s="18" t="s">
        <v>53</v>
      </c>
      <c r="X68" s="19">
        <v>1</v>
      </c>
      <c r="Y68" s="13" t="s">
        <v>369</v>
      </c>
      <c r="Z68" s="14" t="s">
        <v>370</v>
      </c>
      <c r="AB68" s="14" t="s">
        <v>57</v>
      </c>
      <c r="AD68" s="14" t="s">
        <v>371</v>
      </c>
      <c r="AF68" s="14" t="s">
        <v>48</v>
      </c>
      <c r="AH68" s="15">
        <v>2</v>
      </c>
      <c r="AI68" s="13" t="s">
        <v>372</v>
      </c>
      <c r="AJ68" s="14" t="s">
        <v>373</v>
      </c>
      <c r="AK68" s="15" t="s">
        <v>53</v>
      </c>
      <c r="AN68" s="14" t="s">
        <v>374</v>
      </c>
      <c r="AO68" s="13" t="s">
        <v>375</v>
      </c>
      <c r="AP68" s="14" t="s">
        <v>376</v>
      </c>
      <c r="AQ68" s="15">
        <f>8*7</f>
        <v>56</v>
      </c>
      <c r="AS68" s="20">
        <v>100</v>
      </c>
      <c r="AT68" s="23" t="s">
        <v>384</v>
      </c>
      <c r="AU68" s="14" t="s">
        <v>378</v>
      </c>
    </row>
    <row r="69" spans="1:48" ht="68" x14ac:dyDescent="0.2">
      <c r="A69" s="37">
        <v>106</v>
      </c>
      <c r="C69" s="13" t="s">
        <v>385</v>
      </c>
      <c r="D69" s="14">
        <v>1997</v>
      </c>
      <c r="E69" s="14" t="s">
        <v>386</v>
      </c>
      <c r="F69" s="14" t="s">
        <v>387</v>
      </c>
      <c r="H69" s="14" t="s">
        <v>48</v>
      </c>
      <c r="I69" s="13" t="s">
        <v>388</v>
      </c>
      <c r="J69" s="14" t="s">
        <v>48</v>
      </c>
      <c r="L69" s="15" t="s">
        <v>48</v>
      </c>
      <c r="M69" s="13" t="s">
        <v>389</v>
      </c>
      <c r="N69" s="14" t="s">
        <v>94</v>
      </c>
      <c r="P69" s="16" t="e">
        <f t="shared" si="2"/>
        <v>#DIV/0!</v>
      </c>
      <c r="R69" s="14" t="s">
        <v>94</v>
      </c>
      <c r="V69" s="18" t="s">
        <v>53</v>
      </c>
      <c r="W69" s="13" t="s">
        <v>390</v>
      </c>
      <c r="X69" s="19" t="s">
        <v>94</v>
      </c>
      <c r="Y69" s="13" t="s">
        <v>391</v>
      </c>
      <c r="Z69" s="14" t="s">
        <v>392</v>
      </c>
      <c r="AB69" s="14" t="s">
        <v>393</v>
      </c>
      <c r="AD69" s="14" t="s">
        <v>394</v>
      </c>
      <c r="AF69" s="14" t="s">
        <v>395</v>
      </c>
      <c r="AH69" s="15">
        <v>50</v>
      </c>
      <c r="AI69" s="13" t="s">
        <v>396</v>
      </c>
      <c r="AJ69" s="14" t="s">
        <v>397</v>
      </c>
      <c r="AK69" s="15" t="s">
        <v>53</v>
      </c>
      <c r="AM69" s="13" t="s">
        <v>398</v>
      </c>
      <c r="AN69" s="14" t="s">
        <v>399</v>
      </c>
      <c r="AO69" s="13" t="s">
        <v>400</v>
      </c>
      <c r="AP69" s="14" t="s">
        <v>244</v>
      </c>
      <c r="AQ69" s="15">
        <v>30</v>
      </c>
      <c r="AS69" s="20">
        <v>100</v>
      </c>
      <c r="AT69" s="13" t="s">
        <v>401</v>
      </c>
      <c r="AU69" s="14" t="s">
        <v>402</v>
      </c>
    </row>
    <row r="70" spans="1:48" ht="68" x14ac:dyDescent="0.2">
      <c r="A70" s="37">
        <v>108</v>
      </c>
      <c r="C70" s="13" t="s">
        <v>403</v>
      </c>
      <c r="D70" s="14">
        <v>1995</v>
      </c>
      <c r="E70" s="14" t="s">
        <v>404</v>
      </c>
      <c r="F70" s="14" t="s">
        <v>405</v>
      </c>
      <c r="H70" s="14" t="s">
        <v>48</v>
      </c>
      <c r="I70" s="13" t="s">
        <v>406</v>
      </c>
      <c r="J70" s="14" t="s">
        <v>48</v>
      </c>
      <c r="L70" s="15">
        <v>1</v>
      </c>
      <c r="M70" s="13" t="s">
        <v>117</v>
      </c>
      <c r="N70" s="14" t="s">
        <v>94</v>
      </c>
      <c r="P70" s="16" t="e">
        <f t="shared" si="2"/>
        <v>#DIV/0!</v>
      </c>
      <c r="R70" s="14" t="s">
        <v>94</v>
      </c>
      <c r="V70" s="18" t="s">
        <v>53</v>
      </c>
      <c r="X70" s="19" t="s">
        <v>94</v>
      </c>
      <c r="Y70" s="13" t="s">
        <v>407</v>
      </c>
      <c r="Z70" s="14" t="s">
        <v>408</v>
      </c>
      <c r="AB70" s="14" t="s">
        <v>57</v>
      </c>
      <c r="AD70" s="14" t="s">
        <v>409</v>
      </c>
      <c r="AF70" s="14" t="s">
        <v>410</v>
      </c>
      <c r="AH70" s="15">
        <v>36</v>
      </c>
      <c r="AI70" s="13" t="s">
        <v>411</v>
      </c>
      <c r="AJ70" s="14" t="s">
        <v>412</v>
      </c>
      <c r="AK70" s="15" t="s">
        <v>53</v>
      </c>
      <c r="AM70" s="13" t="s">
        <v>413</v>
      </c>
      <c r="AN70" s="14" t="s">
        <v>414</v>
      </c>
      <c r="AP70" s="14" t="s">
        <v>415</v>
      </c>
      <c r="AQ70" s="15">
        <v>56</v>
      </c>
      <c r="AS70" s="20">
        <v>100</v>
      </c>
      <c r="AT70" s="13" t="s">
        <v>416</v>
      </c>
      <c r="AU70" s="14" t="s">
        <v>417</v>
      </c>
      <c r="AV70" s="13" t="s">
        <v>418</v>
      </c>
    </row>
    <row r="71" spans="1:48" ht="102" x14ac:dyDescent="0.2">
      <c r="A71" s="37">
        <v>108</v>
      </c>
      <c r="C71" s="13" t="s">
        <v>403</v>
      </c>
      <c r="D71" s="14">
        <v>1995</v>
      </c>
      <c r="E71" s="14" t="s">
        <v>404</v>
      </c>
      <c r="F71" s="14" t="s">
        <v>405</v>
      </c>
      <c r="H71" s="14" t="s">
        <v>48</v>
      </c>
      <c r="I71" s="13" t="s">
        <v>189</v>
      </c>
      <c r="J71" s="14" t="s">
        <v>48</v>
      </c>
      <c r="L71" s="15">
        <v>3</v>
      </c>
      <c r="M71" s="13" t="s">
        <v>231</v>
      </c>
      <c r="N71" s="14" t="s">
        <v>94</v>
      </c>
      <c r="P71" s="16" t="e">
        <f t="shared" si="2"/>
        <v>#DIV/0!</v>
      </c>
      <c r="R71" s="14" t="s">
        <v>94</v>
      </c>
      <c r="V71" s="18" t="s">
        <v>53</v>
      </c>
      <c r="X71" s="19" t="s">
        <v>94</v>
      </c>
      <c r="Y71" s="13" t="s">
        <v>419</v>
      </c>
      <c r="Z71" s="14" t="s">
        <v>408</v>
      </c>
      <c r="AB71" s="14" t="s">
        <v>57</v>
      </c>
      <c r="AD71" s="14" t="s">
        <v>409</v>
      </c>
      <c r="AF71" s="14" t="s">
        <v>410</v>
      </c>
      <c r="AH71" s="15">
        <v>20</v>
      </c>
      <c r="AI71" s="13" t="s">
        <v>420</v>
      </c>
      <c r="AJ71" s="14" t="s">
        <v>412</v>
      </c>
      <c r="AK71" s="15" t="s">
        <v>53</v>
      </c>
      <c r="AM71" s="13" t="s">
        <v>421</v>
      </c>
      <c r="AN71" s="14" t="s">
        <v>422</v>
      </c>
      <c r="AP71" s="14" t="s">
        <v>259</v>
      </c>
      <c r="AQ71" s="15">
        <v>35</v>
      </c>
      <c r="AS71" s="20">
        <v>100</v>
      </c>
      <c r="AT71" s="13" t="s">
        <v>377</v>
      </c>
      <c r="AU71" s="14" t="s">
        <v>417</v>
      </c>
      <c r="AV71" s="13" t="s">
        <v>423</v>
      </c>
    </row>
    <row r="72" spans="1:48" ht="85" x14ac:dyDescent="0.2">
      <c r="A72" s="37">
        <v>109</v>
      </c>
      <c r="C72" s="13" t="s">
        <v>424</v>
      </c>
      <c r="D72" s="14">
        <v>1994</v>
      </c>
      <c r="E72" s="14" t="s">
        <v>425</v>
      </c>
      <c r="F72" s="14" t="s">
        <v>426</v>
      </c>
      <c r="H72" s="14" t="s">
        <v>264</v>
      </c>
      <c r="I72" s="13" t="s">
        <v>427</v>
      </c>
      <c r="J72" s="14" t="s">
        <v>115</v>
      </c>
      <c r="K72" s="13" t="s">
        <v>428</v>
      </c>
      <c r="L72" s="15">
        <v>1</v>
      </c>
      <c r="M72" s="13" t="s">
        <v>429</v>
      </c>
      <c r="N72" s="14" t="s">
        <v>118</v>
      </c>
      <c r="O72" s="15">
        <v>10</v>
      </c>
      <c r="P72" s="16">
        <f t="shared" si="2"/>
        <v>5000000</v>
      </c>
      <c r="R72" s="14" t="s">
        <v>430</v>
      </c>
      <c r="S72" s="17">
        <v>50000000</v>
      </c>
      <c r="T72" s="18" t="s">
        <v>53</v>
      </c>
      <c r="W72" s="13" t="s">
        <v>431</v>
      </c>
      <c r="X72" s="19" t="s">
        <v>48</v>
      </c>
      <c r="Y72" s="13" t="s">
        <v>49</v>
      </c>
      <c r="Z72" s="14" t="s">
        <v>432</v>
      </c>
      <c r="AB72" s="14" t="s">
        <v>57</v>
      </c>
      <c r="AD72" s="14" t="s">
        <v>433</v>
      </c>
      <c r="AF72" s="14" t="s">
        <v>48</v>
      </c>
      <c r="AH72" s="15">
        <v>19</v>
      </c>
      <c r="AI72" s="13" t="s">
        <v>434</v>
      </c>
      <c r="AJ72" s="14" t="s">
        <v>412</v>
      </c>
      <c r="AK72" s="15" t="s">
        <v>53</v>
      </c>
      <c r="AM72" s="13" t="s">
        <v>435</v>
      </c>
      <c r="AN72" s="14" t="s">
        <v>436</v>
      </c>
      <c r="AP72" s="14" t="s">
        <v>210</v>
      </c>
      <c r="AQ72" s="15">
        <v>28</v>
      </c>
      <c r="AS72" s="20">
        <v>100</v>
      </c>
      <c r="AT72" s="13" t="s">
        <v>437</v>
      </c>
      <c r="AU72" s="14" t="s">
        <v>438</v>
      </c>
    </row>
    <row r="73" spans="1:48" ht="85" x14ac:dyDescent="0.2">
      <c r="A73" s="37">
        <v>109</v>
      </c>
      <c r="C73" s="13" t="s">
        <v>424</v>
      </c>
      <c r="D73" s="14">
        <v>1994</v>
      </c>
      <c r="E73" s="14" t="s">
        <v>425</v>
      </c>
      <c r="F73" s="14" t="s">
        <v>426</v>
      </c>
      <c r="H73" s="14" t="s">
        <v>264</v>
      </c>
      <c r="I73" s="13" t="s">
        <v>439</v>
      </c>
      <c r="J73" s="14" t="s">
        <v>115</v>
      </c>
      <c r="K73" s="13" t="s">
        <v>428</v>
      </c>
      <c r="L73" s="15">
        <v>1</v>
      </c>
      <c r="M73" s="13" t="s">
        <v>429</v>
      </c>
      <c r="N73" s="14" t="s">
        <v>118</v>
      </c>
      <c r="O73" s="15">
        <v>10</v>
      </c>
      <c r="P73" s="16">
        <f t="shared" si="2"/>
        <v>5000000</v>
      </c>
      <c r="R73" s="14" t="s">
        <v>430</v>
      </c>
      <c r="S73" s="17">
        <v>50000000</v>
      </c>
      <c r="T73" s="18" t="s">
        <v>53</v>
      </c>
      <c r="W73" s="13" t="s">
        <v>431</v>
      </c>
      <c r="X73" s="19" t="s">
        <v>48</v>
      </c>
      <c r="Y73" s="13" t="s">
        <v>49</v>
      </c>
      <c r="Z73" s="14" t="s">
        <v>432</v>
      </c>
      <c r="AB73" s="14" t="s">
        <v>57</v>
      </c>
      <c r="AD73" s="14" t="s">
        <v>433</v>
      </c>
      <c r="AF73" s="14" t="s">
        <v>48</v>
      </c>
      <c r="AH73" s="15">
        <v>12</v>
      </c>
      <c r="AI73" s="13" t="s">
        <v>440</v>
      </c>
      <c r="AJ73" s="14" t="s">
        <v>412</v>
      </c>
      <c r="AK73" s="15" t="s">
        <v>53</v>
      </c>
      <c r="AM73" s="13" t="s">
        <v>435</v>
      </c>
      <c r="AN73" s="14" t="s">
        <v>436</v>
      </c>
      <c r="AP73" s="14" t="s">
        <v>210</v>
      </c>
      <c r="AQ73" s="15">
        <v>28</v>
      </c>
      <c r="AS73" s="20">
        <v>100</v>
      </c>
      <c r="AT73" s="22" t="s">
        <v>441</v>
      </c>
      <c r="AU73" s="14" t="s">
        <v>438</v>
      </c>
    </row>
    <row r="74" spans="1:48" ht="85" x14ac:dyDescent="0.2">
      <c r="A74" s="37">
        <v>109</v>
      </c>
      <c r="C74" s="13" t="s">
        <v>424</v>
      </c>
      <c r="D74" s="14">
        <v>1994</v>
      </c>
      <c r="E74" s="14" t="s">
        <v>425</v>
      </c>
      <c r="F74" s="14" t="s">
        <v>426</v>
      </c>
      <c r="H74" s="14" t="s">
        <v>264</v>
      </c>
      <c r="I74" s="13" t="s">
        <v>344</v>
      </c>
      <c r="J74" s="14" t="s">
        <v>442</v>
      </c>
      <c r="K74" s="13" t="s">
        <v>443</v>
      </c>
      <c r="L74" s="15">
        <v>1</v>
      </c>
      <c r="M74" s="13" t="s">
        <v>429</v>
      </c>
      <c r="N74" s="14" t="s">
        <v>118</v>
      </c>
      <c r="O74" s="15">
        <v>10</v>
      </c>
      <c r="P74" s="16">
        <f t="shared" si="2"/>
        <v>5000000</v>
      </c>
      <c r="R74" s="14" t="s">
        <v>430</v>
      </c>
      <c r="S74" s="17">
        <v>50000000</v>
      </c>
      <c r="T74" s="18" t="s">
        <v>53</v>
      </c>
      <c r="W74" s="13" t="s">
        <v>431</v>
      </c>
      <c r="X74" s="19" t="s">
        <v>48</v>
      </c>
      <c r="Y74" s="13" t="s">
        <v>49</v>
      </c>
      <c r="Z74" s="14" t="s">
        <v>432</v>
      </c>
      <c r="AB74" s="14" t="s">
        <v>57</v>
      </c>
      <c r="AD74" s="14" t="s">
        <v>433</v>
      </c>
      <c r="AF74" s="14" t="s">
        <v>48</v>
      </c>
      <c r="AH74" s="15">
        <v>20</v>
      </c>
      <c r="AI74" s="13" t="s">
        <v>444</v>
      </c>
      <c r="AJ74" s="14" t="s">
        <v>412</v>
      </c>
      <c r="AK74" s="15" t="s">
        <v>53</v>
      </c>
      <c r="AM74" s="13" t="s">
        <v>435</v>
      </c>
      <c r="AN74" s="14" t="s">
        <v>436</v>
      </c>
      <c r="AP74" s="14" t="s">
        <v>210</v>
      </c>
      <c r="AQ74" s="15">
        <v>28</v>
      </c>
      <c r="AS74" s="20">
        <v>100</v>
      </c>
      <c r="AT74" s="13" t="s">
        <v>377</v>
      </c>
      <c r="AU74" s="14" t="s">
        <v>438</v>
      </c>
    </row>
    <row r="75" spans="1:48" ht="102" x14ac:dyDescent="0.2">
      <c r="A75" s="37">
        <v>113</v>
      </c>
      <c r="C75" s="13" t="s">
        <v>445</v>
      </c>
      <c r="D75" s="14">
        <v>1989</v>
      </c>
      <c r="E75" s="14" t="s">
        <v>167</v>
      </c>
      <c r="F75" s="14" t="s">
        <v>446</v>
      </c>
      <c r="H75" s="14" t="s">
        <v>48</v>
      </c>
      <c r="I75" s="13" t="s">
        <v>447</v>
      </c>
      <c r="L75" s="33" t="s">
        <v>448</v>
      </c>
      <c r="N75" s="14" t="s">
        <v>94</v>
      </c>
      <c r="P75" s="16" t="e">
        <f t="shared" si="2"/>
        <v>#DIV/0!</v>
      </c>
      <c r="R75" s="14" t="s">
        <v>94</v>
      </c>
      <c r="V75" s="18" t="s">
        <v>53</v>
      </c>
      <c r="W75" s="13" t="s">
        <v>449</v>
      </c>
      <c r="X75" s="19" t="s">
        <v>94</v>
      </c>
      <c r="Z75" s="14" t="s">
        <v>450</v>
      </c>
      <c r="AB75" s="14" t="s">
        <v>57</v>
      </c>
      <c r="AD75" s="14" t="s">
        <v>48</v>
      </c>
      <c r="AF75" s="14" t="s">
        <v>451</v>
      </c>
      <c r="AH75" s="15" t="s">
        <v>48</v>
      </c>
      <c r="AI75" s="13" t="s">
        <v>452</v>
      </c>
      <c r="AJ75" s="14" t="s">
        <v>412</v>
      </c>
      <c r="AK75" s="15" t="s">
        <v>53</v>
      </c>
      <c r="AM75" s="13" t="s">
        <v>453</v>
      </c>
      <c r="AN75" s="14" t="s">
        <v>94</v>
      </c>
      <c r="AP75" s="14" t="s">
        <v>48</v>
      </c>
      <c r="AR75" s="13" t="s">
        <v>454</v>
      </c>
      <c r="AS75" s="20" t="s">
        <v>48</v>
      </c>
      <c r="AT75" s="13" t="s">
        <v>455</v>
      </c>
      <c r="AU75" s="14" t="s">
        <v>438</v>
      </c>
    </row>
    <row r="76" spans="1:48" ht="102" x14ac:dyDescent="0.2">
      <c r="A76" s="37">
        <v>113</v>
      </c>
      <c r="C76" s="13" t="s">
        <v>445</v>
      </c>
      <c r="D76" s="14">
        <v>1989</v>
      </c>
      <c r="E76" s="14" t="s">
        <v>167</v>
      </c>
      <c r="F76" s="14" t="s">
        <v>456</v>
      </c>
      <c r="H76" s="14" t="s">
        <v>48</v>
      </c>
      <c r="I76" s="13" t="s">
        <v>457</v>
      </c>
      <c r="J76" s="14" t="s">
        <v>48</v>
      </c>
      <c r="L76" s="33" t="s">
        <v>448</v>
      </c>
      <c r="N76" s="14" t="s">
        <v>48</v>
      </c>
      <c r="P76" s="16" t="e">
        <f t="shared" si="2"/>
        <v>#DIV/0!</v>
      </c>
      <c r="R76" s="14" t="s">
        <v>48</v>
      </c>
      <c r="T76" s="18" t="s">
        <v>53</v>
      </c>
      <c r="W76" s="13" t="s">
        <v>458</v>
      </c>
      <c r="X76" s="30" t="s">
        <v>459</v>
      </c>
      <c r="Y76" s="13" t="s">
        <v>352</v>
      </c>
      <c r="Z76" s="14" t="s">
        <v>450</v>
      </c>
      <c r="AB76" s="14" t="s">
        <v>57</v>
      </c>
      <c r="AD76" s="14" t="s">
        <v>48</v>
      </c>
      <c r="AF76" s="14" t="s">
        <v>451</v>
      </c>
      <c r="AH76" s="15" t="s">
        <v>48</v>
      </c>
      <c r="AI76" s="13" t="s">
        <v>452</v>
      </c>
      <c r="AJ76" s="14" t="s">
        <v>412</v>
      </c>
      <c r="AK76" s="15" t="s">
        <v>53</v>
      </c>
      <c r="AM76" s="13" t="s">
        <v>460</v>
      </c>
      <c r="AN76" s="14" t="s">
        <v>94</v>
      </c>
      <c r="AP76" s="14" t="s">
        <v>48</v>
      </c>
      <c r="AR76" s="13" t="s">
        <v>461</v>
      </c>
      <c r="AS76" s="20" t="s">
        <v>48</v>
      </c>
      <c r="AT76" s="13" t="s">
        <v>462</v>
      </c>
      <c r="AU76" s="14" t="s">
        <v>438</v>
      </c>
    </row>
    <row r="77" spans="1:48" ht="85" x14ac:dyDescent="0.2">
      <c r="A77" s="37">
        <v>114</v>
      </c>
      <c r="C77" s="13" t="s">
        <v>463</v>
      </c>
      <c r="D77" s="14">
        <v>1987</v>
      </c>
      <c r="E77" s="14" t="s">
        <v>167</v>
      </c>
      <c r="F77" s="14" t="s">
        <v>464</v>
      </c>
      <c r="G77" s="13" t="s">
        <v>465</v>
      </c>
      <c r="H77" s="14" t="s">
        <v>48</v>
      </c>
      <c r="I77" s="13" t="s">
        <v>49</v>
      </c>
      <c r="J77" s="14" t="s">
        <v>115</v>
      </c>
      <c r="L77" s="15">
        <v>1</v>
      </c>
      <c r="M77" s="13" t="s">
        <v>117</v>
      </c>
      <c r="N77" s="14" t="s">
        <v>94</v>
      </c>
      <c r="P77" s="16" t="e">
        <f t="shared" si="2"/>
        <v>#DIV/0!</v>
      </c>
      <c r="R77" s="14" t="s">
        <v>94</v>
      </c>
      <c r="V77" s="18" t="s">
        <v>53</v>
      </c>
      <c r="W77" s="13" t="s">
        <v>466</v>
      </c>
      <c r="X77" s="19" t="s">
        <v>94</v>
      </c>
      <c r="Z77" s="14" t="s">
        <v>467</v>
      </c>
      <c r="AB77" s="14" t="s">
        <v>239</v>
      </c>
      <c r="AD77" s="14" t="s">
        <v>48</v>
      </c>
      <c r="AF77" s="14" t="s">
        <v>468</v>
      </c>
      <c r="AG77" s="13" t="s">
        <v>469</v>
      </c>
      <c r="AH77" s="15">
        <v>6</v>
      </c>
      <c r="AI77" s="13" t="s">
        <v>470</v>
      </c>
      <c r="AJ77" s="14" t="s">
        <v>471</v>
      </c>
      <c r="AK77" s="15" t="s">
        <v>53</v>
      </c>
      <c r="AM77" s="13" t="s">
        <v>472</v>
      </c>
      <c r="AN77" s="14" t="s">
        <v>473</v>
      </c>
      <c r="AP77" s="14" t="s">
        <v>127</v>
      </c>
      <c r="AQ77" s="15">
        <v>90</v>
      </c>
      <c r="AS77" s="20">
        <v>100</v>
      </c>
      <c r="AT77" s="23" t="s">
        <v>245</v>
      </c>
      <c r="AU77" s="14" t="s">
        <v>474</v>
      </c>
    </row>
    <row r="78" spans="1:48" ht="68" x14ac:dyDescent="0.2">
      <c r="A78" s="37">
        <v>147</v>
      </c>
      <c r="C78" s="13" t="s">
        <v>475</v>
      </c>
      <c r="D78" s="14">
        <v>1992</v>
      </c>
      <c r="E78" s="14" t="s">
        <v>167</v>
      </c>
      <c r="F78" s="34" t="s">
        <v>476</v>
      </c>
      <c r="H78" s="14" t="s">
        <v>48</v>
      </c>
      <c r="J78" s="14" t="s">
        <v>48</v>
      </c>
      <c r="L78" s="15">
        <v>3</v>
      </c>
      <c r="M78" s="13" t="s">
        <v>231</v>
      </c>
      <c r="N78" s="14" t="s">
        <v>94</v>
      </c>
      <c r="P78" s="16" t="e">
        <f t="shared" si="2"/>
        <v>#DIV/0!</v>
      </c>
      <c r="R78" s="14" t="s">
        <v>477</v>
      </c>
      <c r="S78" s="17">
        <v>2000000</v>
      </c>
      <c r="T78" s="18" t="s">
        <v>53</v>
      </c>
      <c r="W78" s="13" t="s">
        <v>478</v>
      </c>
      <c r="X78" s="19" t="s">
        <v>48</v>
      </c>
      <c r="Y78" s="13" t="s">
        <v>49</v>
      </c>
      <c r="Z78" s="14" t="s">
        <v>479</v>
      </c>
      <c r="AB78" s="14" t="s">
        <v>57</v>
      </c>
      <c r="AD78" s="14" t="s">
        <v>480</v>
      </c>
      <c r="AF78" s="14" t="s">
        <v>48</v>
      </c>
      <c r="AG78" s="13" t="s">
        <v>49</v>
      </c>
      <c r="AH78" s="15">
        <v>14</v>
      </c>
      <c r="AI78" s="13" t="s">
        <v>481</v>
      </c>
      <c r="AJ78" s="14" t="s">
        <v>482</v>
      </c>
      <c r="AK78" s="15" t="s">
        <v>53</v>
      </c>
      <c r="AN78" s="35" t="s">
        <v>483</v>
      </c>
      <c r="AP78" s="14" t="s">
        <v>484</v>
      </c>
      <c r="AQ78" s="15">
        <v>42</v>
      </c>
      <c r="AS78" s="20" t="s">
        <v>48</v>
      </c>
      <c r="AT78" s="13" t="s">
        <v>485</v>
      </c>
      <c r="AU78" s="14" t="s">
        <v>417</v>
      </c>
      <c r="AV78" s="13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2023-06-26T09:14:02Z</dcterms:created>
  <dcterms:modified xsi:type="dcterms:W3CDTF">2023-06-26T09:14:52Z</dcterms:modified>
</cp:coreProperties>
</file>