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D\figure\Figure 1\Figure S4\"/>
    </mc:Choice>
  </mc:AlternateContent>
  <xr:revisionPtr revIDLastSave="0" documentId="13_ncr:1_{32C91E89-7D47-400A-AB56-7A357E2BCF44}" xr6:coauthVersionLast="47" xr6:coauthVersionMax="47" xr10:uidLastSave="{00000000-0000-0000-0000-000000000000}"/>
  <bookViews>
    <workbookView xWindow="6825" yWindow="6420" windowWidth="23505" windowHeight="9525" xr2:uid="{7705E4AA-DCB5-4F42-B4E9-81DD2204D42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2" i="1" l="1"/>
  <c r="S2" i="1" s="1"/>
  <c r="Q2" i="1"/>
  <c r="AH8" i="1"/>
  <c r="AG8" i="1"/>
  <c r="R8" i="1"/>
  <c r="S8" i="1" s="1"/>
  <c r="Q8" i="1"/>
  <c r="AH7" i="1"/>
  <c r="AG7" i="1"/>
  <c r="R7" i="1"/>
  <c r="S7" i="1" s="1"/>
  <c r="Q7" i="1"/>
  <c r="AH6" i="1"/>
  <c r="AG6" i="1"/>
  <c r="R6" i="1"/>
  <c r="S6" i="1" s="1"/>
  <c r="Q6" i="1"/>
  <c r="AH5" i="1"/>
  <c r="AG5" i="1"/>
  <c r="R5" i="1"/>
  <c r="S5" i="1" s="1"/>
  <c r="Q5" i="1"/>
  <c r="AH4" i="1"/>
  <c r="AG4" i="1"/>
  <c r="R4" i="1"/>
  <c r="S4" i="1" s="1"/>
  <c r="Q4" i="1"/>
  <c r="AH3" i="1"/>
  <c r="AG3" i="1"/>
  <c r="R3" i="1"/>
  <c r="S3" i="1" s="1"/>
  <c r="Q3" i="1"/>
  <c r="AH2" i="1"/>
  <c r="AG2" i="1"/>
  <c r="U2" i="1" l="1"/>
  <c r="T2" i="1"/>
  <c r="AI2" i="1"/>
  <c r="AI6" i="1"/>
  <c r="AI5" i="1"/>
  <c r="AI4" i="1"/>
  <c r="AI7" i="1"/>
  <c r="AI3" i="1"/>
  <c r="AI8" i="1"/>
  <c r="U3" i="1"/>
  <c r="U8" i="1"/>
  <c r="U4" i="1"/>
  <c r="U5" i="1"/>
  <c r="U7" i="1"/>
  <c r="U6" i="1"/>
  <c r="T6" i="1"/>
  <c r="T8" i="1"/>
  <c r="T3" i="1"/>
  <c r="T4" i="1"/>
  <c r="T5" i="1"/>
  <c r="T7" i="1"/>
</calcChain>
</file>

<file path=xl/sharedStrings.xml><?xml version="1.0" encoding="utf-8"?>
<sst xmlns="http://schemas.openxmlformats.org/spreadsheetml/2006/main" count="40" uniqueCount="40">
  <si>
    <t>miRNA_id</t>
  </si>
  <si>
    <t>CON1</t>
    <phoneticPr fontId="3" type="noConversion"/>
  </si>
  <si>
    <t>CON2</t>
  </si>
  <si>
    <t>CON3</t>
  </si>
  <si>
    <t>CON4</t>
  </si>
  <si>
    <t>CON5</t>
  </si>
  <si>
    <t>CON6</t>
  </si>
  <si>
    <t>CON7</t>
  </si>
  <si>
    <t>CON8</t>
  </si>
  <si>
    <t>CON9</t>
  </si>
  <si>
    <t>CON10</t>
  </si>
  <si>
    <t>CON11</t>
  </si>
  <si>
    <t>CON12</t>
  </si>
  <si>
    <t>CON13</t>
  </si>
  <si>
    <t>CON14</t>
  </si>
  <si>
    <t>n</t>
    <phoneticPr fontId="3" type="noConversion"/>
  </si>
  <si>
    <t>SD</t>
    <phoneticPr fontId="3" type="noConversion"/>
  </si>
  <si>
    <t>hsa-miR-425-3p</t>
    <phoneticPr fontId="3" type="noConversion"/>
  </si>
  <si>
    <t>hsa-miR-192-5p</t>
    <phoneticPr fontId="3" type="noConversion"/>
  </si>
  <si>
    <t>hsa-miR-1306-5p</t>
    <phoneticPr fontId="3" type="noConversion"/>
  </si>
  <si>
    <t>hsa-miR-1307-3p</t>
    <phoneticPr fontId="3" type="noConversion"/>
  </si>
  <si>
    <t>hsa-miR-150-5p</t>
    <phoneticPr fontId="3" type="noConversion"/>
  </si>
  <si>
    <t>hsa-miR-423-3p</t>
    <phoneticPr fontId="3" type="noConversion"/>
  </si>
  <si>
    <t>hsa-miR-4433b-5p</t>
    <phoneticPr fontId="3" type="noConversion"/>
  </si>
  <si>
    <t>Mean</t>
    <phoneticPr fontId="3" type="noConversion"/>
  </si>
  <si>
    <t>Mean+SD</t>
    <phoneticPr fontId="3" type="noConversion"/>
  </si>
  <si>
    <t>Mean-SD</t>
    <phoneticPr fontId="3" type="noConversion"/>
  </si>
  <si>
    <t>AD1_Tpm</t>
    <phoneticPr fontId="1" type="noConversion"/>
  </si>
  <si>
    <t>AD2_Tpm</t>
  </si>
  <si>
    <t>AD3_Tpm</t>
  </si>
  <si>
    <t>AD4_Tpm</t>
  </si>
  <si>
    <t>AD5_Tpm</t>
  </si>
  <si>
    <t>AD6_Tpm</t>
  </si>
  <si>
    <t>AD7_Tpm</t>
  </si>
  <si>
    <t>AD8_Tpm</t>
  </si>
  <si>
    <t>AD9_Tpm</t>
  </si>
  <si>
    <t>AD10_Tpm</t>
  </si>
  <si>
    <t>AD11_Tpm</t>
  </si>
  <si>
    <t>Up-regulated</t>
    <phoneticPr fontId="1" type="noConversion"/>
  </si>
  <si>
    <t>Down-regulated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</si>
</sst>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</font>
    <font>
      <b/>
      <sz val="11"/>
      <color rgb="FFC00000"/>
      <name val="等线"/>
      <family val="3"/>
      <charset val="134"/>
      <scheme val="minor"/>
    </font>
    <font>
      <b/>
      <sz val="11"/>
      <color theme="4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0" fillId="0" borderId="0" xfId="0" applyFill="1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>
      <alignment vertical="center"/>
    </xf>
  </cellXfs>
  <cellStyles count="1">
    <cellStyle name="常规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9E3D56-0BF5-4DA7-8C87-358E1AC56EEE}">
  <dimension ref="A1:AI8"/>
  <sheetViews>
    <sheetView tabSelected="1" topLeftCell="P1" workbookViewId="0">
      <selection activeCell="AH10" sqref="AH10"/>
    </sheetView>
  </sheetViews>
  <sheetFormatPr defaultRowHeight="14.25" x14ac:dyDescent="0.2"/>
  <cols>
    <col min="1" max="1" width="16.75" customWidth="1"/>
    <col min="20" max="20" width="9" style="2"/>
    <col min="21" max="21" width="9" style="3"/>
    <col min="35" max="35" width="9" style="3"/>
    <col min="257" max="257" width="16.75" customWidth="1"/>
    <col min="513" max="513" width="16.75" customWidth="1"/>
    <col min="769" max="769" width="16.75" customWidth="1"/>
    <col min="1025" max="1025" width="16.75" customWidth="1"/>
    <col min="1281" max="1281" width="16.75" customWidth="1"/>
    <col min="1537" max="1537" width="16.75" customWidth="1"/>
    <col min="1793" max="1793" width="16.75" customWidth="1"/>
    <col min="2049" max="2049" width="16.75" customWidth="1"/>
    <col min="2305" max="2305" width="16.75" customWidth="1"/>
    <col min="2561" max="2561" width="16.75" customWidth="1"/>
    <col min="2817" max="2817" width="16.75" customWidth="1"/>
    <col min="3073" max="3073" width="16.75" customWidth="1"/>
    <col min="3329" max="3329" width="16.75" customWidth="1"/>
    <col min="3585" max="3585" width="16.75" customWidth="1"/>
    <col min="3841" max="3841" width="16.75" customWidth="1"/>
    <col min="4097" max="4097" width="16.75" customWidth="1"/>
    <col min="4353" max="4353" width="16.75" customWidth="1"/>
    <col min="4609" max="4609" width="16.75" customWidth="1"/>
    <col min="4865" max="4865" width="16.75" customWidth="1"/>
    <col min="5121" max="5121" width="16.75" customWidth="1"/>
    <col min="5377" max="5377" width="16.75" customWidth="1"/>
    <col min="5633" max="5633" width="16.75" customWidth="1"/>
    <col min="5889" max="5889" width="16.75" customWidth="1"/>
    <col min="6145" max="6145" width="16.75" customWidth="1"/>
    <col min="6401" max="6401" width="16.75" customWidth="1"/>
    <col min="6657" max="6657" width="16.75" customWidth="1"/>
    <col min="6913" max="6913" width="16.75" customWidth="1"/>
    <col min="7169" max="7169" width="16.75" customWidth="1"/>
    <col min="7425" max="7425" width="16.75" customWidth="1"/>
    <col min="7681" max="7681" width="16.75" customWidth="1"/>
    <col min="7937" max="7937" width="16.75" customWidth="1"/>
    <col min="8193" max="8193" width="16.75" customWidth="1"/>
    <col min="8449" max="8449" width="16.75" customWidth="1"/>
    <col min="8705" max="8705" width="16.75" customWidth="1"/>
    <col min="8961" max="8961" width="16.75" customWidth="1"/>
    <col min="9217" max="9217" width="16.75" customWidth="1"/>
    <col min="9473" max="9473" width="16.75" customWidth="1"/>
    <col min="9729" max="9729" width="16.75" customWidth="1"/>
    <col min="9985" max="9985" width="16.75" customWidth="1"/>
    <col min="10241" max="10241" width="16.75" customWidth="1"/>
    <col min="10497" max="10497" width="16.75" customWidth="1"/>
    <col min="10753" max="10753" width="16.75" customWidth="1"/>
    <col min="11009" max="11009" width="16.75" customWidth="1"/>
    <col min="11265" max="11265" width="16.75" customWidth="1"/>
    <col min="11521" max="11521" width="16.75" customWidth="1"/>
    <col min="11777" max="11777" width="16.75" customWidth="1"/>
    <col min="12033" max="12033" width="16.75" customWidth="1"/>
    <col min="12289" max="12289" width="16.75" customWidth="1"/>
    <col min="12545" max="12545" width="16.75" customWidth="1"/>
    <col min="12801" max="12801" width="16.75" customWidth="1"/>
    <col min="13057" max="13057" width="16.75" customWidth="1"/>
    <col min="13313" max="13313" width="16.75" customWidth="1"/>
    <col min="13569" max="13569" width="16.75" customWidth="1"/>
    <col min="13825" max="13825" width="16.75" customWidth="1"/>
    <col min="14081" max="14081" width="16.75" customWidth="1"/>
    <col min="14337" max="14337" width="16.75" customWidth="1"/>
    <col min="14593" max="14593" width="16.75" customWidth="1"/>
    <col min="14849" max="14849" width="16.75" customWidth="1"/>
    <col min="15105" max="15105" width="16.75" customWidth="1"/>
    <col min="15361" max="15361" width="16.75" customWidth="1"/>
    <col min="15617" max="15617" width="16.75" customWidth="1"/>
    <col min="15873" max="15873" width="16.75" customWidth="1"/>
    <col min="16129" max="16129" width="16.75" customWidth="1"/>
  </cols>
  <sheetData>
    <row r="1" spans="1:35" x14ac:dyDescent="0.2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t="s">
        <v>15</v>
      </c>
      <c r="Q1" t="s">
        <v>24</v>
      </c>
      <c r="R1" t="s">
        <v>16</v>
      </c>
      <c r="T1" s="2" t="s">
        <v>25</v>
      </c>
      <c r="U1" s="3" t="s">
        <v>26</v>
      </c>
      <c r="V1" t="s">
        <v>27</v>
      </c>
      <c r="W1" t="s">
        <v>28</v>
      </c>
      <c r="X1" t="s">
        <v>29</v>
      </c>
      <c r="Y1" t="s">
        <v>30</v>
      </c>
      <c r="Z1" t="s">
        <v>31</v>
      </c>
      <c r="AA1" t="s">
        <v>32</v>
      </c>
      <c r="AB1" t="s">
        <v>33</v>
      </c>
      <c r="AC1" t="s">
        <v>34</v>
      </c>
      <c r="AD1" t="s">
        <v>35</v>
      </c>
      <c r="AE1" t="s">
        <v>36</v>
      </c>
      <c r="AF1" t="s">
        <v>37</v>
      </c>
      <c r="AG1" t="s">
        <v>38</v>
      </c>
      <c r="AH1" t="s">
        <v>39</v>
      </c>
    </row>
    <row r="2" spans="1:35" s="4" customFormat="1" x14ac:dyDescent="0.2">
      <c r="A2" s="4" t="s">
        <v>17</v>
      </c>
      <c r="B2" s="4">
        <v>245.58429390000001</v>
      </c>
      <c r="C2" s="4">
        <v>153.3667073</v>
      </c>
      <c r="D2" s="4">
        <v>254.42587459999999</v>
      </c>
      <c r="E2" s="4">
        <v>205.28507970000001</v>
      </c>
      <c r="F2" s="4">
        <v>198.7488903</v>
      </c>
      <c r="G2" s="4">
        <v>308.02918399999999</v>
      </c>
      <c r="H2" s="4">
        <v>246.95560750000001</v>
      </c>
      <c r="I2" s="4">
        <v>296.50492819999999</v>
      </c>
      <c r="J2" s="4">
        <v>263.50614330000002</v>
      </c>
      <c r="K2" s="4">
        <v>92.355024369999995</v>
      </c>
      <c r="L2" s="4">
        <v>189.67039109999999</v>
      </c>
      <c r="M2" s="4">
        <v>107.2746284</v>
      </c>
      <c r="N2" s="4">
        <v>199.06116890000001</v>
      </c>
      <c r="O2" s="4">
        <v>125.9823634</v>
      </c>
      <c r="P2" s="4">
        <v>14</v>
      </c>
      <c r="Q2" s="4">
        <f>AVERAGE(B2:O2)</f>
        <v>206.19644892642859</v>
      </c>
      <c r="R2" s="4">
        <f>STDEV(B2:O2)</f>
        <v>67.766405587194924</v>
      </c>
      <c r="S2" s="4">
        <f>CONFIDENCE(0.05,R2,11)</f>
        <v>40.046650648837293</v>
      </c>
      <c r="T2" s="5">
        <f>Q2+S2</f>
        <v>246.24309957526589</v>
      </c>
      <c r="U2" s="6">
        <f>Q2-S2</f>
        <v>166.14979827759129</v>
      </c>
      <c r="V2" s="4">
        <v>0</v>
      </c>
      <c r="W2" s="4">
        <v>67.771312780000002</v>
      </c>
      <c r="X2" s="4">
        <v>94.847726069999993</v>
      </c>
      <c r="Y2" s="4">
        <v>0</v>
      </c>
      <c r="Z2" s="4">
        <v>83.769366210000001</v>
      </c>
      <c r="AA2" s="4">
        <v>37.525074320000002</v>
      </c>
      <c r="AB2" s="4">
        <v>272.45460500000002</v>
      </c>
      <c r="AC2" s="4">
        <v>61.069086759999998</v>
      </c>
      <c r="AD2" s="4">
        <v>57.523228840000002</v>
      </c>
      <c r="AE2" s="4">
        <v>7.6023545080000003</v>
      </c>
      <c r="AF2" s="4">
        <v>39.702066090000002</v>
      </c>
      <c r="AG2" s="4">
        <f>COUNTIF(V2:AF2,"&gt;246.243099575266")</f>
        <v>1</v>
      </c>
      <c r="AH2" s="4">
        <f>COUNTIF(V2:AF2,"&lt;166.149798277591")</f>
        <v>10</v>
      </c>
      <c r="AI2" s="6">
        <f>AG2+AH2</f>
        <v>11</v>
      </c>
    </row>
    <row r="3" spans="1:35" s="4" customFormat="1" x14ac:dyDescent="0.2">
      <c r="A3" s="4" t="s">
        <v>18</v>
      </c>
      <c r="B3" s="4">
        <v>168.845663</v>
      </c>
      <c r="C3" s="4">
        <v>214.7169868</v>
      </c>
      <c r="D3" s="4">
        <v>295.13610360000001</v>
      </c>
      <c r="E3" s="4">
        <v>268.99218450000001</v>
      </c>
      <c r="F3" s="4">
        <v>180.68080939999999</v>
      </c>
      <c r="G3" s="4">
        <v>197.45051280000001</v>
      </c>
      <c r="H3" s="4">
        <v>127.80866349999999</v>
      </c>
      <c r="I3" s="4">
        <v>145.8475622</v>
      </c>
      <c r="J3" s="4">
        <v>301.9328251</v>
      </c>
      <c r="K3" s="4">
        <v>402.40460680000001</v>
      </c>
      <c r="L3" s="4">
        <v>286.05810750000001</v>
      </c>
      <c r="M3" s="4">
        <v>357.56566609999999</v>
      </c>
      <c r="N3" s="4">
        <v>128.36751570000001</v>
      </c>
      <c r="O3" s="4">
        <v>176.3783219</v>
      </c>
      <c r="P3" s="4">
        <v>14</v>
      </c>
      <c r="Q3" s="4">
        <f t="shared" ref="Q3:Q8" si="0">AVERAGE(B3:O3)</f>
        <v>232.29896635</v>
      </c>
      <c r="R3" s="4">
        <f t="shared" ref="R2:R8" si="1">STDEV(B3:O3)</f>
        <v>86.911414992735729</v>
      </c>
      <c r="S3" s="4">
        <f t="shared" ref="S2:S8" si="2">CONFIDENCE(0.05,R3,11)</f>
        <v>51.360420306369051</v>
      </c>
      <c r="T3" s="5">
        <f t="shared" ref="T2:T8" si="3">Q3+S3</f>
        <v>283.65938665636907</v>
      </c>
      <c r="U3" s="6">
        <f t="shared" ref="U2:U8" si="4">Q3-S3</f>
        <v>180.93854604363094</v>
      </c>
      <c r="V3" s="4">
        <v>2939.952871</v>
      </c>
      <c r="W3" s="4">
        <v>67.771312780000002</v>
      </c>
      <c r="X3" s="4">
        <v>545.31633590000001</v>
      </c>
      <c r="Y3" s="4">
        <v>391.13853440000003</v>
      </c>
      <c r="Z3" s="4">
        <v>439.73241830000001</v>
      </c>
      <c r="AA3" s="4">
        <v>662.87562379999997</v>
      </c>
      <c r="AB3" s="4">
        <v>299.1083289</v>
      </c>
      <c r="AC3" s="4">
        <v>434.02484170000002</v>
      </c>
      <c r="AD3" s="4">
        <v>349.24654129999999</v>
      </c>
      <c r="AE3" s="4">
        <v>144.470583</v>
      </c>
      <c r="AF3" s="4">
        <v>480.6045767</v>
      </c>
      <c r="AG3" s="4">
        <f>COUNTIF(V3:AF3,"&gt;283.659386656369")</f>
        <v>9</v>
      </c>
      <c r="AH3" s="4">
        <f>COUNTIF(V3:AF3,"&lt;180.938546043631")</f>
        <v>2</v>
      </c>
      <c r="AI3" s="6">
        <f>AG3+AH3</f>
        <v>11</v>
      </c>
    </row>
    <row r="4" spans="1:35" s="4" customFormat="1" x14ac:dyDescent="0.2">
      <c r="A4" s="4" t="s">
        <v>19</v>
      </c>
      <c r="B4" s="4">
        <v>1120.4977240000001</v>
      </c>
      <c r="C4" s="4">
        <v>700.38222270000006</v>
      </c>
      <c r="D4" s="4">
        <v>549.5619782</v>
      </c>
      <c r="E4" s="4">
        <v>764.49520389999998</v>
      </c>
      <c r="F4" s="4">
        <v>523.97434729999998</v>
      </c>
      <c r="G4" s="4">
        <v>821.41524960000004</v>
      </c>
      <c r="H4" s="4">
        <v>327.1060301</v>
      </c>
      <c r="I4" s="4">
        <v>860.66821270000003</v>
      </c>
      <c r="J4" s="4">
        <v>573.67090229999997</v>
      </c>
      <c r="K4" s="4">
        <v>613.50066130000005</v>
      </c>
      <c r="L4" s="4">
        <v>1483.1501720000001</v>
      </c>
      <c r="M4" s="4">
        <v>586.41754949999995</v>
      </c>
      <c r="N4" s="4">
        <v>433.47246840000003</v>
      </c>
      <c r="O4" s="4">
        <v>743.28389110000001</v>
      </c>
      <c r="P4" s="4">
        <v>14</v>
      </c>
      <c r="Q4" s="4">
        <f t="shared" si="0"/>
        <v>721.54261522142849</v>
      </c>
      <c r="R4" s="4">
        <f t="shared" si="1"/>
        <v>294.86374615357443</v>
      </c>
      <c r="S4" s="4">
        <f t="shared" si="2"/>
        <v>174.25013661121378</v>
      </c>
      <c r="T4" s="5">
        <f t="shared" si="3"/>
        <v>895.79275183264224</v>
      </c>
      <c r="U4" s="6">
        <f t="shared" si="4"/>
        <v>547.29247861021474</v>
      </c>
      <c r="V4" s="4">
        <v>313.3984701</v>
      </c>
      <c r="W4" s="4">
        <v>259.78241329999997</v>
      </c>
      <c r="X4" s="4">
        <v>189.67221649999999</v>
      </c>
      <c r="Y4" s="4">
        <v>210.6284852</v>
      </c>
      <c r="Z4" s="4">
        <v>335.02701660000002</v>
      </c>
      <c r="AA4" s="4">
        <v>412.74015850000001</v>
      </c>
      <c r="AB4" s="4">
        <v>201.37800780000001</v>
      </c>
      <c r="AC4" s="4">
        <v>35.986794969999998</v>
      </c>
      <c r="AD4" s="4">
        <v>189.00344250000001</v>
      </c>
      <c r="AE4" s="4">
        <v>30.415879870000001</v>
      </c>
      <c r="AF4" s="4">
        <v>137.9125526</v>
      </c>
      <c r="AG4" s="4">
        <f>COUNTIF(V4:AF4,"&gt;895.792751832642")</f>
        <v>0</v>
      </c>
      <c r="AH4" s="4">
        <f>COUNTIF(V4:AF4,"&lt;547.292478610215")</f>
        <v>11</v>
      </c>
      <c r="AI4" s="6">
        <f>AG4+AH4</f>
        <v>11</v>
      </c>
    </row>
    <row r="5" spans="1:35" s="4" customFormat="1" x14ac:dyDescent="0.2">
      <c r="A5" s="4" t="s">
        <v>20</v>
      </c>
      <c r="B5" s="4">
        <v>3468.9169179999999</v>
      </c>
      <c r="C5" s="4">
        <v>2648.1501950000002</v>
      </c>
      <c r="D5" s="4">
        <v>2727.4613049999998</v>
      </c>
      <c r="E5" s="4">
        <v>2449.2074590000002</v>
      </c>
      <c r="F5" s="4">
        <v>2583.7561529999998</v>
      </c>
      <c r="G5" s="4">
        <v>3830.6357090000001</v>
      </c>
      <c r="H5" s="4">
        <v>3673.9939439999998</v>
      </c>
      <c r="I5" s="4">
        <v>3501.9733460000002</v>
      </c>
      <c r="J5" s="4">
        <v>2135.485263</v>
      </c>
      <c r="K5" s="4">
        <v>811.40771700000005</v>
      </c>
      <c r="L5" s="4">
        <v>5951.2514730000003</v>
      </c>
      <c r="M5" s="4">
        <v>1265.7972440000001</v>
      </c>
      <c r="N5" s="4">
        <v>3326.3814269999998</v>
      </c>
      <c r="O5" s="4">
        <v>4220.3639750000002</v>
      </c>
      <c r="P5" s="4">
        <v>14</v>
      </c>
      <c r="Q5" s="4">
        <f t="shared" si="0"/>
        <v>3042.4844377142849</v>
      </c>
      <c r="R5" s="4">
        <f t="shared" si="1"/>
        <v>1274.4833424758963</v>
      </c>
      <c r="S5" s="4">
        <f t="shared" si="2"/>
        <v>753.15768531094864</v>
      </c>
      <c r="T5" s="5">
        <f t="shared" si="3"/>
        <v>3795.6421230252336</v>
      </c>
      <c r="U5" s="6">
        <f t="shared" si="4"/>
        <v>2289.3267524033363</v>
      </c>
      <c r="V5" s="4">
        <v>104.4661567</v>
      </c>
      <c r="W5" s="4">
        <v>1355.380541</v>
      </c>
      <c r="X5" s="4">
        <v>663.86437569999998</v>
      </c>
      <c r="Y5" s="4">
        <v>1444.214105</v>
      </c>
      <c r="Z5" s="4">
        <v>1235.453113</v>
      </c>
      <c r="AA5" s="4">
        <v>337.69000990000001</v>
      </c>
      <c r="AB5" s="4">
        <v>1267.5056500000001</v>
      </c>
      <c r="AC5" s="4">
        <v>169.03013870000001</v>
      </c>
      <c r="AD5" s="4">
        <v>797.10324270000001</v>
      </c>
      <c r="AE5" s="4">
        <v>205.29911179999999</v>
      </c>
      <c r="AF5" s="4">
        <v>307.16867289999999</v>
      </c>
      <c r="AG5" s="4">
        <f>COUNTIF(V5:AF5,"&gt;3795.64212302523")</f>
        <v>0</v>
      </c>
      <c r="AH5" s="4">
        <f>COUNTIF(V5:AF5,"&lt;2289.32675240334")</f>
        <v>11</v>
      </c>
      <c r="AI5" s="6">
        <f>AG5+AH5</f>
        <v>11</v>
      </c>
    </row>
    <row r="6" spans="1:35" s="4" customFormat="1" x14ac:dyDescent="0.2">
      <c r="A6" s="4" t="s">
        <v>21</v>
      </c>
      <c r="B6" s="4">
        <v>2962.3971580000002</v>
      </c>
      <c r="C6" s="4">
        <v>1819.966379</v>
      </c>
      <c r="D6" s="4">
        <v>2920.8218360000001</v>
      </c>
      <c r="E6" s="4">
        <v>2604.939253</v>
      </c>
      <c r="F6" s="4">
        <v>4751.9258659999996</v>
      </c>
      <c r="G6" s="4">
        <v>3214.5650639999999</v>
      </c>
      <c r="H6" s="4">
        <v>864.34194290000005</v>
      </c>
      <c r="I6" s="4">
        <v>2003.416843</v>
      </c>
      <c r="J6" s="4">
        <v>3642.4017469999999</v>
      </c>
      <c r="K6" s="4">
        <v>4736.4922489999999</v>
      </c>
      <c r="L6" s="4">
        <v>18245.531800000001</v>
      </c>
      <c r="M6" s="4">
        <v>4441.0099300000002</v>
      </c>
      <c r="N6" s="4">
        <v>2798.0303450000001</v>
      </c>
      <c r="O6" s="4">
        <v>10103.689119999999</v>
      </c>
      <c r="P6" s="4">
        <v>14</v>
      </c>
      <c r="Q6" s="4">
        <f t="shared" si="0"/>
        <v>4650.6806809214277</v>
      </c>
      <c r="R6" s="4">
        <f t="shared" si="1"/>
        <v>4476.5483179374714</v>
      </c>
      <c r="S6" s="4">
        <f t="shared" si="2"/>
        <v>2645.4223895705181</v>
      </c>
      <c r="T6" s="5">
        <f t="shared" si="3"/>
        <v>7296.1030704919458</v>
      </c>
      <c r="U6" s="6">
        <f t="shared" si="4"/>
        <v>2005.2582913509095</v>
      </c>
      <c r="V6" s="4">
        <v>1014.797995</v>
      </c>
      <c r="W6" s="4">
        <v>1665.9914389999999</v>
      </c>
      <c r="X6" s="4">
        <v>1375.1526140000001</v>
      </c>
      <c r="Y6" s="4">
        <v>1384.0440880000001</v>
      </c>
      <c r="Z6" s="4">
        <v>1570.480129</v>
      </c>
      <c r="AA6" s="4">
        <v>1125.6452529999999</v>
      </c>
      <c r="AB6" s="4">
        <v>746.28721770000004</v>
      </c>
      <c r="AC6" s="4">
        <v>1041.4417570000001</v>
      </c>
      <c r="AD6" s="4">
        <v>1150.4594939999999</v>
      </c>
      <c r="AE6" s="4">
        <v>1178.5717279999999</v>
      </c>
      <c r="AF6" s="4">
        <v>422.09615630000002</v>
      </c>
      <c r="AG6" s="4">
        <f>COUNTIF(V6:AF6,"&gt;7296.10307049195")</f>
        <v>0</v>
      </c>
      <c r="AH6" s="4">
        <f>COUNTIF(V6:AF6,"&lt;2005.25829135091")</f>
        <v>11</v>
      </c>
      <c r="AI6" s="6">
        <f>AG6+AH6</f>
        <v>11</v>
      </c>
    </row>
    <row r="7" spans="1:35" s="4" customFormat="1" x14ac:dyDescent="0.2">
      <c r="A7" s="4" t="s">
        <v>22</v>
      </c>
      <c r="B7" s="4">
        <v>4420.5689789999997</v>
      </c>
      <c r="C7" s="4">
        <v>3517.238194</v>
      </c>
      <c r="D7" s="4">
        <v>6727.0519830000003</v>
      </c>
      <c r="E7" s="4">
        <v>5379.7641190000004</v>
      </c>
      <c r="F7" s="4">
        <v>7209.1848739999996</v>
      </c>
      <c r="G7" s="4">
        <v>9367.2792050000007</v>
      </c>
      <c r="H7" s="4">
        <v>5773.1085579999999</v>
      </c>
      <c r="I7" s="4">
        <v>8992.9390239999993</v>
      </c>
      <c r="J7" s="4">
        <v>7229.9092799999999</v>
      </c>
      <c r="K7" s="4">
        <v>316.64808579999999</v>
      </c>
      <c r="L7" s="4">
        <v>14268.704739999999</v>
      </c>
      <c r="M7" s="4">
        <v>5349.2316510000001</v>
      </c>
      <c r="N7" s="4">
        <v>4336.5748990000002</v>
      </c>
      <c r="O7" s="4">
        <v>5316.4045100000003</v>
      </c>
      <c r="P7" s="4">
        <v>14</v>
      </c>
      <c r="Q7" s="4">
        <f t="shared" si="0"/>
        <v>6300.3291501285712</v>
      </c>
      <c r="R7" s="4">
        <f t="shared" si="1"/>
        <v>3233.9726643990271</v>
      </c>
      <c r="S7" s="4">
        <f t="shared" si="2"/>
        <v>1911.1205969517941</v>
      </c>
      <c r="T7" s="5">
        <f t="shared" si="3"/>
        <v>8211.4497470803653</v>
      </c>
      <c r="U7" s="6">
        <f t="shared" si="4"/>
        <v>4389.2085531767771</v>
      </c>
      <c r="V7" s="4">
        <v>716.33757160000005</v>
      </c>
      <c r="W7" s="4">
        <v>1530.4488140000001</v>
      </c>
      <c r="X7" s="4">
        <v>1588.54838</v>
      </c>
      <c r="Y7" s="4">
        <v>1414.129097</v>
      </c>
      <c r="Z7" s="4">
        <v>1779.8909329999999</v>
      </c>
      <c r="AA7" s="4">
        <v>2151.2434509999998</v>
      </c>
      <c r="AB7" s="4">
        <v>2917.039483</v>
      </c>
      <c r="AC7" s="4">
        <v>1923.6685620000001</v>
      </c>
      <c r="AD7" s="4">
        <v>1980.4327900000001</v>
      </c>
      <c r="AE7" s="4">
        <v>304.14910600000002</v>
      </c>
      <c r="AF7" s="4">
        <v>906.87944789999995</v>
      </c>
      <c r="AG7" s="4">
        <f>COUNTIF(V7:AF7,"&gt;8211.44974708037")</f>
        <v>0</v>
      </c>
      <c r="AH7" s="4">
        <f>COUNTIF(V7:AF7,"&lt;4389.20855317678")</f>
        <v>11</v>
      </c>
      <c r="AI7" s="6">
        <f>AG7+AH7</f>
        <v>11</v>
      </c>
    </row>
    <row r="8" spans="1:35" s="4" customFormat="1" x14ac:dyDescent="0.2">
      <c r="A8" s="4" t="s">
        <v>23</v>
      </c>
      <c r="B8" s="4">
        <v>16193.38452</v>
      </c>
      <c r="C8" s="4">
        <v>14529.05889</v>
      </c>
      <c r="D8" s="4">
        <v>5592.3098399999999</v>
      </c>
      <c r="E8" s="4">
        <v>16613.579570000002</v>
      </c>
      <c r="F8" s="4">
        <v>10678.27699</v>
      </c>
      <c r="G8" s="4">
        <v>12376.499659999999</v>
      </c>
      <c r="H8" s="4">
        <v>6689.4422839999997</v>
      </c>
      <c r="I8" s="4">
        <v>11898.695159999999</v>
      </c>
      <c r="J8" s="4">
        <v>12571.36825</v>
      </c>
      <c r="K8" s="4">
        <v>4716.696739</v>
      </c>
      <c r="L8" s="4">
        <v>29209.022550000002</v>
      </c>
      <c r="M8" s="4">
        <v>5528.0194119999996</v>
      </c>
      <c r="N8" s="4">
        <v>7871.3192339999996</v>
      </c>
      <c r="O8" s="4">
        <v>4988.8533779999998</v>
      </c>
      <c r="P8" s="4">
        <v>14</v>
      </c>
      <c r="Q8" s="4">
        <f t="shared" si="0"/>
        <v>11389.751891214286</v>
      </c>
      <c r="R8" s="4">
        <f t="shared" si="1"/>
        <v>6614.8068932868127</v>
      </c>
      <c r="S8" s="4">
        <f t="shared" si="2"/>
        <v>3909.0292375641825</v>
      </c>
      <c r="T8" s="5">
        <f t="shared" si="3"/>
        <v>15298.781128778468</v>
      </c>
      <c r="U8" s="6">
        <f t="shared" si="4"/>
        <v>7480.7226536501039</v>
      </c>
      <c r="V8" s="4">
        <v>4924.7848050000002</v>
      </c>
      <c r="W8" s="4">
        <v>6223.4579379999996</v>
      </c>
      <c r="X8" s="4">
        <v>1707.0964200000001</v>
      </c>
      <c r="Y8" s="4">
        <v>1805.2676309999999</v>
      </c>
      <c r="Z8" s="4">
        <v>1989.2765119999999</v>
      </c>
      <c r="AA8" s="4">
        <v>4340.0000899999995</v>
      </c>
      <c r="AB8" s="4">
        <v>1744.3012080000001</v>
      </c>
      <c r="AC8" s="4">
        <v>316.2492699</v>
      </c>
      <c r="AD8" s="4">
        <v>1286.0494169999999</v>
      </c>
      <c r="AE8" s="4">
        <v>190.09117190000001</v>
      </c>
      <c r="AF8" s="4">
        <v>353.13988000000001</v>
      </c>
      <c r="AG8" s="4">
        <f>COUNTIF(V8:AF8,"&gt;15298.7811287785")</f>
        <v>0</v>
      </c>
      <c r="AH8" s="4">
        <f>COUNTIF(V8:AF8,"&lt;7480.7226536501")</f>
        <v>11</v>
      </c>
      <c r="AI8" s="6">
        <f>AG8+AH8</f>
        <v>11</v>
      </c>
    </row>
  </sheetData>
  <phoneticPr fontId="1" type="noConversion"/>
  <conditionalFormatting sqref="A1:A65513">
    <cfRule type="duplicateValues" dxfId="0" priority="8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chao song</dc:creator>
  <cp:lastModifiedBy>chao song</cp:lastModifiedBy>
  <dcterms:created xsi:type="dcterms:W3CDTF">2024-01-12T08:58:41Z</dcterms:created>
  <dcterms:modified xsi:type="dcterms:W3CDTF">2024-01-12T09:37:51Z</dcterms:modified>
</cp:coreProperties>
</file>