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 firstSheet="1" activeTab="6"/>
  </bookViews>
  <sheets>
    <sheet name="方法" sheetId="9" r:id="rId1"/>
    <sheet name="Tβ4" sheetId="10" r:id="rId2"/>
    <sheet name="GP6" sheetId="15" r:id="rId3"/>
    <sheet name="IGL-V3-9" sheetId="16" r:id="rId4"/>
    <sheet name="apo-A2" sheetId="18" r:id="rId5"/>
    <sheet name="PFN1" sheetId="19" r:id="rId6"/>
    <sheet name="Transferrin receptor protein-1" sheetId="21" r:id="rId7"/>
    <sheet name="Sheet1" sheetId="20" r:id="rId8"/>
  </sheets>
  <definedNames>
    <definedName name="_xlnm._FilterDatabase" localSheetId="1" hidden="1">Tβ4!#REF!</definedName>
    <definedName name="_xlnm._FilterDatabase" localSheetId="2" hidden="1">'GP6'!#REF!</definedName>
    <definedName name="_xlnm._FilterDatabase" localSheetId="3" hidden="1">'IGL-V3-9'!#REF!</definedName>
    <definedName name="_xlnm._FilterDatabase" localSheetId="4" hidden="1">'apo-A2'!#REF!</definedName>
    <definedName name="_xlnm._FilterDatabase" localSheetId="5" hidden="1">'PFN1'!#REF!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<sst xmlns="http://schemas.openxmlformats.org/spreadsheetml/2006/main" count="575" uniqueCount="104">
  <si>
    <r>
      <rPr>
        <b/>
        <sz val="11"/>
        <color rgb="FF000000"/>
        <rFont val="宋体"/>
        <charset val="134"/>
      </rPr>
      <t>检测指标：</t>
    </r>
    <r>
      <rPr>
        <sz val="11"/>
        <color rgb="FF000000"/>
        <rFont val="宋体"/>
        <charset val="134"/>
      </rPr>
      <t>Tβ4、GP6、IGLV3-9、apo-A2、PFN1、Transferrin receptor protein-1</t>
    </r>
  </si>
  <si>
    <t>样品类型：血清</t>
  </si>
  <si>
    <t>标本数量：30</t>
  </si>
  <si>
    <t>主要试剂及器材：</t>
  </si>
  <si>
    <t>名称</t>
  </si>
  <si>
    <t>品牌</t>
  </si>
  <si>
    <t>货号</t>
  </si>
  <si>
    <t>人胸腺素β4（Tβ4）ELISA KIT</t>
  </si>
  <si>
    <t>厦门仑昌硕士生物</t>
  </si>
  <si>
    <t>ED-11532</t>
  </si>
  <si>
    <t>人血小板糖蛋白VI（GP6）ELISA KIT</t>
  </si>
  <si>
    <t>ED-17865</t>
  </si>
  <si>
    <t>人免疫球蛋白入变量3-9（IGLV3-9）ELISA KIT</t>
  </si>
  <si>
    <t>ED-201067</t>
  </si>
  <si>
    <t>人载脂蛋白A2（apo-A2）ELISA KIT</t>
  </si>
  <si>
    <t>ED-11718</t>
  </si>
  <si>
    <t>人抑丝蛋白1（PFN1）ELISA KIT</t>
  </si>
  <si>
    <t>ED-12631</t>
  </si>
  <si>
    <t>转铁蛋白受体-1(Transferrin receptor protein 1) ELISA Kit</t>
  </si>
  <si>
    <t>帛科生物</t>
  </si>
  <si>
    <t>BK-F100054</t>
  </si>
  <si>
    <t>微量高速冷冻离心机</t>
  </si>
  <si>
    <t>赛洛捷克</t>
  </si>
  <si>
    <t>CF1524R</t>
  </si>
  <si>
    <t>高速组织研磨机</t>
  </si>
  <si>
    <t>上海净信</t>
  </si>
  <si>
    <t>Tiss-24</t>
  </si>
  <si>
    <t>电热恒温培养箱</t>
  </si>
  <si>
    <t>上海尚仪</t>
  </si>
  <si>
    <t>303-1B</t>
  </si>
  <si>
    <t>酶标仪</t>
  </si>
  <si>
    <t>Thermo</t>
  </si>
  <si>
    <t>MK3</t>
  </si>
  <si>
    <t>方法：</t>
  </si>
  <si>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试剂盒和样本在室温下平衡</t>
    </r>
    <r>
      <rPr>
        <sz val="11"/>
        <color indexed="8"/>
        <rFont val="Times New Roman"/>
        <charset val="134"/>
      </rPr>
      <t>120min</t>
    </r>
    <r>
      <rPr>
        <sz val="11"/>
        <color indexed="8"/>
        <rFont val="宋体"/>
        <charset val="134"/>
      </rPr>
      <t>。</t>
    </r>
  </si>
  <si>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设置标准品孔、样本孔和空白孔。</t>
    </r>
  </si>
  <si>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标准品孔各加入不同浓度的标准品</t>
    </r>
    <r>
      <rPr>
        <sz val="11"/>
        <color indexed="8"/>
        <rFont val="Times New Roman"/>
        <charset val="134"/>
      </rPr>
      <t>50uL</t>
    </r>
    <r>
      <rPr>
        <sz val="11"/>
        <color indexed="8"/>
        <rFont val="宋体"/>
        <charset val="134"/>
      </rPr>
      <t>。</t>
    </r>
  </si>
  <si>
    <r>
      <rPr>
        <sz val="11"/>
        <color indexed="8"/>
        <rFont val="Times New Roman"/>
        <charset val="134"/>
      </rPr>
      <t>4.</t>
    </r>
    <r>
      <rPr>
        <sz val="11"/>
        <color indexed="8"/>
        <rFont val="宋体"/>
        <charset val="134"/>
      </rPr>
      <t>样本孔中加入待测样本</t>
    </r>
    <r>
      <rPr>
        <sz val="11"/>
        <color indexed="8"/>
        <rFont val="Times New Roman"/>
        <charset val="134"/>
      </rPr>
      <t>50uL</t>
    </r>
    <r>
      <rPr>
        <sz val="11"/>
        <color indexed="8"/>
        <rFont val="宋体"/>
        <charset val="134"/>
      </rPr>
      <t>。</t>
    </r>
  </si>
  <si>
    <r>
      <rPr>
        <sz val="11"/>
        <color indexed="8"/>
        <rFont val="Times New Roman"/>
        <charset val="134"/>
      </rPr>
      <t>5.</t>
    </r>
    <r>
      <rPr>
        <sz val="11"/>
        <color indexed="8"/>
        <rFont val="宋体"/>
        <charset val="134"/>
      </rPr>
      <t>空白孔加入样本稀释液</t>
    </r>
    <r>
      <rPr>
        <sz val="11"/>
        <color indexed="8"/>
        <rFont val="Times New Roman"/>
        <charset val="134"/>
      </rPr>
      <t>50uL</t>
    </r>
    <r>
      <rPr>
        <sz val="11"/>
        <color indexed="8"/>
        <rFont val="宋体"/>
        <charset val="134"/>
      </rPr>
      <t>。</t>
    </r>
  </si>
  <si>
    <r>
      <rPr>
        <sz val="11"/>
        <color indexed="8"/>
        <rFont val="Times New Roman"/>
        <charset val="134"/>
      </rPr>
      <t>6.</t>
    </r>
    <r>
      <rPr>
        <sz val="11"/>
        <color indexed="8"/>
        <rFont val="宋体"/>
        <charset val="134"/>
      </rPr>
      <t>所有孔中，每孔加入辣根过氧化氢酶</t>
    </r>
    <r>
      <rPr>
        <sz val="11"/>
        <color indexed="8"/>
        <rFont val="Times New Roman"/>
        <charset val="134"/>
      </rPr>
      <t>(HRP)</t>
    </r>
    <r>
      <rPr>
        <sz val="11"/>
        <color indexed="8"/>
        <rFont val="宋体"/>
        <charset val="134"/>
      </rPr>
      <t>标记的检测抗体</t>
    </r>
    <r>
      <rPr>
        <sz val="11"/>
        <color indexed="8"/>
        <rFont val="Times New Roman"/>
        <charset val="134"/>
      </rPr>
      <t>100uL</t>
    </r>
    <r>
      <rPr>
        <sz val="11"/>
        <color indexed="8"/>
        <rFont val="宋体"/>
        <charset val="134"/>
      </rPr>
      <t>，用封板膜封住反应孔，</t>
    </r>
    <r>
      <rPr>
        <sz val="11"/>
        <color indexed="8"/>
        <rFont val="Times New Roman"/>
        <charset val="134"/>
      </rPr>
      <t>37℃</t>
    </r>
    <r>
      <rPr>
        <sz val="11"/>
        <color indexed="8"/>
        <rFont val="宋体"/>
        <charset val="134"/>
      </rPr>
      <t>恒温孵育</t>
    </r>
    <r>
      <rPr>
        <sz val="11"/>
        <color indexed="8"/>
        <rFont val="Times New Roman"/>
        <charset val="134"/>
      </rPr>
      <t>60min</t>
    </r>
    <r>
      <rPr>
        <sz val="11"/>
        <color indexed="8"/>
        <rFont val="宋体"/>
        <charset val="134"/>
      </rPr>
      <t>。</t>
    </r>
  </si>
  <si>
    <r>
      <rPr>
        <sz val="11"/>
        <color indexed="8"/>
        <rFont val="Times New Roman"/>
        <charset val="134"/>
      </rPr>
      <t>7.</t>
    </r>
    <r>
      <rPr>
        <sz val="11"/>
        <color indexed="8"/>
        <rFont val="宋体"/>
        <charset val="134"/>
      </rPr>
      <t>弃去液体，吸水纸拍干，每孔加满洗涤液（</t>
    </r>
    <r>
      <rPr>
        <sz val="11"/>
        <color indexed="8"/>
        <rFont val="Times New Roman"/>
        <charset val="134"/>
      </rPr>
      <t>350uL</t>
    </r>
    <r>
      <rPr>
        <sz val="11"/>
        <color indexed="8"/>
        <rFont val="宋体"/>
        <charset val="134"/>
      </rPr>
      <t>），静置</t>
    </r>
    <r>
      <rPr>
        <sz val="11"/>
        <color indexed="8"/>
        <rFont val="Times New Roman"/>
        <charset val="134"/>
      </rPr>
      <t>20s</t>
    </r>
    <r>
      <rPr>
        <sz val="11"/>
        <color indexed="8"/>
        <rFont val="宋体"/>
        <charset val="134"/>
      </rPr>
      <t>，甩去洗涤液，吸水纸上拍干，如此重复洗板</t>
    </r>
    <r>
      <rPr>
        <sz val="11"/>
        <color indexed="8"/>
        <rFont val="Times New Roman"/>
        <charset val="134"/>
      </rPr>
      <t>5</t>
    </r>
    <r>
      <rPr>
        <sz val="11"/>
        <color indexed="8"/>
        <rFont val="宋体"/>
        <charset val="134"/>
      </rPr>
      <t>次。</t>
    </r>
  </si>
  <si>
    <r>
      <rPr>
        <sz val="11"/>
        <color indexed="8"/>
        <rFont val="Times New Roman"/>
        <charset val="134"/>
      </rPr>
      <t>8.</t>
    </r>
    <r>
      <rPr>
        <sz val="11"/>
        <color indexed="8"/>
        <rFont val="宋体"/>
        <charset val="134"/>
      </rPr>
      <t>每孔加入底物</t>
    </r>
    <r>
      <rPr>
        <sz val="11"/>
        <color indexed="8"/>
        <rFont val="Times New Roman"/>
        <charset val="134"/>
      </rPr>
      <t>A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B</t>
    </r>
    <r>
      <rPr>
        <sz val="11"/>
        <color indexed="8"/>
        <rFont val="宋体"/>
        <charset val="134"/>
      </rPr>
      <t>各</t>
    </r>
    <r>
      <rPr>
        <sz val="11"/>
        <color indexed="8"/>
        <rFont val="Times New Roman"/>
        <charset val="134"/>
      </rPr>
      <t>50uL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37℃</t>
    </r>
    <r>
      <rPr>
        <sz val="11"/>
        <color indexed="8"/>
        <rFont val="宋体"/>
        <charset val="134"/>
      </rPr>
      <t>避光孵育</t>
    </r>
    <r>
      <rPr>
        <sz val="11"/>
        <color indexed="8"/>
        <rFont val="Times New Roman"/>
        <charset val="134"/>
      </rPr>
      <t>15min</t>
    </r>
    <r>
      <rPr>
        <sz val="11"/>
        <color indexed="8"/>
        <rFont val="宋体"/>
        <charset val="134"/>
      </rPr>
      <t>。</t>
    </r>
  </si>
  <si>
    <r>
      <rPr>
        <sz val="11"/>
        <color indexed="8"/>
        <rFont val="Times New Roman"/>
        <charset val="134"/>
      </rPr>
      <t>9.</t>
    </r>
    <r>
      <rPr>
        <sz val="11"/>
        <color indexed="8"/>
        <rFont val="宋体"/>
        <charset val="134"/>
      </rPr>
      <t>每孔加入终止液</t>
    </r>
    <r>
      <rPr>
        <sz val="11"/>
        <color indexed="8"/>
        <rFont val="Times New Roman"/>
        <charset val="134"/>
      </rPr>
      <t>50uL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15min</t>
    </r>
    <r>
      <rPr>
        <sz val="11"/>
        <color indexed="8"/>
        <rFont val="宋体"/>
        <charset val="134"/>
      </rPr>
      <t>内，在</t>
    </r>
    <r>
      <rPr>
        <sz val="11"/>
        <color indexed="8"/>
        <rFont val="Times New Roman"/>
        <charset val="134"/>
      </rPr>
      <t>450nm</t>
    </r>
    <r>
      <rPr>
        <sz val="11"/>
        <color indexed="8"/>
        <rFont val="宋体"/>
        <charset val="134"/>
      </rPr>
      <t>波长处测定各孔的</t>
    </r>
    <r>
      <rPr>
        <sz val="11"/>
        <color indexed="8"/>
        <rFont val="Times New Roman"/>
        <charset val="134"/>
      </rPr>
      <t>OD</t>
    </r>
    <r>
      <rPr>
        <sz val="11"/>
        <color indexed="8"/>
        <rFont val="宋体"/>
        <charset val="134"/>
      </rPr>
      <t>值。</t>
    </r>
  </si>
  <si>
    <t>标准品</t>
  </si>
  <si>
    <t>ng/mL</t>
  </si>
  <si>
    <t>OD1</t>
  </si>
  <si>
    <t>OD2</t>
  </si>
  <si>
    <t>OD Mean</t>
  </si>
  <si>
    <r>
      <rPr>
        <sz val="11"/>
        <color theme="1"/>
        <rFont val="宋体"/>
        <charset val="134"/>
      </rPr>
      <t>校正</t>
    </r>
    <r>
      <rPr>
        <sz val="11"/>
        <color theme="1"/>
        <rFont val="Times New Roman"/>
        <charset val="134"/>
      </rPr>
      <t xml:space="preserve"> OD Mean</t>
    </r>
  </si>
  <si>
    <t>S1</t>
  </si>
  <si>
    <t>S2</t>
  </si>
  <si>
    <t>S3</t>
  </si>
  <si>
    <t>S4</t>
  </si>
  <si>
    <t>S5</t>
  </si>
  <si>
    <t>S6</t>
  </si>
  <si>
    <t>空白</t>
  </si>
  <si>
    <t>组别</t>
  </si>
  <si>
    <t>Sample</t>
  </si>
  <si>
    <r>
      <rPr>
        <b/>
        <sz val="11"/>
        <color theme="1"/>
        <rFont val="Times New Roman"/>
        <charset val="134"/>
      </rPr>
      <t>校正</t>
    </r>
    <r>
      <rPr>
        <sz val="11"/>
        <color theme="1"/>
        <rFont val="Times New Roman"/>
        <charset val="134"/>
      </rPr>
      <t xml:space="preserve"> OD Mean</t>
    </r>
  </si>
  <si>
    <t>计算浓度（ng/mL）</t>
  </si>
  <si>
    <t>实际浓度（ng/mL）</t>
  </si>
  <si>
    <t>平均值（ng/mL）</t>
  </si>
  <si>
    <t>MMD</t>
  </si>
  <si>
    <t>001959-SO1-BS-F-2</t>
  </si>
  <si>
    <t>000980-SO1-BS-F-2</t>
  </si>
  <si>
    <t>000002-SO1-BS-F-2-2018</t>
  </si>
  <si>
    <t>001226-SO1-BS-F-4</t>
  </si>
  <si>
    <t>000622-SO1-BS-F-2</t>
  </si>
  <si>
    <t>000533-SO1-BS-F-2</t>
  </si>
  <si>
    <t>000761-SO1-BS-F-3</t>
  </si>
  <si>
    <t>HC</t>
  </si>
  <si>
    <t>001032-SO1-BS-F-3</t>
  </si>
  <si>
    <t>001959-SO1-BS-F-4</t>
  </si>
  <si>
    <t>000591-SO1-BS-F-4</t>
  </si>
  <si>
    <t>000916-SO1-BS-F-3</t>
  </si>
  <si>
    <t>E-6</t>
  </si>
  <si>
    <t>001034-SO1-BS-F-3</t>
  </si>
  <si>
    <t>001077-SO1-BS-F-2</t>
  </si>
  <si>
    <t>001081-SO1-BS-F-3</t>
  </si>
  <si>
    <t>001525-SO1-BS-F-2</t>
  </si>
  <si>
    <t>000852-SO1-BS-F-2</t>
  </si>
  <si>
    <t>000361-SO1-BS-F-1</t>
  </si>
  <si>
    <t>000414-SO1-BS-F-2</t>
  </si>
  <si>
    <t>001488-SO1-BS-F-1</t>
  </si>
  <si>
    <t>001022-SO1-BS-F-2</t>
  </si>
  <si>
    <t>000372-SO1-BS-F-4</t>
  </si>
  <si>
    <t>000103-SO1-BS-F-1</t>
  </si>
  <si>
    <t>000640-SO1-BS-F-1</t>
  </si>
  <si>
    <t>000002-SO1-BS-F-2-2015</t>
  </si>
  <si>
    <t>000024-SO1-BS-F-2</t>
  </si>
  <si>
    <t>000087-SO1-BS-F-2</t>
  </si>
  <si>
    <t>000965-SO1-BS-F-2</t>
  </si>
  <si>
    <t>000041-SO1-BS-F-3</t>
  </si>
  <si>
    <t>00004-SO1-BS-F-3</t>
  </si>
  <si>
    <t>ug/mL</t>
  </si>
  <si>
    <t>计算浓度（ug/mL）</t>
  </si>
  <si>
    <t>实际浓度（ug/mL）</t>
  </si>
  <si>
    <t>平均值（ug/mL）</t>
  </si>
  <si>
    <t>Tβ4</t>
  </si>
  <si>
    <t>GP6</t>
  </si>
  <si>
    <t>IGL-V3-9</t>
  </si>
  <si>
    <t>APO-A2</t>
  </si>
  <si>
    <t>PFN1</t>
  </si>
  <si>
    <t>Transferrin receptor protein-1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</si>
</sst>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E+00"/>
    <numFmt numFmtId="179" formatCode="0.0000_ 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0.5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0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37">
    <xf numFmtId="0" fontId="0" fillId="0" borderId="0" xfId="0"/>
    <xf numFmtId="0" fontId="1" fillId="0" borderId="0" xfId="0" applyFont="1"/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0" xfId="49" applyNumberFormat="1" applyFont="1" applyFill="1" applyBorder="1" applyAlignment="1">
      <alignment vertical="center"/>
    </xf>
    <xf numFmtId="0" fontId="12" fillId="0" borderId="0" xfId="49" applyFont="1" applyAlignment="1">
      <alignment horizontal="left" vertical="center"/>
    </xf>
    <xf numFmtId="0" fontId="12" fillId="0" borderId="0" xfId="49" applyNumberFormat="1" applyFont="1" applyFill="1" applyBorder="1" applyAlignment="1">
      <alignment vertical="center"/>
    </xf>
    <xf numFmtId="0" fontId="11" fillId="0" borderId="0" xfId="49" applyFont="1">
      <alignment vertical="center"/>
    </xf>
    <xf numFmtId="0" fontId="13" fillId="0" borderId="0" xfId="49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7" fillId="0" borderId="0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6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marker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08731241473397"/>
                  <c:y val="-0.0125868055555556"/>
                </c:manualLayout>
              </c:layout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Tβ4!$C$2:$C$7</c:f>
              <c:numCache>
                <c:formatCode>General</c:formatCode>
                <c:ptCount val="6"/>
                <c:pt idx="0">
                  <c:v>37.5</c:v>
                </c:pt>
                <c:pt idx="1">
                  <c:v>75</c:v>
                </c:pt>
                <c:pt idx="2">
                  <c:v>150</c:v>
                </c:pt>
                <c:pt idx="3">
                  <c:v>300</c:v>
                </c:pt>
                <c:pt idx="4">
                  <c:v>600</c:v>
                </c:pt>
                <c:pt idx="5">
                  <c:v>1200</c:v>
                </c:pt>
              </c:numCache>
            </c:numRef>
          </c:xVal>
          <c:yVal>
            <c:numRef>
              <c:f>Tβ4!$G$2:$G$7</c:f>
              <c:numCache>
                <c:formatCode>General</c:formatCode>
                <c:ptCount val="6"/>
                <c:pt idx="0">
                  <c:v>0.005</c:v>
                </c:pt>
                <c:pt idx="1">
                  <c:v>0.0415</c:v>
                </c:pt>
                <c:pt idx="2">
                  <c:v>0.098</c:v>
                </c:pt>
                <c:pt idx="3">
                  <c:v>0.192</c:v>
                </c:pt>
                <c:pt idx="4">
                  <c:v>0.3315</c:v>
                </c:pt>
                <c:pt idx="5">
                  <c:v>0.6125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96256"/>
        <c:axId val="83297792"/>
      </c:scatterChart>
      <c:valAx>
        <c:axId val="8329625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浓度（</a:t>
                </a:r>
                <a:r>
                  <a:rPr lang="en-US" altLang="zh-CN"/>
                  <a:t>n</a:t>
                </a:r>
                <a:r>
                  <a:t>g/mL）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7792"/>
        <c:crosses val="autoZero"/>
        <c:crossBetween val="midCat"/>
      </c:valAx>
      <c:valAx>
        <c:axId val="8329779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OD</a:t>
                </a:r>
                <a:endParaRPr lang="en-US" altLang="zh-CN"/>
              </a:p>
            </c:rich>
          </c:tx>
          <c:layout/>
          <c:overlay val="0"/>
        </c:title>
        <c:numFmt formatCode="0.0_);[Red]\(0.0\)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6256"/>
        <c:crosses val="autoZero"/>
        <c:crossBetween val="midCat"/>
      </c:valAx>
    </c:plotArea>
    <c:plotVisOnly val="1"/>
    <c:dispBlanksAs val="gap"/>
    <c:showDLblsOverMax val="0"/>
  </c:chart>
  <c:txPr>
    <a:bodyPr anchor="b" anchorCtr="1"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marker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08731241473397"/>
                  <c:y val="-0.0125868055555556"/>
                </c:manualLayout>
              </c:layout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'GP6'!$C$2:$C$7</c:f>
              <c:numCache>
                <c:formatCode>General</c:formatCode>
                <c:ptCount val="6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</c:numCache>
            </c:numRef>
          </c:xVal>
          <c:yVal>
            <c:numRef>
              <c:f>'GP6'!$G$2:$G$7</c:f>
              <c:numCache>
                <c:formatCode>General</c:formatCode>
                <c:ptCount val="6"/>
                <c:pt idx="0">
                  <c:v>0.0615</c:v>
                </c:pt>
                <c:pt idx="1">
                  <c:v>0.1795</c:v>
                </c:pt>
                <c:pt idx="2">
                  <c:v>0.4575</c:v>
                </c:pt>
                <c:pt idx="3">
                  <c:v>0.807</c:v>
                </c:pt>
                <c:pt idx="4">
                  <c:v>1.525</c:v>
                </c:pt>
                <c:pt idx="5">
                  <c:v>2.6365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96256"/>
        <c:axId val="83297792"/>
      </c:scatterChart>
      <c:valAx>
        <c:axId val="8329625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浓度（</a:t>
                </a:r>
                <a:r>
                  <a:rPr lang="en-US" altLang="zh-CN"/>
                  <a:t>n</a:t>
                </a:r>
                <a:r>
                  <a:t>g/mL）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7792"/>
        <c:crosses val="autoZero"/>
        <c:crossBetween val="midCat"/>
      </c:valAx>
      <c:valAx>
        <c:axId val="8329779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OD</a:t>
                </a:r>
                <a:endParaRPr lang="en-US" altLang="zh-CN"/>
              </a:p>
            </c:rich>
          </c:tx>
          <c:layout/>
          <c:overlay val="0"/>
        </c:title>
        <c:numFmt formatCode="0.0_);[Red]\(0.0\)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6256"/>
        <c:crosses val="autoZero"/>
        <c:crossBetween val="midCat"/>
      </c:valAx>
    </c:plotArea>
    <c:plotVisOnly val="1"/>
    <c:dispBlanksAs val="gap"/>
    <c:showDLblsOverMax val="0"/>
  </c:chart>
  <c:txPr>
    <a:bodyPr anchor="b" anchorCtr="1"/>
    <a:lstStyle/>
    <a:p>
      <a:pPr>
        <a:defRPr lang="zh-CN"/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marker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08731241473397"/>
                  <c:y val="-0.0125868055555556"/>
                </c:manualLayout>
              </c:layout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'IGL-V3-9'!$C$2:$C$7</c:f>
              <c:numCache>
                <c:formatCode>General</c:formatCode>
                <c:ptCount val="6"/>
                <c:pt idx="0">
                  <c:v>25</c:v>
                </c:pt>
                <c:pt idx="1">
                  <c:v>50</c:v>
                </c:pt>
                <c:pt idx="2">
                  <c:v>100</c:v>
                </c:pt>
                <c:pt idx="3">
                  <c:v>200</c:v>
                </c:pt>
                <c:pt idx="4">
                  <c:v>400</c:v>
                </c:pt>
                <c:pt idx="5">
                  <c:v>800</c:v>
                </c:pt>
              </c:numCache>
            </c:numRef>
          </c:xVal>
          <c:yVal>
            <c:numRef>
              <c:f>'IGL-V3-9'!$G$2:$G$7</c:f>
              <c:numCache>
                <c:formatCode>General</c:formatCode>
                <c:ptCount val="6"/>
                <c:pt idx="0">
                  <c:v>0.0635</c:v>
                </c:pt>
                <c:pt idx="1">
                  <c:v>0.1465</c:v>
                </c:pt>
                <c:pt idx="2">
                  <c:v>0.318</c:v>
                </c:pt>
                <c:pt idx="3">
                  <c:v>0.57</c:v>
                </c:pt>
                <c:pt idx="4">
                  <c:v>1.1005</c:v>
                </c:pt>
                <c:pt idx="5">
                  <c:v>2.1045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96256"/>
        <c:axId val="83297792"/>
      </c:scatterChart>
      <c:valAx>
        <c:axId val="8329625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浓度（</a:t>
                </a:r>
                <a:r>
                  <a:rPr lang="en-US" altLang="zh-CN"/>
                  <a:t>u</a:t>
                </a:r>
                <a:r>
                  <a:t>g/mL）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7792"/>
        <c:crosses val="autoZero"/>
        <c:crossBetween val="midCat"/>
      </c:valAx>
      <c:valAx>
        <c:axId val="8329779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OD</a:t>
                </a:r>
                <a:endParaRPr lang="en-US" altLang="zh-CN"/>
              </a:p>
            </c:rich>
          </c:tx>
          <c:layout/>
          <c:overlay val="0"/>
        </c:title>
        <c:numFmt formatCode="0.0_);[Red]\(0.0\)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6256"/>
        <c:crosses val="autoZero"/>
        <c:crossBetween val="midCat"/>
      </c:valAx>
    </c:plotArea>
    <c:plotVisOnly val="1"/>
    <c:dispBlanksAs val="gap"/>
    <c:showDLblsOverMax val="0"/>
  </c:chart>
  <c:txPr>
    <a:bodyPr anchor="b" anchorCtr="1"/>
    <a:lstStyle/>
    <a:p>
      <a:pPr>
        <a:defRPr lang="zh-CN"/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marker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08731241473397"/>
                  <c:y val="-0.0125868055555556"/>
                </c:manualLayout>
              </c:layout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'apo-A2'!$C$2:$C$7</c:f>
              <c:numCache>
                <c:formatCode>General</c:formatCod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1000</c:v>
                </c:pt>
                <c:pt idx="4">
                  <c:v>2000</c:v>
                </c:pt>
                <c:pt idx="5">
                  <c:v>4000</c:v>
                </c:pt>
              </c:numCache>
            </c:numRef>
          </c:xVal>
          <c:yVal>
            <c:numRef>
              <c:f>'apo-A2'!$G$2:$G$7</c:f>
              <c:numCache>
                <c:formatCode>General</c:formatCode>
                <c:ptCount val="6"/>
                <c:pt idx="0">
                  <c:v>0.078</c:v>
                </c:pt>
                <c:pt idx="1">
                  <c:v>0.1625</c:v>
                </c:pt>
                <c:pt idx="2">
                  <c:v>0.4615</c:v>
                </c:pt>
                <c:pt idx="3">
                  <c:v>0.8205</c:v>
                </c:pt>
                <c:pt idx="4">
                  <c:v>1.4495</c:v>
                </c:pt>
                <c:pt idx="5">
                  <c:v>2.554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96256"/>
        <c:axId val="83297792"/>
      </c:scatterChart>
      <c:valAx>
        <c:axId val="8329625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浓度（</a:t>
                </a:r>
                <a:r>
                  <a:rPr lang="en-US" altLang="zh-CN"/>
                  <a:t>n</a:t>
                </a:r>
                <a:r>
                  <a:t>g/mL）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7792"/>
        <c:crosses val="autoZero"/>
        <c:crossBetween val="midCat"/>
      </c:valAx>
      <c:valAx>
        <c:axId val="8329779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OD</a:t>
                </a:r>
                <a:endParaRPr lang="en-US" altLang="zh-CN"/>
              </a:p>
            </c:rich>
          </c:tx>
          <c:layout/>
          <c:overlay val="0"/>
        </c:title>
        <c:numFmt formatCode="0.0_);[Red]\(0.0\)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6256"/>
        <c:crosses val="autoZero"/>
        <c:crossBetween val="midCat"/>
      </c:valAx>
    </c:plotArea>
    <c:plotVisOnly val="1"/>
    <c:dispBlanksAs val="gap"/>
    <c:showDLblsOverMax val="0"/>
  </c:chart>
  <c:txPr>
    <a:bodyPr anchor="b" anchorCtr="1"/>
    <a:lstStyle/>
    <a:p>
      <a:pPr>
        <a:defRPr lang="zh-CN"/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marker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08731241473397"/>
                  <c:y val="-0.0125868055555556"/>
                </c:manualLayout>
              </c:layout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'PFN1'!$C$2:$C$7</c:f>
              <c:numCache>
                <c:formatCode>General</c:formatCode>
                <c:ptCount val="6"/>
                <c:pt idx="0">
                  <c:v>25</c:v>
                </c:pt>
                <c:pt idx="1">
                  <c:v>50</c:v>
                </c:pt>
                <c:pt idx="2">
                  <c:v>100</c:v>
                </c:pt>
                <c:pt idx="3">
                  <c:v>200</c:v>
                </c:pt>
                <c:pt idx="4">
                  <c:v>400</c:v>
                </c:pt>
                <c:pt idx="5">
                  <c:v>800</c:v>
                </c:pt>
              </c:numCache>
            </c:numRef>
          </c:xVal>
          <c:yVal>
            <c:numRef>
              <c:f>'PFN1'!$G$2:$G$7</c:f>
              <c:numCache>
                <c:formatCode>General</c:formatCode>
                <c:ptCount val="6"/>
                <c:pt idx="0">
                  <c:v>0.048</c:v>
                </c:pt>
                <c:pt idx="1">
                  <c:v>0.105</c:v>
                </c:pt>
                <c:pt idx="2">
                  <c:v>0.259</c:v>
                </c:pt>
                <c:pt idx="3">
                  <c:v>0.5185</c:v>
                </c:pt>
                <c:pt idx="4">
                  <c:v>0.879</c:v>
                </c:pt>
                <c:pt idx="5">
                  <c:v>1.7965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96256"/>
        <c:axId val="83297792"/>
      </c:scatterChart>
      <c:valAx>
        <c:axId val="8329625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浓度（</a:t>
                </a:r>
                <a:r>
                  <a:rPr lang="en-US" altLang="zh-CN"/>
                  <a:t>n</a:t>
                </a:r>
                <a:r>
                  <a:t>g/mL）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7792"/>
        <c:crosses val="autoZero"/>
        <c:crossBetween val="midCat"/>
      </c:valAx>
      <c:valAx>
        <c:axId val="8329779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OD</a:t>
                </a:r>
                <a:endParaRPr lang="en-US" altLang="zh-CN"/>
              </a:p>
            </c:rich>
          </c:tx>
          <c:layout/>
          <c:overlay val="0"/>
        </c:title>
        <c:numFmt formatCode="0.0_);[Red]\(0.0\)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6256"/>
        <c:crosses val="autoZero"/>
        <c:crossBetween val="midCat"/>
      </c:valAx>
    </c:plotArea>
    <c:plotVisOnly val="1"/>
    <c:dispBlanksAs val="gap"/>
    <c:showDLblsOverMax val="0"/>
  </c:chart>
  <c:txPr>
    <a:bodyPr anchor="b" anchorCtr="1"/>
    <a:lstStyle/>
    <a:p>
      <a:pPr>
        <a:defRPr lang="zh-CN"/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marker"/>
        <c:varyColors val="0"/>
        <c:ser>
          <c:idx val="0"/>
          <c:order val="0"/>
          <c:spPr>
            <a:ln w="28575" cap="rnd" cmpd="sng" algn="ctr">
              <a:noFill/>
              <a:prstDash val="solid"/>
              <a:round/>
            </a:ln>
          </c:spPr>
          <c:dLbls>
            <c:delete val="1"/>
          </c:dLbls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08731241473397"/>
                  <c:y val="-0.0125868055555556"/>
                </c:manualLayout>
              </c:layout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'PFN1'!$C$2:$C$7</c:f>
              <c:numCache>
                <c:formatCode>General</c:formatCode>
                <c:ptCount val="6"/>
                <c:pt idx="0">
                  <c:v>25</c:v>
                </c:pt>
                <c:pt idx="1">
                  <c:v>50</c:v>
                </c:pt>
                <c:pt idx="2">
                  <c:v>100</c:v>
                </c:pt>
                <c:pt idx="3">
                  <c:v>200</c:v>
                </c:pt>
                <c:pt idx="4">
                  <c:v>400</c:v>
                </c:pt>
                <c:pt idx="5">
                  <c:v>800</c:v>
                </c:pt>
              </c:numCache>
            </c:numRef>
          </c:xVal>
          <c:yVal>
            <c:numRef>
              <c:f>'PFN1'!$G$2:$G$7</c:f>
              <c:numCache>
                <c:formatCode>General</c:formatCode>
                <c:ptCount val="6"/>
                <c:pt idx="0">
                  <c:v>0.048</c:v>
                </c:pt>
                <c:pt idx="1">
                  <c:v>0.105</c:v>
                </c:pt>
                <c:pt idx="2">
                  <c:v>0.259</c:v>
                </c:pt>
                <c:pt idx="3">
                  <c:v>0.5185</c:v>
                </c:pt>
                <c:pt idx="4">
                  <c:v>0.879</c:v>
                </c:pt>
                <c:pt idx="5">
                  <c:v>1.7965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96256"/>
        <c:axId val="83297792"/>
      </c:scatterChart>
      <c:valAx>
        <c:axId val="8329625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浓度（</a:t>
                </a:r>
                <a:r>
                  <a:rPr lang="en-US" altLang="zh-CN"/>
                  <a:t>n</a:t>
                </a:r>
                <a:r>
                  <a:t>g/mL）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7792"/>
        <c:crosses val="autoZero"/>
        <c:crossBetween val="midCat"/>
      </c:valAx>
      <c:valAx>
        <c:axId val="8329779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OD</a:t>
                </a:r>
                <a:endParaRPr lang="en-US" altLang="zh-CN"/>
              </a:p>
            </c:rich>
          </c:tx>
          <c:layout/>
          <c:overlay val="0"/>
        </c:title>
        <c:numFmt formatCode="0.0_);[Red]\(0.0\)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3296256"/>
        <c:crosses val="autoZero"/>
        <c:crossBetween val="midCat"/>
      </c:valAx>
    </c:plotArea>
    <c:plotVisOnly val="1"/>
    <c:dispBlanksAs val="gap"/>
    <c:showDLblsOverMax val="0"/>
  </c:chart>
  <c:txPr>
    <a:bodyPr anchor="b" anchorCtr="1"/>
    <a:lstStyle/>
    <a:p>
      <a:pPr>
        <a:defRPr lang="zh-CN"/>
      </a:pPr>
    </a:p>
  </c:txPr>
  <c:externalData r:id="rId1">
    <c:autoUpdate val="0"/>
  </c:externalData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563245</xdr:colOff>
      <xdr:row>0</xdr:row>
      <xdr:rowOff>38100</xdr:rowOff>
    </xdr:from>
    <xdr:to>
      <xdr:col>11</xdr:col>
      <xdr:colOff>126365</xdr:colOff>
      <xdr:row>8</xdr:row>
      <xdr:rowOff>38100</xdr:rowOff>
    </xdr:to>
    <xdr:graphicFrame>
      <xdr:nvGraphicFramePr>
        <xdr:cNvPr id="3" name="图表 2"/>
        <xdr:cNvGraphicFramePr/>
      </xdr:nvGraphicFramePr>
      <xdr:xfrm>
        <a:off x="7235190" y="38100"/>
        <a:ext cx="3800475" cy="1422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319405</xdr:colOff>
      <xdr:row>0</xdr:row>
      <xdr:rowOff>38100</xdr:rowOff>
    </xdr:from>
    <xdr:to>
      <xdr:col>10</xdr:col>
      <xdr:colOff>690245</xdr:colOff>
      <xdr:row>8</xdr:row>
      <xdr:rowOff>38100</xdr:rowOff>
    </xdr:to>
    <xdr:graphicFrame>
      <xdr:nvGraphicFramePr>
        <xdr:cNvPr id="3" name="图表 2"/>
        <xdr:cNvGraphicFramePr/>
      </xdr:nvGraphicFramePr>
      <xdr:xfrm>
        <a:off x="6991350" y="38100"/>
        <a:ext cx="3785235" cy="1422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509905</xdr:colOff>
      <xdr:row>0</xdr:row>
      <xdr:rowOff>30480</xdr:rowOff>
    </xdr:from>
    <xdr:to>
      <xdr:col>11</xdr:col>
      <xdr:colOff>73025</xdr:colOff>
      <xdr:row>8</xdr:row>
      <xdr:rowOff>30480</xdr:rowOff>
    </xdr:to>
    <xdr:graphicFrame>
      <xdr:nvGraphicFramePr>
        <xdr:cNvPr id="3" name="图表 2"/>
        <xdr:cNvGraphicFramePr/>
      </xdr:nvGraphicFramePr>
      <xdr:xfrm>
        <a:off x="7181850" y="30480"/>
        <a:ext cx="3800475" cy="1422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387985</xdr:colOff>
      <xdr:row>0</xdr:row>
      <xdr:rowOff>45720</xdr:rowOff>
    </xdr:from>
    <xdr:to>
      <xdr:col>10</xdr:col>
      <xdr:colOff>758825</xdr:colOff>
      <xdr:row>8</xdr:row>
      <xdr:rowOff>45720</xdr:rowOff>
    </xdr:to>
    <xdr:graphicFrame>
      <xdr:nvGraphicFramePr>
        <xdr:cNvPr id="3" name="图表 2"/>
        <xdr:cNvGraphicFramePr/>
      </xdr:nvGraphicFramePr>
      <xdr:xfrm>
        <a:off x="7059930" y="45720"/>
        <a:ext cx="3785235" cy="1422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334645</xdr:colOff>
      <xdr:row>0</xdr:row>
      <xdr:rowOff>53340</xdr:rowOff>
    </xdr:from>
    <xdr:to>
      <xdr:col>10</xdr:col>
      <xdr:colOff>705485</xdr:colOff>
      <xdr:row>8</xdr:row>
      <xdr:rowOff>53340</xdr:rowOff>
    </xdr:to>
    <xdr:graphicFrame>
      <xdr:nvGraphicFramePr>
        <xdr:cNvPr id="3" name="图表 2"/>
        <xdr:cNvGraphicFramePr/>
      </xdr:nvGraphicFramePr>
      <xdr:xfrm>
        <a:off x="7006590" y="53340"/>
        <a:ext cx="3785235" cy="1422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334645</xdr:colOff>
      <xdr:row>0</xdr:row>
      <xdr:rowOff>53340</xdr:rowOff>
    </xdr:from>
    <xdr:to>
      <xdr:col>10</xdr:col>
      <xdr:colOff>705485</xdr:colOff>
      <xdr:row>8</xdr:row>
      <xdr:rowOff>53340</xdr:rowOff>
    </xdr:to>
    <xdr:graphicFrame>
      <xdr:nvGraphicFramePr>
        <xdr:cNvPr id="2" name="图表 1"/>
        <xdr:cNvGraphicFramePr/>
      </xdr:nvGraphicFramePr>
      <xdr:xfrm>
        <a:off x="7006590" y="53340"/>
        <a:ext cx="3785235" cy="1422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zoomScaleSheetLayoutView="60" workbookViewId="0">
      <selection activeCell="D18" sqref="D18"/>
    </sheetView>
  </sheetViews>
  <sheetFormatPr defaultColWidth="8.88181818181818" defaultRowHeight="14" outlineLevelCol="2"/>
  <cols>
    <col min="1" max="1" width="82.8181818181818" style="24" customWidth="1"/>
    <col min="2" max="2" width="20.6636363636364" style="24" customWidth="1"/>
    <col min="3" max="3" width="15.5" style="24" customWidth="1"/>
    <col min="4" max="16384" width="8.88181818181818" style="24"/>
  </cols>
  <sheetData>
    <row r="1" spans="1:3">
      <c r="A1" s="25" t="s">
        <v>0</v>
      </c>
      <c r="C1" s="26"/>
    </row>
    <row r="2" spans="1:3">
      <c r="A2" s="25" t="s">
        <v>1</v>
      </c>
      <c r="B2" s="27"/>
      <c r="C2" s="27"/>
    </row>
    <row r="3" spans="1:3">
      <c r="A3" s="28" t="s">
        <v>2</v>
      </c>
      <c r="B3" s="27"/>
      <c r="C3" s="27"/>
    </row>
    <row r="4" spans="1:3">
      <c r="A4" s="29" t="s">
        <v>3</v>
      </c>
      <c r="B4" s="27"/>
      <c r="C4" s="27"/>
    </row>
    <row r="5" spans="1:3">
      <c r="A5" s="30" t="s">
        <v>4</v>
      </c>
      <c r="B5" s="30" t="s">
        <v>5</v>
      </c>
      <c r="C5" s="30" t="s">
        <v>6</v>
      </c>
    </row>
    <row r="6" s="23" customFormat="1" spans="1:3">
      <c r="A6" s="31" t="s">
        <v>7</v>
      </c>
      <c r="B6" s="31" t="s">
        <v>8</v>
      </c>
      <c r="C6" s="32" t="s">
        <v>9</v>
      </c>
    </row>
    <row r="7" s="23" customFormat="1" spans="1:3">
      <c r="A7" s="31" t="s">
        <v>10</v>
      </c>
      <c r="B7" s="31" t="s">
        <v>8</v>
      </c>
      <c r="C7" s="32" t="s">
        <v>11</v>
      </c>
    </row>
    <row r="8" s="23" customFormat="1" spans="1:3">
      <c r="A8" s="31" t="s">
        <v>12</v>
      </c>
      <c r="B8" s="31" t="s">
        <v>8</v>
      </c>
      <c r="C8" s="32" t="s">
        <v>13</v>
      </c>
    </row>
    <row r="9" s="23" customFormat="1" spans="1:3">
      <c r="A9" s="31" t="s">
        <v>14</v>
      </c>
      <c r="B9" s="31" t="s">
        <v>8</v>
      </c>
      <c r="C9" s="32" t="s">
        <v>15</v>
      </c>
    </row>
    <row r="10" s="23" customFormat="1" spans="1:3">
      <c r="A10" s="31" t="s">
        <v>16</v>
      </c>
      <c r="B10" s="31" t="s">
        <v>8</v>
      </c>
      <c r="C10" s="32" t="s">
        <v>17</v>
      </c>
    </row>
    <row r="11" s="23" customFormat="1" spans="1:3">
      <c r="A11" s="31" t="s">
        <v>18</v>
      </c>
      <c r="B11" s="31" t="s">
        <v>19</v>
      </c>
      <c r="C11" s="33" t="s">
        <v>20</v>
      </c>
    </row>
    <row r="12" s="23" customFormat="1" spans="1:3">
      <c r="A12" s="31" t="s">
        <v>21</v>
      </c>
      <c r="B12" s="31" t="s">
        <v>22</v>
      </c>
      <c r="C12" s="33" t="s">
        <v>23</v>
      </c>
    </row>
    <row r="13" s="23" customFormat="1" spans="1:3">
      <c r="A13" s="31" t="s">
        <v>24</v>
      </c>
      <c r="B13" s="31" t="s">
        <v>25</v>
      </c>
      <c r="C13" s="33" t="s">
        <v>26</v>
      </c>
    </row>
    <row r="14" s="23" customFormat="1" spans="1:3">
      <c r="A14" s="31" t="s">
        <v>27</v>
      </c>
      <c r="B14" s="31" t="s">
        <v>28</v>
      </c>
      <c r="C14" s="33" t="s">
        <v>29</v>
      </c>
    </row>
    <row r="15" s="23" customFormat="1" spans="1:3">
      <c r="A15" s="34" t="s">
        <v>30</v>
      </c>
      <c r="B15" s="35" t="s">
        <v>31</v>
      </c>
      <c r="C15" s="35" t="s">
        <v>32</v>
      </c>
    </row>
    <row r="16" spans="1:1">
      <c r="A16" s="29" t="s">
        <v>33</v>
      </c>
    </row>
    <row r="17" spans="1:1">
      <c r="A17" s="36" t="s">
        <v>34</v>
      </c>
    </row>
    <row r="18" spans="1:1">
      <c r="A18" s="36" t="s">
        <v>35</v>
      </c>
    </row>
    <row r="19" spans="1:1">
      <c r="A19" s="36" t="s">
        <v>36</v>
      </c>
    </row>
    <row r="20" spans="1:1">
      <c r="A20" s="36" t="s">
        <v>37</v>
      </c>
    </row>
    <row r="21" spans="1:1">
      <c r="A21" s="36" t="s">
        <v>38</v>
      </c>
    </row>
    <row r="22" spans="1:1">
      <c r="A22" s="36" t="s">
        <v>39</v>
      </c>
    </row>
    <row r="23" spans="1:1">
      <c r="A23" s="36" t="s">
        <v>40</v>
      </c>
    </row>
    <row r="24" spans="1:1">
      <c r="A24" s="36" t="s">
        <v>41</v>
      </c>
    </row>
    <row r="25" spans="1:1">
      <c r="A25" s="36" t="s">
        <v>42</v>
      </c>
    </row>
    <row r="26" spans="1:1">
      <c r="A26" s="29"/>
    </row>
  </sheetData>
  <pageMargins left="0.7" right="0.7" top="0.75" bottom="0.75" header="0.3" footer="0.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pane ySplit="10" topLeftCell="A11" activePane="bottomLeft" state="frozen"/>
      <selection/>
      <selection pane="bottomLeft" activeCell="N12" sqref="N12"/>
    </sheetView>
  </sheetViews>
  <sheetFormatPr defaultColWidth="8.88181818181818" defaultRowHeight="14"/>
  <cols>
    <col min="1" max="1" width="8.88181818181818" style="5"/>
    <col min="2" max="2" width="19.4454545454545" style="6" customWidth="1"/>
    <col min="3" max="4" width="8.88181818181818" style="7"/>
    <col min="5" max="5" width="9.66363636363636" style="7" customWidth="1"/>
    <col min="6" max="7" width="19.8818181818182" style="7" customWidth="1"/>
    <col min="8" max="8" width="20.3363636363636" style="7" customWidth="1"/>
    <col min="9" max="9" width="19.6636363636364" style="5" customWidth="1"/>
    <col min="11" max="11" width="11.7818181818182"/>
    <col min="13" max="13" width="14.1181818181818"/>
  </cols>
  <sheetData>
    <row r="1" spans="2:7">
      <c r="B1" s="8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9" t="s">
        <v>48</v>
      </c>
    </row>
    <row r="2" spans="2:7">
      <c r="B2" s="6" t="s">
        <v>49</v>
      </c>
      <c r="C2" s="10">
        <v>37.5</v>
      </c>
      <c r="D2" s="12">
        <v>0.067</v>
      </c>
      <c r="E2" s="12">
        <v>0.072</v>
      </c>
      <c r="F2" s="12">
        <f t="shared" ref="F2:F8" si="0">AVERAGE(D2:E2)</f>
        <v>0.0695</v>
      </c>
      <c r="G2" s="10">
        <f t="shared" ref="G2:G8" si="1">F2-F$8</f>
        <v>0.005</v>
      </c>
    </row>
    <row r="3" spans="2:7">
      <c r="B3" s="6" t="s">
        <v>50</v>
      </c>
      <c r="C3" s="10">
        <v>75</v>
      </c>
      <c r="D3" s="12">
        <v>0.101</v>
      </c>
      <c r="E3" s="12">
        <v>0.111</v>
      </c>
      <c r="F3" s="12">
        <f t="shared" si="0"/>
        <v>0.106</v>
      </c>
      <c r="G3" s="10">
        <f t="shared" si="1"/>
        <v>0.0415</v>
      </c>
    </row>
    <row r="4" spans="2:7">
      <c r="B4" s="6" t="s">
        <v>51</v>
      </c>
      <c r="C4" s="10">
        <v>150</v>
      </c>
      <c r="D4" s="12">
        <v>0.164</v>
      </c>
      <c r="E4" s="12">
        <v>0.161</v>
      </c>
      <c r="F4" s="12">
        <f t="shared" si="0"/>
        <v>0.1625</v>
      </c>
      <c r="G4" s="10">
        <f t="shared" si="1"/>
        <v>0.098</v>
      </c>
    </row>
    <row r="5" spans="2:7">
      <c r="B5" s="6" t="s">
        <v>52</v>
      </c>
      <c r="C5" s="10">
        <v>300</v>
      </c>
      <c r="D5" s="12">
        <v>0.255</v>
      </c>
      <c r="E5" s="12">
        <v>0.258</v>
      </c>
      <c r="F5" s="12">
        <f t="shared" si="0"/>
        <v>0.2565</v>
      </c>
      <c r="G5" s="10">
        <f t="shared" si="1"/>
        <v>0.192</v>
      </c>
    </row>
    <row r="6" spans="2:7">
      <c r="B6" s="6" t="s">
        <v>53</v>
      </c>
      <c r="C6" s="10">
        <v>600</v>
      </c>
      <c r="D6" s="12">
        <v>0.405</v>
      </c>
      <c r="E6" s="12">
        <v>0.387</v>
      </c>
      <c r="F6" s="12">
        <f t="shared" si="0"/>
        <v>0.396</v>
      </c>
      <c r="G6" s="10">
        <f t="shared" si="1"/>
        <v>0.3315</v>
      </c>
    </row>
    <row r="7" spans="2:7">
      <c r="B7" s="6" t="s">
        <v>54</v>
      </c>
      <c r="C7" s="10">
        <v>1200</v>
      </c>
      <c r="D7" s="12">
        <v>0.681</v>
      </c>
      <c r="E7" s="12">
        <v>0.673</v>
      </c>
      <c r="F7" s="12">
        <f t="shared" si="0"/>
        <v>0.677</v>
      </c>
      <c r="G7" s="10">
        <f t="shared" si="1"/>
        <v>0.6125</v>
      </c>
    </row>
    <row r="8" spans="2:7">
      <c r="B8" s="8" t="s">
        <v>55</v>
      </c>
      <c r="C8" s="10">
        <v>0</v>
      </c>
      <c r="D8" s="12">
        <v>0.064</v>
      </c>
      <c r="E8" s="12">
        <v>0.065</v>
      </c>
      <c r="F8" s="12">
        <f t="shared" si="0"/>
        <v>0.0645</v>
      </c>
      <c r="G8" s="10">
        <f t="shared" si="1"/>
        <v>0</v>
      </c>
    </row>
    <row r="9" ht="14.75" spans="11:13">
      <c r="K9" s="19"/>
      <c r="L9" s="19"/>
      <c r="M9" s="19"/>
    </row>
    <row r="10" ht="14.75" spans="1:13">
      <c r="A10" s="13" t="s">
        <v>56</v>
      </c>
      <c r="B10" s="13" t="s">
        <v>57</v>
      </c>
      <c r="C10" s="14" t="s">
        <v>45</v>
      </c>
      <c r="D10" s="14" t="s">
        <v>46</v>
      </c>
      <c r="E10" s="14" t="s">
        <v>47</v>
      </c>
      <c r="F10" s="14" t="s">
        <v>58</v>
      </c>
      <c r="G10" s="15" t="s">
        <v>59</v>
      </c>
      <c r="H10" s="15" t="s">
        <v>60</v>
      </c>
      <c r="I10" s="15" t="s">
        <v>61</v>
      </c>
      <c r="K10" s="20"/>
      <c r="L10" s="20"/>
      <c r="M10" s="20"/>
    </row>
    <row r="11" spans="1:13">
      <c r="A11" s="16" t="s">
        <v>62</v>
      </c>
      <c r="B11" s="6" t="s">
        <v>63</v>
      </c>
      <c r="C11" s="11">
        <v>0.184</v>
      </c>
      <c r="D11" s="11">
        <v>0.183</v>
      </c>
      <c r="E11" s="17">
        <f t="shared" ref="E11:E40" si="2">AVERAGE(C11:D11)</f>
        <v>0.1835</v>
      </c>
      <c r="F11" s="2">
        <f t="shared" ref="F11:F40" si="3">E11-F$8</f>
        <v>0.119</v>
      </c>
      <c r="G11" s="3">
        <f t="shared" ref="G11:G40" si="4">(F11-0.0123)/0.0005</f>
        <v>213.4</v>
      </c>
      <c r="H11" s="3">
        <f t="shared" ref="H11:H40" si="5">G11*10</f>
        <v>2134</v>
      </c>
      <c r="I11" s="3">
        <f>AVERAGE(H11:H17)</f>
        <v>1199.71428571429</v>
      </c>
      <c r="K11" s="21"/>
      <c r="L11" s="5"/>
      <c r="M11" s="2"/>
    </row>
    <row r="12" spans="1:13">
      <c r="A12" s="16" t="s">
        <v>62</v>
      </c>
      <c r="B12" s="6" t="s">
        <v>64</v>
      </c>
      <c r="C12" s="11">
        <v>0.1</v>
      </c>
      <c r="D12" s="11">
        <v>0.098</v>
      </c>
      <c r="E12" s="17">
        <f t="shared" si="2"/>
        <v>0.099</v>
      </c>
      <c r="F12" s="2">
        <f t="shared" si="3"/>
        <v>0.0345</v>
      </c>
      <c r="G12" s="3">
        <f t="shared" si="4"/>
        <v>44.4</v>
      </c>
      <c r="H12" s="3">
        <f t="shared" si="5"/>
        <v>444</v>
      </c>
      <c r="I12" s="3"/>
      <c r="K12" s="21"/>
      <c r="L12" s="5"/>
      <c r="M12" s="2"/>
    </row>
    <row r="13" spans="1:13">
      <c r="A13" s="16" t="s">
        <v>62</v>
      </c>
      <c r="B13" s="6" t="s">
        <v>65</v>
      </c>
      <c r="C13" s="11">
        <v>0.119</v>
      </c>
      <c r="D13" s="11">
        <v>0.117</v>
      </c>
      <c r="E13" s="17">
        <f t="shared" si="2"/>
        <v>0.118</v>
      </c>
      <c r="F13" s="2">
        <f t="shared" si="3"/>
        <v>0.0535</v>
      </c>
      <c r="G13" s="3">
        <f t="shared" si="4"/>
        <v>82.4</v>
      </c>
      <c r="H13" s="3">
        <f t="shared" si="5"/>
        <v>824</v>
      </c>
      <c r="I13" s="3"/>
      <c r="K13" s="21"/>
      <c r="L13" s="5"/>
      <c r="M13" s="2"/>
    </row>
    <row r="14" spans="1:13">
      <c r="A14" s="16" t="s">
        <v>62</v>
      </c>
      <c r="B14" s="6" t="s">
        <v>66</v>
      </c>
      <c r="C14" s="11">
        <v>0.151</v>
      </c>
      <c r="D14" s="11">
        <v>0.149</v>
      </c>
      <c r="E14" s="17">
        <f t="shared" si="2"/>
        <v>0.15</v>
      </c>
      <c r="F14" s="2">
        <f t="shared" si="3"/>
        <v>0.0855</v>
      </c>
      <c r="G14" s="3">
        <f t="shared" si="4"/>
        <v>146.4</v>
      </c>
      <c r="H14" s="3">
        <f t="shared" si="5"/>
        <v>1464</v>
      </c>
      <c r="I14" s="3"/>
      <c r="K14" s="21"/>
      <c r="L14" s="5"/>
      <c r="M14" s="2"/>
    </row>
    <row r="15" spans="1:13">
      <c r="A15" s="16" t="s">
        <v>62</v>
      </c>
      <c r="B15" s="6" t="s">
        <v>67</v>
      </c>
      <c r="C15" s="11">
        <v>0.129</v>
      </c>
      <c r="D15" s="11">
        <v>0.128</v>
      </c>
      <c r="E15" s="17">
        <f t="shared" si="2"/>
        <v>0.1285</v>
      </c>
      <c r="F15" s="2">
        <f t="shared" si="3"/>
        <v>0.064</v>
      </c>
      <c r="G15" s="3">
        <f t="shared" si="4"/>
        <v>103.4</v>
      </c>
      <c r="H15" s="3">
        <f t="shared" si="5"/>
        <v>1034</v>
      </c>
      <c r="I15" s="3"/>
      <c r="K15" s="21"/>
      <c r="L15" s="5"/>
      <c r="M15" s="2"/>
    </row>
    <row r="16" spans="1:13">
      <c r="A16" s="16" t="s">
        <v>62</v>
      </c>
      <c r="B16" s="6" t="s">
        <v>68</v>
      </c>
      <c r="C16" s="11">
        <v>0.083</v>
      </c>
      <c r="D16" s="11">
        <v>0.081</v>
      </c>
      <c r="E16" s="17">
        <f t="shared" si="2"/>
        <v>0.082</v>
      </c>
      <c r="F16" s="2">
        <f t="shared" si="3"/>
        <v>0.0175</v>
      </c>
      <c r="G16" s="3">
        <f t="shared" si="4"/>
        <v>10.4</v>
      </c>
      <c r="H16" s="3">
        <f t="shared" si="5"/>
        <v>104</v>
      </c>
      <c r="I16" s="3"/>
      <c r="K16" s="21"/>
      <c r="L16" s="5"/>
      <c r="M16" s="2"/>
    </row>
    <row r="17" spans="1:13">
      <c r="A17" s="16" t="s">
        <v>62</v>
      </c>
      <c r="B17" s="6" t="s">
        <v>69</v>
      </c>
      <c r="C17" s="11">
        <v>0.197</v>
      </c>
      <c r="D17" s="11">
        <v>0.196</v>
      </c>
      <c r="E17" s="17">
        <f t="shared" si="2"/>
        <v>0.1965</v>
      </c>
      <c r="F17" s="2">
        <f t="shared" si="3"/>
        <v>0.132</v>
      </c>
      <c r="G17" s="3">
        <f t="shared" si="4"/>
        <v>239.4</v>
      </c>
      <c r="H17" s="3">
        <f t="shared" si="5"/>
        <v>2394</v>
      </c>
      <c r="I17" s="3"/>
      <c r="K17" s="22"/>
      <c r="L17" s="5"/>
      <c r="M17" s="2"/>
    </row>
    <row r="18" spans="1:13">
      <c r="A18" s="16" t="s">
        <v>70</v>
      </c>
      <c r="B18" s="6" t="s">
        <v>71</v>
      </c>
      <c r="C18" s="11">
        <v>0.079</v>
      </c>
      <c r="D18" s="11">
        <v>0.077</v>
      </c>
      <c r="E18" s="17">
        <f t="shared" si="2"/>
        <v>0.078</v>
      </c>
      <c r="F18" s="2">
        <f t="shared" si="3"/>
        <v>0.0135</v>
      </c>
      <c r="G18" s="3">
        <f t="shared" si="4"/>
        <v>2.4</v>
      </c>
      <c r="H18" s="3">
        <f t="shared" si="5"/>
        <v>24</v>
      </c>
      <c r="I18" s="3">
        <f>AVERAGE(H18:H30)</f>
        <v>756.307692307692</v>
      </c>
      <c r="K18" s="22"/>
      <c r="L18" s="5"/>
      <c r="M18" s="2"/>
    </row>
    <row r="19" spans="1:9">
      <c r="A19" s="16" t="s">
        <v>70</v>
      </c>
      <c r="B19" s="6" t="s">
        <v>72</v>
      </c>
      <c r="C19" s="11">
        <v>0.16</v>
      </c>
      <c r="D19" s="11">
        <v>0.156</v>
      </c>
      <c r="E19" s="17">
        <f t="shared" si="2"/>
        <v>0.158</v>
      </c>
      <c r="F19" s="2">
        <f t="shared" si="3"/>
        <v>0.0935</v>
      </c>
      <c r="G19" s="3">
        <f t="shared" si="4"/>
        <v>162.4</v>
      </c>
      <c r="H19" s="3">
        <f t="shared" si="5"/>
        <v>1624</v>
      </c>
      <c r="I19" s="3"/>
    </row>
    <row r="20" spans="1:9">
      <c r="A20" s="16" t="s">
        <v>70</v>
      </c>
      <c r="B20" s="6" t="s">
        <v>73</v>
      </c>
      <c r="C20" s="11">
        <v>0.165</v>
      </c>
      <c r="D20" s="11">
        <v>0.165</v>
      </c>
      <c r="E20" s="17">
        <f t="shared" si="2"/>
        <v>0.165</v>
      </c>
      <c r="F20" s="2">
        <f t="shared" si="3"/>
        <v>0.1005</v>
      </c>
      <c r="G20" s="3">
        <f t="shared" si="4"/>
        <v>176.4</v>
      </c>
      <c r="H20" s="3">
        <f t="shared" si="5"/>
        <v>1764</v>
      </c>
      <c r="I20" s="3"/>
    </row>
    <row r="21" spans="1:9">
      <c r="A21" s="16" t="s">
        <v>70</v>
      </c>
      <c r="B21" s="6" t="s">
        <v>74</v>
      </c>
      <c r="C21" s="11">
        <v>0.099</v>
      </c>
      <c r="D21" s="11">
        <v>0.097</v>
      </c>
      <c r="E21" s="17">
        <f t="shared" si="2"/>
        <v>0.098</v>
      </c>
      <c r="F21" s="2">
        <f t="shared" si="3"/>
        <v>0.0335</v>
      </c>
      <c r="G21" s="3">
        <f t="shared" si="4"/>
        <v>42.4</v>
      </c>
      <c r="H21" s="3">
        <f t="shared" si="5"/>
        <v>424</v>
      </c>
      <c r="I21" s="3"/>
    </row>
    <row r="22" spans="1:9">
      <c r="A22" s="16" t="s">
        <v>70</v>
      </c>
      <c r="B22" s="6" t="s">
        <v>75</v>
      </c>
      <c r="C22" s="11">
        <v>0.249</v>
      </c>
      <c r="D22" s="11">
        <v>0.244</v>
      </c>
      <c r="E22" s="17">
        <f t="shared" si="2"/>
        <v>0.2465</v>
      </c>
      <c r="F22" s="2">
        <f t="shared" si="3"/>
        <v>0.182</v>
      </c>
      <c r="G22" s="3">
        <f t="shared" si="4"/>
        <v>339.4</v>
      </c>
      <c r="H22" s="3">
        <f t="shared" si="5"/>
        <v>3394</v>
      </c>
      <c r="I22" s="3"/>
    </row>
    <row r="23" spans="1:9">
      <c r="A23" s="16" t="s">
        <v>70</v>
      </c>
      <c r="B23" s="6" t="s">
        <v>76</v>
      </c>
      <c r="C23" s="11">
        <v>0.114</v>
      </c>
      <c r="D23" s="11">
        <v>0.113</v>
      </c>
      <c r="E23" s="17">
        <f t="shared" si="2"/>
        <v>0.1135</v>
      </c>
      <c r="F23" s="2">
        <f t="shared" si="3"/>
        <v>0.049</v>
      </c>
      <c r="G23" s="3">
        <f t="shared" si="4"/>
        <v>73.4</v>
      </c>
      <c r="H23" s="3">
        <f t="shared" si="5"/>
        <v>734</v>
      </c>
      <c r="I23" s="3"/>
    </row>
    <row r="24" spans="1:9">
      <c r="A24" s="16" t="s">
        <v>70</v>
      </c>
      <c r="B24" s="6" t="s">
        <v>77</v>
      </c>
      <c r="C24" s="11">
        <v>0.082</v>
      </c>
      <c r="D24" s="11">
        <v>0.08</v>
      </c>
      <c r="E24" s="17">
        <f t="shared" si="2"/>
        <v>0.081</v>
      </c>
      <c r="F24" s="2">
        <f t="shared" si="3"/>
        <v>0.0165</v>
      </c>
      <c r="G24" s="3">
        <f t="shared" si="4"/>
        <v>8.4</v>
      </c>
      <c r="H24" s="3">
        <f t="shared" si="5"/>
        <v>84</v>
      </c>
      <c r="I24" s="3"/>
    </row>
    <row r="25" spans="1:9">
      <c r="A25" s="16" t="s">
        <v>70</v>
      </c>
      <c r="B25" s="6" t="s">
        <v>78</v>
      </c>
      <c r="C25" s="11">
        <v>0.083</v>
      </c>
      <c r="D25" s="11">
        <v>0.084</v>
      </c>
      <c r="E25" s="17">
        <f t="shared" si="2"/>
        <v>0.0835</v>
      </c>
      <c r="F25" s="2">
        <f t="shared" si="3"/>
        <v>0.019</v>
      </c>
      <c r="G25" s="3">
        <f t="shared" si="4"/>
        <v>13.4</v>
      </c>
      <c r="H25" s="3">
        <f t="shared" si="5"/>
        <v>134</v>
      </c>
      <c r="I25" s="3"/>
    </row>
    <row r="26" spans="1:9">
      <c r="A26" s="16" t="s">
        <v>70</v>
      </c>
      <c r="B26" s="6" t="s">
        <v>79</v>
      </c>
      <c r="C26" s="11">
        <v>0.125</v>
      </c>
      <c r="D26" s="11">
        <v>0.123</v>
      </c>
      <c r="E26" s="17">
        <f t="shared" si="2"/>
        <v>0.124</v>
      </c>
      <c r="F26" s="2">
        <f t="shared" si="3"/>
        <v>0.0595</v>
      </c>
      <c r="G26" s="3">
        <f t="shared" si="4"/>
        <v>94.4</v>
      </c>
      <c r="H26" s="3">
        <f t="shared" si="5"/>
        <v>944</v>
      </c>
      <c r="I26" s="3"/>
    </row>
    <row r="27" spans="1:9">
      <c r="A27" s="16" t="s">
        <v>70</v>
      </c>
      <c r="B27" s="6" t="s">
        <v>80</v>
      </c>
      <c r="C27" s="11">
        <v>0.091</v>
      </c>
      <c r="D27" s="11">
        <v>0.09</v>
      </c>
      <c r="E27" s="17">
        <f t="shared" si="2"/>
        <v>0.0905</v>
      </c>
      <c r="F27" s="2">
        <f t="shared" si="3"/>
        <v>0.026</v>
      </c>
      <c r="G27" s="3">
        <f t="shared" si="4"/>
        <v>27.4</v>
      </c>
      <c r="H27" s="3">
        <f t="shared" si="5"/>
        <v>274</v>
      </c>
      <c r="I27" s="3"/>
    </row>
    <row r="28" spans="1:9">
      <c r="A28" s="16" t="s">
        <v>70</v>
      </c>
      <c r="B28" s="6" t="s">
        <v>81</v>
      </c>
      <c r="C28" s="11">
        <v>0.081</v>
      </c>
      <c r="D28" s="11">
        <v>0.079</v>
      </c>
      <c r="E28" s="17">
        <f t="shared" si="2"/>
        <v>0.08</v>
      </c>
      <c r="F28" s="2">
        <f t="shared" si="3"/>
        <v>0.0155</v>
      </c>
      <c r="G28" s="3">
        <f t="shared" si="4"/>
        <v>6.4</v>
      </c>
      <c r="H28" s="3">
        <f t="shared" si="5"/>
        <v>64</v>
      </c>
      <c r="I28" s="3"/>
    </row>
    <row r="29" spans="1:9">
      <c r="A29" s="16" t="s">
        <v>70</v>
      </c>
      <c r="B29" s="6" t="s">
        <v>82</v>
      </c>
      <c r="C29" s="11">
        <v>0.088</v>
      </c>
      <c r="D29" s="11">
        <v>0.086</v>
      </c>
      <c r="E29" s="17">
        <f t="shared" si="2"/>
        <v>0.087</v>
      </c>
      <c r="F29" s="2">
        <f t="shared" si="3"/>
        <v>0.0225</v>
      </c>
      <c r="G29" s="3">
        <f t="shared" si="4"/>
        <v>20.4</v>
      </c>
      <c r="H29" s="3">
        <f t="shared" si="5"/>
        <v>204</v>
      </c>
      <c r="I29" s="3"/>
    </row>
    <row r="30" spans="1:9">
      <c r="A30" s="16" t="s">
        <v>70</v>
      </c>
      <c r="B30" s="6" t="s">
        <v>83</v>
      </c>
      <c r="C30" s="11">
        <v>0.086</v>
      </c>
      <c r="D30" s="11">
        <v>0.084</v>
      </c>
      <c r="E30" s="17">
        <f t="shared" si="2"/>
        <v>0.085</v>
      </c>
      <c r="F30" s="2">
        <f t="shared" si="3"/>
        <v>0.0205</v>
      </c>
      <c r="G30" s="3">
        <f t="shared" si="4"/>
        <v>16.4</v>
      </c>
      <c r="H30" s="3">
        <f t="shared" si="5"/>
        <v>164</v>
      </c>
      <c r="I30" s="3"/>
    </row>
    <row r="31" spans="1:9">
      <c r="A31" s="16" t="s">
        <v>62</v>
      </c>
      <c r="B31" s="6" t="s">
        <v>84</v>
      </c>
      <c r="C31" s="11">
        <v>0.201</v>
      </c>
      <c r="D31" s="11">
        <v>0.199</v>
      </c>
      <c r="E31" s="17">
        <f t="shared" si="2"/>
        <v>0.2</v>
      </c>
      <c r="F31" s="2">
        <f t="shared" si="3"/>
        <v>0.1355</v>
      </c>
      <c r="G31" s="3">
        <f t="shared" si="4"/>
        <v>246.4</v>
      </c>
      <c r="H31" s="3">
        <f t="shared" si="5"/>
        <v>2464</v>
      </c>
      <c r="I31" s="3">
        <f>AVERAGE(H31:H40)</f>
        <v>1081</v>
      </c>
    </row>
    <row r="32" spans="1:9">
      <c r="A32" s="16" t="s">
        <v>62</v>
      </c>
      <c r="B32" s="6" t="s">
        <v>85</v>
      </c>
      <c r="C32" s="11">
        <v>0.113</v>
      </c>
      <c r="D32" s="11">
        <v>0.112</v>
      </c>
      <c r="E32" s="17">
        <f t="shared" si="2"/>
        <v>0.1125</v>
      </c>
      <c r="F32" s="2">
        <f t="shared" si="3"/>
        <v>0.048</v>
      </c>
      <c r="G32" s="3">
        <f t="shared" si="4"/>
        <v>71.4</v>
      </c>
      <c r="H32" s="3">
        <f t="shared" si="5"/>
        <v>714</v>
      </c>
      <c r="I32" s="3"/>
    </row>
    <row r="33" spans="1:9">
      <c r="A33" s="16" t="s">
        <v>62</v>
      </c>
      <c r="B33" s="6" t="s">
        <v>86</v>
      </c>
      <c r="C33" s="11">
        <v>0.103</v>
      </c>
      <c r="D33" s="11">
        <v>0.103</v>
      </c>
      <c r="E33" s="17">
        <f t="shared" si="2"/>
        <v>0.103</v>
      </c>
      <c r="F33" s="2">
        <f t="shared" si="3"/>
        <v>0.0385</v>
      </c>
      <c r="G33" s="3">
        <f t="shared" si="4"/>
        <v>52.4</v>
      </c>
      <c r="H33" s="3">
        <f t="shared" si="5"/>
        <v>524</v>
      </c>
      <c r="I33" s="3"/>
    </row>
    <row r="34" spans="1:9">
      <c r="A34" s="16" t="s">
        <v>62</v>
      </c>
      <c r="B34" s="6" t="s">
        <v>87</v>
      </c>
      <c r="C34" s="11">
        <v>0.103</v>
      </c>
      <c r="D34" s="11">
        <v>0.102</v>
      </c>
      <c r="E34" s="17">
        <f t="shared" si="2"/>
        <v>0.1025</v>
      </c>
      <c r="F34" s="2">
        <f t="shared" si="3"/>
        <v>0.038</v>
      </c>
      <c r="G34" s="3">
        <f t="shared" si="4"/>
        <v>51.4</v>
      </c>
      <c r="H34" s="3">
        <f t="shared" si="5"/>
        <v>514</v>
      </c>
      <c r="I34" s="3"/>
    </row>
    <row r="35" spans="1:9">
      <c r="A35" s="16" t="s">
        <v>62</v>
      </c>
      <c r="B35" s="6" t="s">
        <v>88</v>
      </c>
      <c r="C35" s="11">
        <v>0.094</v>
      </c>
      <c r="D35" s="11">
        <v>0.092</v>
      </c>
      <c r="E35" s="17">
        <f t="shared" si="2"/>
        <v>0.093</v>
      </c>
      <c r="F35" s="2">
        <f t="shared" si="3"/>
        <v>0.0285</v>
      </c>
      <c r="G35" s="3">
        <f t="shared" si="4"/>
        <v>32.4</v>
      </c>
      <c r="H35" s="3">
        <f t="shared" si="5"/>
        <v>324</v>
      </c>
      <c r="I35" s="3"/>
    </row>
    <row r="36" spans="1:9">
      <c r="A36" s="16" t="s">
        <v>62</v>
      </c>
      <c r="B36" s="6" t="s">
        <v>89</v>
      </c>
      <c r="C36" s="11">
        <v>0.163</v>
      </c>
      <c r="D36" s="11">
        <v>0.161</v>
      </c>
      <c r="E36" s="17">
        <f t="shared" si="2"/>
        <v>0.162</v>
      </c>
      <c r="F36" s="2">
        <f t="shared" si="3"/>
        <v>0.0975</v>
      </c>
      <c r="G36" s="3">
        <f t="shared" si="4"/>
        <v>170.4</v>
      </c>
      <c r="H36" s="3">
        <f t="shared" si="5"/>
        <v>1704</v>
      </c>
      <c r="I36" s="3"/>
    </row>
    <row r="37" spans="1:9">
      <c r="A37" s="16" t="s">
        <v>62</v>
      </c>
      <c r="B37" s="6" t="s">
        <v>90</v>
      </c>
      <c r="C37" s="11">
        <v>0.106</v>
      </c>
      <c r="D37" s="11">
        <v>0.104</v>
      </c>
      <c r="E37" s="17">
        <f t="shared" si="2"/>
        <v>0.105</v>
      </c>
      <c r="F37" s="2">
        <f t="shared" si="3"/>
        <v>0.0405</v>
      </c>
      <c r="G37" s="3">
        <f t="shared" si="4"/>
        <v>56.4</v>
      </c>
      <c r="H37" s="3">
        <f t="shared" si="5"/>
        <v>564</v>
      </c>
      <c r="I37" s="3"/>
    </row>
    <row r="38" spans="1:9">
      <c r="A38" s="16" t="s">
        <v>62</v>
      </c>
      <c r="B38" s="6" t="s">
        <v>91</v>
      </c>
      <c r="C38" s="11">
        <v>0.119</v>
      </c>
      <c r="D38" s="11">
        <v>0.118</v>
      </c>
      <c r="E38" s="17">
        <f t="shared" si="2"/>
        <v>0.1185</v>
      </c>
      <c r="F38" s="2">
        <f t="shared" si="3"/>
        <v>0.054</v>
      </c>
      <c r="G38" s="3">
        <f t="shared" si="4"/>
        <v>83.4</v>
      </c>
      <c r="H38" s="3">
        <f t="shared" si="5"/>
        <v>834</v>
      </c>
      <c r="I38" s="3"/>
    </row>
    <row r="39" spans="1:9">
      <c r="A39" s="16" t="s">
        <v>62</v>
      </c>
      <c r="B39" s="6" t="s">
        <v>92</v>
      </c>
      <c r="C39" s="11">
        <v>0.19</v>
      </c>
      <c r="D39" s="11">
        <v>0.193</v>
      </c>
      <c r="E39" s="17">
        <f t="shared" si="2"/>
        <v>0.1915</v>
      </c>
      <c r="F39" s="2">
        <f t="shared" si="3"/>
        <v>0.127</v>
      </c>
      <c r="G39" s="3">
        <f t="shared" si="4"/>
        <v>229.4</v>
      </c>
      <c r="H39" s="3">
        <f t="shared" si="5"/>
        <v>2294</v>
      </c>
      <c r="I39" s="3"/>
    </row>
    <row r="40" spans="1:9">
      <c r="A40" s="16" t="s">
        <v>62</v>
      </c>
      <c r="B40" s="6" t="s">
        <v>93</v>
      </c>
      <c r="C40" s="11">
        <v>0.122</v>
      </c>
      <c r="D40" s="11">
        <v>0.119</v>
      </c>
      <c r="E40" s="17">
        <f t="shared" si="2"/>
        <v>0.1205</v>
      </c>
      <c r="F40" s="2">
        <f t="shared" si="3"/>
        <v>0.056</v>
      </c>
      <c r="G40" s="3">
        <f t="shared" si="4"/>
        <v>87.4</v>
      </c>
      <c r="H40" s="3">
        <f t="shared" si="5"/>
        <v>874</v>
      </c>
      <c r="I40" s="3"/>
    </row>
  </sheetData>
  <sortState ref="A11:H40">
    <sortCondition ref="A11"/>
  </sortState>
  <mergeCells count="4">
    <mergeCell ref="K9:M9"/>
    <mergeCell ref="I11:I17"/>
    <mergeCell ref="I18:I30"/>
    <mergeCell ref="I31:I40"/>
  </mergeCells>
  <conditionalFormatting sqref="B11:B40">
    <cfRule type="duplicateValues" dxfId="0" priority="1"/>
  </conditionalFormatting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pane ySplit="10" topLeftCell="A20" activePane="bottomLeft" state="frozen"/>
      <selection/>
      <selection pane="bottomLeft" activeCell="A11" sqref="A11:A40"/>
    </sheetView>
  </sheetViews>
  <sheetFormatPr defaultColWidth="8.88181818181818" defaultRowHeight="14"/>
  <cols>
    <col min="1" max="1" width="8.88181818181818" style="5"/>
    <col min="2" max="2" width="19.4454545454545" style="6" customWidth="1"/>
    <col min="3" max="4" width="8.88181818181818" style="7"/>
    <col min="5" max="5" width="9.66363636363636" style="7" customWidth="1"/>
    <col min="6" max="7" width="19.8818181818182" style="7" customWidth="1"/>
    <col min="8" max="8" width="20.3363636363636" style="7" customWidth="1"/>
    <col min="9" max="9" width="19.6636363636364" style="5" customWidth="1"/>
    <col min="11" max="11" width="11.7818181818182"/>
    <col min="13" max="13" width="14.1181818181818"/>
  </cols>
  <sheetData>
    <row r="1" spans="2:7">
      <c r="B1" s="8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9" t="s">
        <v>48</v>
      </c>
    </row>
    <row r="2" spans="2:7">
      <c r="B2" s="6" t="s">
        <v>49</v>
      </c>
      <c r="C2" s="10">
        <v>2.5</v>
      </c>
      <c r="D2" s="12">
        <v>0.148</v>
      </c>
      <c r="E2" s="12">
        <v>0.151</v>
      </c>
      <c r="F2" s="12">
        <f t="shared" ref="F2:F8" si="0">AVERAGE(D2:E2)</f>
        <v>0.1495</v>
      </c>
      <c r="G2" s="10">
        <f t="shared" ref="G2:G8" si="1">F2-F$8</f>
        <v>0.0615</v>
      </c>
    </row>
    <row r="3" spans="2:7">
      <c r="B3" s="6" t="s">
        <v>50</v>
      </c>
      <c r="C3" s="10">
        <v>5</v>
      </c>
      <c r="D3" s="12">
        <v>0.268</v>
      </c>
      <c r="E3" s="12">
        <v>0.267</v>
      </c>
      <c r="F3" s="12">
        <f t="shared" si="0"/>
        <v>0.2675</v>
      </c>
      <c r="G3" s="10">
        <f t="shared" si="1"/>
        <v>0.1795</v>
      </c>
    </row>
    <row r="4" spans="2:7">
      <c r="B4" s="6" t="s">
        <v>51</v>
      </c>
      <c r="C4" s="10">
        <v>10</v>
      </c>
      <c r="D4" s="12">
        <v>0.547</v>
      </c>
      <c r="E4" s="12">
        <v>0.544</v>
      </c>
      <c r="F4" s="12">
        <f t="shared" si="0"/>
        <v>0.5455</v>
      </c>
      <c r="G4" s="10">
        <f t="shared" si="1"/>
        <v>0.4575</v>
      </c>
    </row>
    <row r="5" spans="2:7">
      <c r="B5" s="6" t="s">
        <v>52</v>
      </c>
      <c r="C5" s="10">
        <v>20</v>
      </c>
      <c r="D5" s="12">
        <v>0.897</v>
      </c>
      <c r="E5" s="12">
        <v>0.893</v>
      </c>
      <c r="F5" s="12">
        <f t="shared" si="0"/>
        <v>0.895</v>
      </c>
      <c r="G5" s="10">
        <f t="shared" si="1"/>
        <v>0.807</v>
      </c>
    </row>
    <row r="6" spans="2:7">
      <c r="B6" s="6" t="s">
        <v>53</v>
      </c>
      <c r="C6" s="10">
        <v>40</v>
      </c>
      <c r="D6" s="12">
        <v>1.612</v>
      </c>
      <c r="E6" s="12">
        <v>1.614</v>
      </c>
      <c r="F6" s="12">
        <f t="shared" si="0"/>
        <v>1.613</v>
      </c>
      <c r="G6" s="10">
        <f t="shared" si="1"/>
        <v>1.525</v>
      </c>
    </row>
    <row r="7" spans="2:7">
      <c r="B7" s="6" t="s">
        <v>54</v>
      </c>
      <c r="C7" s="10">
        <v>80</v>
      </c>
      <c r="D7" s="12">
        <v>2.726</v>
      </c>
      <c r="E7" s="12">
        <v>2.723</v>
      </c>
      <c r="F7" s="12">
        <f t="shared" si="0"/>
        <v>2.7245</v>
      </c>
      <c r="G7" s="10">
        <f t="shared" si="1"/>
        <v>2.6365</v>
      </c>
    </row>
    <row r="8" spans="2:7">
      <c r="B8" s="8" t="s">
        <v>55</v>
      </c>
      <c r="C8" s="10">
        <v>0</v>
      </c>
      <c r="D8" s="12">
        <v>0.088</v>
      </c>
      <c r="E8" s="12">
        <v>0.088</v>
      </c>
      <c r="F8" s="12">
        <f t="shared" si="0"/>
        <v>0.088</v>
      </c>
      <c r="G8" s="10">
        <f t="shared" si="1"/>
        <v>0</v>
      </c>
    </row>
    <row r="9" ht="14.75" spans="11:13">
      <c r="K9" s="19"/>
      <c r="L9" s="19"/>
      <c r="M9" s="19"/>
    </row>
    <row r="10" ht="14.75" spans="1:13">
      <c r="A10" s="13" t="s">
        <v>56</v>
      </c>
      <c r="B10" s="13" t="s">
        <v>57</v>
      </c>
      <c r="C10" s="14" t="s">
        <v>45</v>
      </c>
      <c r="D10" s="14" t="s">
        <v>46</v>
      </c>
      <c r="E10" s="14" t="s">
        <v>47</v>
      </c>
      <c r="F10" s="14" t="s">
        <v>58</v>
      </c>
      <c r="G10" s="15" t="s">
        <v>59</v>
      </c>
      <c r="H10" s="15" t="s">
        <v>60</v>
      </c>
      <c r="I10" s="15" t="s">
        <v>61</v>
      </c>
      <c r="K10" s="20"/>
      <c r="L10" s="20"/>
      <c r="M10" s="20"/>
    </row>
    <row r="11" spans="1:13">
      <c r="A11" s="16" t="s">
        <v>62</v>
      </c>
      <c r="B11" s="6" t="s">
        <v>63</v>
      </c>
      <c r="C11" s="17">
        <v>2.603</v>
      </c>
      <c r="D11" s="17">
        <v>2.584</v>
      </c>
      <c r="E11" s="17">
        <f t="shared" ref="E11:E40" si="2">AVERAGE(C11:D11)</f>
        <v>2.5935</v>
      </c>
      <c r="F11" s="2">
        <f t="shared" ref="F11:F40" si="3">E11-F$8</f>
        <v>2.5055</v>
      </c>
      <c r="G11" s="3">
        <f t="shared" ref="G11:G40" si="4">(F11-0.0793)/0.033</f>
        <v>73.5212121212121</v>
      </c>
      <c r="H11" s="3">
        <f t="shared" ref="H11:H40" si="5">G11*10</f>
        <v>735.212121212121</v>
      </c>
      <c r="I11" s="3">
        <f>AVERAGE(H11:H17)</f>
        <v>750.991341991342</v>
      </c>
      <c r="K11" s="21"/>
      <c r="L11" s="5"/>
      <c r="M11" s="2"/>
    </row>
    <row r="12" spans="1:13">
      <c r="A12" s="16" t="s">
        <v>62</v>
      </c>
      <c r="B12" s="6" t="s">
        <v>64</v>
      </c>
      <c r="C12" s="17">
        <v>2.643</v>
      </c>
      <c r="D12" s="17">
        <v>2.657</v>
      </c>
      <c r="E12" s="17">
        <f t="shared" si="2"/>
        <v>2.65</v>
      </c>
      <c r="F12" s="2">
        <f t="shared" si="3"/>
        <v>2.562</v>
      </c>
      <c r="G12" s="3">
        <f t="shared" si="4"/>
        <v>75.2333333333333</v>
      </c>
      <c r="H12" s="3">
        <f t="shared" si="5"/>
        <v>752.333333333333</v>
      </c>
      <c r="I12" s="3"/>
      <c r="K12" s="21"/>
      <c r="L12" s="5"/>
      <c r="M12" s="2"/>
    </row>
    <row r="13" spans="1:13">
      <c r="A13" s="16" t="s">
        <v>62</v>
      </c>
      <c r="B13" s="6" t="s">
        <v>65</v>
      </c>
      <c r="C13" s="17">
        <v>2.645</v>
      </c>
      <c r="D13" s="17">
        <v>2.631</v>
      </c>
      <c r="E13" s="17">
        <f t="shared" si="2"/>
        <v>2.638</v>
      </c>
      <c r="F13" s="2">
        <f t="shared" si="3"/>
        <v>2.55</v>
      </c>
      <c r="G13" s="3">
        <f t="shared" si="4"/>
        <v>74.869696969697</v>
      </c>
      <c r="H13" s="3">
        <f t="shared" si="5"/>
        <v>748.69696969697</v>
      </c>
      <c r="I13" s="3"/>
      <c r="K13" s="21"/>
      <c r="L13" s="5"/>
      <c r="M13" s="2"/>
    </row>
    <row r="14" spans="1:13">
      <c r="A14" s="16" t="s">
        <v>62</v>
      </c>
      <c r="B14" s="6" t="s">
        <v>66</v>
      </c>
      <c r="C14" s="17">
        <v>2.714</v>
      </c>
      <c r="D14" s="17">
        <v>2.715</v>
      </c>
      <c r="E14" s="17">
        <f t="shared" si="2"/>
        <v>2.7145</v>
      </c>
      <c r="F14" s="2">
        <f t="shared" si="3"/>
        <v>2.6265</v>
      </c>
      <c r="G14" s="3">
        <f t="shared" si="4"/>
        <v>77.1878787878788</v>
      </c>
      <c r="H14" s="3">
        <f t="shared" si="5"/>
        <v>771.878787878788</v>
      </c>
      <c r="I14" s="3"/>
      <c r="K14" s="21"/>
      <c r="L14" s="5"/>
      <c r="M14" s="2"/>
    </row>
    <row r="15" spans="1:13">
      <c r="A15" s="16" t="s">
        <v>62</v>
      </c>
      <c r="B15" s="6" t="s">
        <v>67</v>
      </c>
      <c r="C15" s="17">
        <v>2.603</v>
      </c>
      <c r="D15" s="17">
        <v>2.603</v>
      </c>
      <c r="E15" s="17">
        <f t="shared" si="2"/>
        <v>2.603</v>
      </c>
      <c r="F15" s="2">
        <f t="shared" si="3"/>
        <v>2.515</v>
      </c>
      <c r="G15" s="3">
        <f t="shared" si="4"/>
        <v>73.8090909090909</v>
      </c>
      <c r="H15" s="3">
        <f t="shared" si="5"/>
        <v>738.090909090909</v>
      </c>
      <c r="I15" s="3"/>
      <c r="K15" s="21"/>
      <c r="L15" s="5"/>
      <c r="M15" s="2"/>
    </row>
    <row r="16" spans="1:13">
      <c r="A16" s="16" t="s">
        <v>62</v>
      </c>
      <c r="B16" s="6" t="s">
        <v>68</v>
      </c>
      <c r="C16" s="17">
        <v>2.624</v>
      </c>
      <c r="D16" s="17">
        <v>2.604</v>
      </c>
      <c r="E16" s="17">
        <f t="shared" si="2"/>
        <v>2.614</v>
      </c>
      <c r="F16" s="2">
        <f t="shared" si="3"/>
        <v>2.526</v>
      </c>
      <c r="G16" s="3">
        <f t="shared" si="4"/>
        <v>74.1424242424242</v>
      </c>
      <c r="H16" s="3">
        <f t="shared" si="5"/>
        <v>741.424242424242</v>
      </c>
      <c r="I16" s="3"/>
      <c r="K16" s="21"/>
      <c r="L16" s="5"/>
      <c r="M16" s="2"/>
    </row>
    <row r="17" spans="1:13">
      <c r="A17" s="16" t="s">
        <v>62</v>
      </c>
      <c r="B17" s="6" t="s">
        <v>69</v>
      </c>
      <c r="C17" s="17">
        <v>2.706</v>
      </c>
      <c r="D17" s="17">
        <v>2.706</v>
      </c>
      <c r="E17" s="17">
        <f t="shared" si="2"/>
        <v>2.706</v>
      </c>
      <c r="F17" s="2">
        <f t="shared" si="3"/>
        <v>2.618</v>
      </c>
      <c r="G17" s="3">
        <f t="shared" si="4"/>
        <v>76.930303030303</v>
      </c>
      <c r="H17" s="3">
        <f t="shared" si="5"/>
        <v>769.30303030303</v>
      </c>
      <c r="I17" s="3"/>
      <c r="K17" s="22"/>
      <c r="L17" s="5"/>
      <c r="M17" s="2"/>
    </row>
    <row r="18" spans="1:13">
      <c r="A18" s="16" t="s">
        <v>70</v>
      </c>
      <c r="B18" s="6" t="s">
        <v>71</v>
      </c>
      <c r="C18" s="17">
        <v>2.617</v>
      </c>
      <c r="D18" s="17">
        <v>2.624</v>
      </c>
      <c r="E18" s="17">
        <f t="shared" si="2"/>
        <v>2.6205</v>
      </c>
      <c r="F18" s="2">
        <f t="shared" si="3"/>
        <v>2.5325</v>
      </c>
      <c r="G18" s="3">
        <f t="shared" si="4"/>
        <v>74.3393939393939</v>
      </c>
      <c r="H18" s="3">
        <f t="shared" si="5"/>
        <v>743.393939393939</v>
      </c>
      <c r="I18" s="3">
        <f>AVERAGE(H18:H30)</f>
        <v>741.773892773893</v>
      </c>
      <c r="K18" s="22"/>
      <c r="L18" s="5"/>
      <c r="M18" s="2"/>
    </row>
    <row r="19" spans="1:9">
      <c r="A19" s="16" t="s">
        <v>70</v>
      </c>
      <c r="B19" s="6" t="s">
        <v>72</v>
      </c>
      <c r="C19" s="17">
        <v>2.638</v>
      </c>
      <c r="D19" s="17">
        <v>2.609</v>
      </c>
      <c r="E19" s="17">
        <f t="shared" si="2"/>
        <v>2.6235</v>
      </c>
      <c r="F19" s="2">
        <f t="shared" si="3"/>
        <v>2.5355</v>
      </c>
      <c r="G19" s="3">
        <f t="shared" si="4"/>
        <v>74.430303030303</v>
      </c>
      <c r="H19" s="3">
        <f t="shared" si="5"/>
        <v>744.30303030303</v>
      </c>
      <c r="I19" s="3"/>
    </row>
    <row r="20" spans="1:9">
      <c r="A20" s="16" t="s">
        <v>70</v>
      </c>
      <c r="B20" s="6" t="s">
        <v>73</v>
      </c>
      <c r="C20" s="17">
        <v>2.598</v>
      </c>
      <c r="D20" s="17">
        <v>2.604</v>
      </c>
      <c r="E20" s="17">
        <f t="shared" si="2"/>
        <v>2.601</v>
      </c>
      <c r="F20" s="2">
        <f t="shared" si="3"/>
        <v>2.513</v>
      </c>
      <c r="G20" s="3">
        <f t="shared" si="4"/>
        <v>73.7484848484848</v>
      </c>
      <c r="H20" s="3">
        <f t="shared" si="5"/>
        <v>737.484848484849</v>
      </c>
      <c r="I20" s="3"/>
    </row>
    <row r="21" spans="1:9">
      <c r="A21" s="16" t="s">
        <v>70</v>
      </c>
      <c r="B21" s="6" t="s">
        <v>74</v>
      </c>
      <c r="C21" s="17">
        <v>2.674</v>
      </c>
      <c r="D21" s="17">
        <v>2.66</v>
      </c>
      <c r="E21" s="17">
        <f t="shared" si="2"/>
        <v>2.667</v>
      </c>
      <c r="F21" s="2">
        <f t="shared" si="3"/>
        <v>2.579</v>
      </c>
      <c r="G21" s="3">
        <f t="shared" si="4"/>
        <v>75.7484848484848</v>
      </c>
      <c r="H21" s="3">
        <f t="shared" si="5"/>
        <v>757.484848484848</v>
      </c>
      <c r="I21" s="3"/>
    </row>
    <row r="22" spans="1:9">
      <c r="A22" s="16" t="s">
        <v>70</v>
      </c>
      <c r="B22" s="6" t="s">
        <v>75</v>
      </c>
      <c r="C22" s="17">
        <v>2.565</v>
      </c>
      <c r="D22" s="17">
        <v>2.583</v>
      </c>
      <c r="E22" s="17">
        <f t="shared" si="2"/>
        <v>2.574</v>
      </c>
      <c r="F22" s="2">
        <f t="shared" si="3"/>
        <v>2.486</v>
      </c>
      <c r="G22" s="3">
        <f t="shared" si="4"/>
        <v>72.930303030303</v>
      </c>
      <c r="H22" s="3">
        <f t="shared" si="5"/>
        <v>729.30303030303</v>
      </c>
      <c r="I22" s="3"/>
    </row>
    <row r="23" spans="1:9">
      <c r="A23" s="16" t="s">
        <v>70</v>
      </c>
      <c r="B23" s="6" t="s">
        <v>76</v>
      </c>
      <c r="C23" s="17">
        <v>2.668</v>
      </c>
      <c r="D23" s="17">
        <v>2.667</v>
      </c>
      <c r="E23" s="17">
        <f t="shared" si="2"/>
        <v>2.6675</v>
      </c>
      <c r="F23" s="2">
        <f t="shared" si="3"/>
        <v>2.5795</v>
      </c>
      <c r="G23" s="3">
        <f t="shared" si="4"/>
        <v>75.7636363636364</v>
      </c>
      <c r="H23" s="3">
        <f t="shared" si="5"/>
        <v>757.636363636364</v>
      </c>
      <c r="I23" s="3"/>
    </row>
    <row r="24" spans="1:9">
      <c r="A24" s="16" t="s">
        <v>70</v>
      </c>
      <c r="B24" s="6" t="s">
        <v>77</v>
      </c>
      <c r="C24" s="17">
        <v>2.584</v>
      </c>
      <c r="D24" s="17">
        <v>2.578</v>
      </c>
      <c r="E24" s="17">
        <f t="shared" si="2"/>
        <v>2.581</v>
      </c>
      <c r="F24" s="2">
        <f t="shared" si="3"/>
        <v>2.493</v>
      </c>
      <c r="G24" s="3">
        <f t="shared" si="4"/>
        <v>73.1424242424242</v>
      </c>
      <c r="H24" s="3">
        <f t="shared" si="5"/>
        <v>731.424242424242</v>
      </c>
      <c r="I24" s="3"/>
    </row>
    <row r="25" spans="1:9">
      <c r="A25" s="16" t="s">
        <v>70</v>
      </c>
      <c r="B25" s="6" t="s">
        <v>78</v>
      </c>
      <c r="C25" s="17">
        <v>2.623</v>
      </c>
      <c r="D25" s="17">
        <v>2.629</v>
      </c>
      <c r="E25" s="17">
        <f t="shared" si="2"/>
        <v>2.626</v>
      </c>
      <c r="F25" s="2">
        <f t="shared" si="3"/>
        <v>2.538</v>
      </c>
      <c r="G25" s="3">
        <f t="shared" si="4"/>
        <v>74.5060606060606</v>
      </c>
      <c r="H25" s="3">
        <f t="shared" si="5"/>
        <v>745.060606060606</v>
      </c>
      <c r="I25" s="3"/>
    </row>
    <row r="26" spans="1:9">
      <c r="A26" s="16" t="s">
        <v>70</v>
      </c>
      <c r="B26" s="6" t="s">
        <v>79</v>
      </c>
      <c r="C26" s="17">
        <v>2.61</v>
      </c>
      <c r="D26" s="17">
        <v>2.609</v>
      </c>
      <c r="E26" s="17">
        <f t="shared" si="2"/>
        <v>2.6095</v>
      </c>
      <c r="F26" s="2">
        <f t="shared" si="3"/>
        <v>2.5215</v>
      </c>
      <c r="G26" s="3">
        <f t="shared" si="4"/>
        <v>74.0060606060606</v>
      </c>
      <c r="H26" s="3">
        <f t="shared" si="5"/>
        <v>740.060606060606</v>
      </c>
      <c r="I26" s="3"/>
    </row>
    <row r="27" spans="1:9">
      <c r="A27" s="16" t="s">
        <v>70</v>
      </c>
      <c r="B27" s="6" t="s">
        <v>80</v>
      </c>
      <c r="C27" s="17">
        <v>2.631</v>
      </c>
      <c r="D27" s="17">
        <v>2.529</v>
      </c>
      <c r="E27" s="17">
        <f t="shared" si="2"/>
        <v>2.58</v>
      </c>
      <c r="F27" s="2">
        <f t="shared" si="3"/>
        <v>2.492</v>
      </c>
      <c r="G27" s="3">
        <f t="shared" si="4"/>
        <v>73.1121212121212</v>
      </c>
      <c r="H27" s="3">
        <f t="shared" si="5"/>
        <v>731.121212121212</v>
      </c>
      <c r="I27" s="3"/>
    </row>
    <row r="28" spans="1:9">
      <c r="A28" s="16" t="s">
        <v>70</v>
      </c>
      <c r="B28" s="6" t="s">
        <v>81</v>
      </c>
      <c r="C28" s="17">
        <v>2.69</v>
      </c>
      <c r="D28" s="17">
        <v>2.69</v>
      </c>
      <c r="E28" s="17">
        <f t="shared" si="2"/>
        <v>2.69</v>
      </c>
      <c r="F28" s="2">
        <f t="shared" si="3"/>
        <v>2.602</v>
      </c>
      <c r="G28" s="3">
        <f t="shared" si="4"/>
        <v>76.4454545454545</v>
      </c>
      <c r="H28" s="3">
        <f t="shared" si="5"/>
        <v>764.454545454545</v>
      </c>
      <c r="I28" s="3"/>
    </row>
    <row r="29" spans="1:9">
      <c r="A29" s="16" t="s">
        <v>70</v>
      </c>
      <c r="B29" s="6" t="s">
        <v>82</v>
      </c>
      <c r="C29" s="17">
        <v>2.629</v>
      </c>
      <c r="D29" s="17">
        <v>2.603</v>
      </c>
      <c r="E29" s="17">
        <f t="shared" si="2"/>
        <v>2.616</v>
      </c>
      <c r="F29" s="2">
        <f t="shared" si="3"/>
        <v>2.528</v>
      </c>
      <c r="G29" s="3">
        <f t="shared" si="4"/>
        <v>74.2030303030303</v>
      </c>
      <c r="H29" s="3">
        <f t="shared" si="5"/>
        <v>742.030303030303</v>
      </c>
      <c r="I29" s="3"/>
    </row>
    <row r="30" spans="1:9">
      <c r="A30" s="16" t="s">
        <v>70</v>
      </c>
      <c r="B30" s="6" t="s">
        <v>83</v>
      </c>
      <c r="C30" s="17">
        <v>2.544</v>
      </c>
      <c r="D30" s="17">
        <v>2.538</v>
      </c>
      <c r="E30" s="17">
        <f t="shared" si="2"/>
        <v>2.541</v>
      </c>
      <c r="F30" s="2">
        <f t="shared" si="3"/>
        <v>2.453</v>
      </c>
      <c r="G30" s="3">
        <f t="shared" si="4"/>
        <v>71.930303030303</v>
      </c>
      <c r="H30" s="3">
        <f t="shared" si="5"/>
        <v>719.30303030303</v>
      </c>
      <c r="I30" s="3"/>
    </row>
    <row r="31" spans="1:9">
      <c r="A31" s="16" t="s">
        <v>62</v>
      </c>
      <c r="B31" s="6" t="s">
        <v>84</v>
      </c>
      <c r="C31" s="17">
        <v>2.643</v>
      </c>
      <c r="D31" s="17">
        <v>2.636</v>
      </c>
      <c r="E31" s="17">
        <f t="shared" si="2"/>
        <v>2.6395</v>
      </c>
      <c r="F31" s="2">
        <f t="shared" si="3"/>
        <v>2.5515</v>
      </c>
      <c r="G31" s="3">
        <f t="shared" si="4"/>
        <v>74.9151515151515</v>
      </c>
      <c r="H31" s="3">
        <f t="shared" si="5"/>
        <v>749.151515151515</v>
      </c>
      <c r="I31" s="3">
        <f>AVERAGE(H31:H40)</f>
        <v>742.530303030303</v>
      </c>
    </row>
    <row r="32" spans="1:9">
      <c r="A32" s="16" t="s">
        <v>62</v>
      </c>
      <c r="B32" s="6" t="s">
        <v>85</v>
      </c>
      <c r="C32" s="17">
        <v>2.657</v>
      </c>
      <c r="D32" s="17">
        <v>2.664</v>
      </c>
      <c r="E32" s="17">
        <f t="shared" si="2"/>
        <v>2.6605</v>
      </c>
      <c r="F32" s="2">
        <f t="shared" si="3"/>
        <v>2.5725</v>
      </c>
      <c r="G32" s="3">
        <f t="shared" si="4"/>
        <v>75.5515151515151</v>
      </c>
      <c r="H32" s="3">
        <f t="shared" si="5"/>
        <v>755.515151515152</v>
      </c>
      <c r="I32" s="3"/>
    </row>
    <row r="33" spans="1:9">
      <c r="A33" s="16" t="s">
        <v>62</v>
      </c>
      <c r="B33" s="6" t="s">
        <v>86</v>
      </c>
      <c r="C33" s="17">
        <v>2.572</v>
      </c>
      <c r="D33" s="17">
        <v>2.59</v>
      </c>
      <c r="E33" s="17">
        <f t="shared" si="2"/>
        <v>2.581</v>
      </c>
      <c r="F33" s="2">
        <f t="shared" si="3"/>
        <v>2.493</v>
      </c>
      <c r="G33" s="3">
        <f t="shared" si="4"/>
        <v>73.1424242424242</v>
      </c>
      <c r="H33" s="3">
        <f t="shared" si="5"/>
        <v>731.424242424242</v>
      </c>
      <c r="I33" s="3"/>
    </row>
    <row r="34" spans="1:9">
      <c r="A34" s="16" t="s">
        <v>62</v>
      </c>
      <c r="B34" s="6" t="s">
        <v>87</v>
      </c>
      <c r="C34" s="17">
        <v>2.674</v>
      </c>
      <c r="D34" s="17">
        <v>2.66</v>
      </c>
      <c r="E34" s="17">
        <f t="shared" si="2"/>
        <v>2.667</v>
      </c>
      <c r="F34" s="2">
        <f t="shared" si="3"/>
        <v>2.579</v>
      </c>
      <c r="G34" s="3">
        <f t="shared" si="4"/>
        <v>75.7484848484848</v>
      </c>
      <c r="H34" s="3">
        <f t="shared" si="5"/>
        <v>757.484848484848</v>
      </c>
      <c r="I34" s="3"/>
    </row>
    <row r="35" spans="1:9">
      <c r="A35" s="16" t="s">
        <v>62</v>
      </c>
      <c r="B35" s="6" t="s">
        <v>88</v>
      </c>
      <c r="C35" s="17">
        <v>2.584</v>
      </c>
      <c r="D35" s="17">
        <v>2.578</v>
      </c>
      <c r="E35" s="17">
        <f t="shared" si="2"/>
        <v>2.581</v>
      </c>
      <c r="F35" s="2">
        <f t="shared" si="3"/>
        <v>2.493</v>
      </c>
      <c r="G35" s="3">
        <f t="shared" si="4"/>
        <v>73.1424242424242</v>
      </c>
      <c r="H35" s="3">
        <f t="shared" si="5"/>
        <v>731.424242424242</v>
      </c>
      <c r="I35" s="3"/>
    </row>
    <row r="36" spans="1:9">
      <c r="A36" s="16" t="s">
        <v>62</v>
      </c>
      <c r="B36" s="6" t="s">
        <v>89</v>
      </c>
      <c r="C36" s="17">
        <v>2.513</v>
      </c>
      <c r="D36" s="17">
        <v>2.512</v>
      </c>
      <c r="E36" s="17">
        <f t="shared" si="2"/>
        <v>2.5125</v>
      </c>
      <c r="F36" s="2">
        <f t="shared" si="3"/>
        <v>2.4245</v>
      </c>
      <c r="G36" s="3">
        <f t="shared" si="4"/>
        <v>71.0666666666667</v>
      </c>
      <c r="H36" s="3">
        <f t="shared" si="5"/>
        <v>710.666666666667</v>
      </c>
      <c r="I36" s="3"/>
    </row>
    <row r="37" spans="1:9">
      <c r="A37" s="16" t="s">
        <v>62</v>
      </c>
      <c r="B37" s="6" t="s">
        <v>90</v>
      </c>
      <c r="C37" s="17">
        <v>2.598</v>
      </c>
      <c r="D37" s="17">
        <v>2.598</v>
      </c>
      <c r="E37" s="17">
        <f t="shared" si="2"/>
        <v>2.598</v>
      </c>
      <c r="F37" s="2">
        <f t="shared" si="3"/>
        <v>2.51</v>
      </c>
      <c r="G37" s="3">
        <f t="shared" si="4"/>
        <v>73.6575757575758</v>
      </c>
      <c r="H37" s="3">
        <f t="shared" si="5"/>
        <v>736.575757575758</v>
      </c>
      <c r="I37" s="3"/>
    </row>
    <row r="38" spans="1:9">
      <c r="A38" s="16" t="s">
        <v>62</v>
      </c>
      <c r="B38" s="6" t="s">
        <v>91</v>
      </c>
      <c r="C38" s="17">
        <v>2.682</v>
      </c>
      <c r="D38" s="17">
        <v>2.66</v>
      </c>
      <c r="E38" s="17">
        <f t="shared" si="2"/>
        <v>2.671</v>
      </c>
      <c r="F38" s="2">
        <f t="shared" si="3"/>
        <v>2.583</v>
      </c>
      <c r="G38" s="3">
        <f t="shared" si="4"/>
        <v>75.869696969697</v>
      </c>
      <c r="H38" s="3">
        <f t="shared" si="5"/>
        <v>758.69696969697</v>
      </c>
      <c r="I38" s="3"/>
    </row>
    <row r="39" spans="1:9">
      <c r="A39" s="16" t="s">
        <v>62</v>
      </c>
      <c r="B39" s="6" t="s">
        <v>92</v>
      </c>
      <c r="C39" s="17">
        <v>2.652</v>
      </c>
      <c r="D39" s="17">
        <v>2.667</v>
      </c>
      <c r="E39" s="17">
        <f t="shared" si="2"/>
        <v>2.6595</v>
      </c>
      <c r="F39" s="2">
        <f t="shared" si="3"/>
        <v>2.5715</v>
      </c>
      <c r="G39" s="3">
        <f t="shared" si="4"/>
        <v>75.5212121212121</v>
      </c>
      <c r="H39" s="3">
        <f t="shared" si="5"/>
        <v>755.212121212121</v>
      </c>
      <c r="I39" s="3"/>
    </row>
    <row r="40" spans="1:9">
      <c r="A40" s="16" t="s">
        <v>62</v>
      </c>
      <c r="B40" s="6" t="s">
        <v>93</v>
      </c>
      <c r="C40" s="17">
        <v>2.61</v>
      </c>
      <c r="D40" s="17">
        <v>2.603</v>
      </c>
      <c r="E40" s="17">
        <f t="shared" si="2"/>
        <v>2.6065</v>
      </c>
      <c r="F40" s="2">
        <f t="shared" si="3"/>
        <v>2.5185</v>
      </c>
      <c r="G40" s="3">
        <f t="shared" si="4"/>
        <v>73.9151515151515</v>
      </c>
      <c r="H40" s="3">
        <f t="shared" si="5"/>
        <v>739.151515151515</v>
      </c>
      <c r="I40" s="3"/>
    </row>
    <row r="41" spans="7:8">
      <c r="G41" s="18"/>
      <c r="H41" s="18"/>
    </row>
  </sheetData>
  <sortState ref="A11:H40">
    <sortCondition ref="A11"/>
  </sortState>
  <mergeCells count="4">
    <mergeCell ref="K9:M9"/>
    <mergeCell ref="I11:I17"/>
    <mergeCell ref="I18:I30"/>
    <mergeCell ref="I31:I40"/>
  </mergeCells>
  <conditionalFormatting sqref="B11:B40">
    <cfRule type="duplicateValues" dxfId="0" priority="1"/>
  </conditionalFormatting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pane ySplit="10" topLeftCell="A11" activePane="bottomLeft" state="frozen"/>
      <selection/>
      <selection pane="bottomLeft" activeCell="A11" sqref="A11:A40"/>
    </sheetView>
  </sheetViews>
  <sheetFormatPr defaultColWidth="8.88181818181818" defaultRowHeight="14"/>
  <cols>
    <col min="1" max="1" width="8.88181818181818" style="5"/>
    <col min="2" max="2" width="19.4454545454545" style="6" customWidth="1"/>
    <col min="3" max="4" width="8.88181818181818" style="7"/>
    <col min="5" max="5" width="9.66363636363636" style="7" customWidth="1"/>
    <col min="6" max="7" width="19.8818181818182" style="7" customWidth="1"/>
    <col min="8" max="8" width="20.3363636363636" style="7" customWidth="1"/>
    <col min="9" max="9" width="19.6636363636364" style="5" customWidth="1"/>
    <col min="11" max="11" width="11.7818181818182"/>
    <col min="13" max="13" width="14.1181818181818"/>
  </cols>
  <sheetData>
    <row r="1" spans="2:7">
      <c r="B1" s="8" t="s">
        <v>43</v>
      </c>
      <c r="C1" s="7" t="s">
        <v>94</v>
      </c>
      <c r="D1" s="7" t="s">
        <v>45</v>
      </c>
      <c r="E1" s="7" t="s">
        <v>46</v>
      </c>
      <c r="F1" s="7" t="s">
        <v>47</v>
      </c>
      <c r="G1" s="9" t="s">
        <v>48</v>
      </c>
    </row>
    <row r="2" spans="2:7">
      <c r="B2" s="6" t="s">
        <v>49</v>
      </c>
      <c r="C2" s="10">
        <v>25</v>
      </c>
      <c r="D2" s="11">
        <v>0.112</v>
      </c>
      <c r="E2" s="11">
        <v>0.114</v>
      </c>
      <c r="F2" s="12">
        <f t="shared" ref="F2:F8" si="0">AVERAGE(D2:E2)</f>
        <v>0.113</v>
      </c>
      <c r="G2" s="10">
        <f t="shared" ref="G2:G8" si="1">F2-F$8</f>
        <v>0.0635</v>
      </c>
    </row>
    <row r="3" spans="2:7">
      <c r="B3" s="6" t="s">
        <v>50</v>
      </c>
      <c r="C3" s="10">
        <v>50</v>
      </c>
      <c r="D3" s="11">
        <v>0.195</v>
      </c>
      <c r="E3" s="11">
        <v>0.197</v>
      </c>
      <c r="F3" s="12">
        <f t="shared" si="0"/>
        <v>0.196</v>
      </c>
      <c r="G3" s="10">
        <f t="shared" si="1"/>
        <v>0.1465</v>
      </c>
    </row>
    <row r="4" spans="2:7">
      <c r="B4" s="6" t="s">
        <v>51</v>
      </c>
      <c r="C4" s="10">
        <v>100</v>
      </c>
      <c r="D4" s="11">
        <v>0.367</v>
      </c>
      <c r="E4" s="11">
        <v>0.368</v>
      </c>
      <c r="F4" s="12">
        <f t="shared" si="0"/>
        <v>0.3675</v>
      </c>
      <c r="G4" s="10">
        <f t="shared" si="1"/>
        <v>0.318</v>
      </c>
    </row>
    <row r="5" spans="2:7">
      <c r="B5" s="6" t="s">
        <v>52</v>
      </c>
      <c r="C5" s="10">
        <v>200</v>
      </c>
      <c r="D5" s="11">
        <v>0.618</v>
      </c>
      <c r="E5" s="11">
        <v>0.621</v>
      </c>
      <c r="F5" s="12">
        <f t="shared" si="0"/>
        <v>0.6195</v>
      </c>
      <c r="G5" s="10">
        <f t="shared" si="1"/>
        <v>0.57</v>
      </c>
    </row>
    <row r="6" spans="2:7">
      <c r="B6" s="6" t="s">
        <v>53</v>
      </c>
      <c r="C6" s="10">
        <v>400</v>
      </c>
      <c r="D6" s="11">
        <v>1.149</v>
      </c>
      <c r="E6" s="11">
        <v>1.151</v>
      </c>
      <c r="F6" s="12">
        <f t="shared" si="0"/>
        <v>1.15</v>
      </c>
      <c r="G6" s="10">
        <f t="shared" si="1"/>
        <v>1.1005</v>
      </c>
    </row>
    <row r="7" spans="2:7">
      <c r="B7" s="6" t="s">
        <v>54</v>
      </c>
      <c r="C7" s="10">
        <v>800</v>
      </c>
      <c r="D7" s="11">
        <v>2.152</v>
      </c>
      <c r="E7" s="11">
        <v>2.156</v>
      </c>
      <c r="F7" s="12">
        <f t="shared" si="0"/>
        <v>2.154</v>
      </c>
      <c r="G7" s="10">
        <f t="shared" si="1"/>
        <v>2.1045</v>
      </c>
    </row>
    <row r="8" spans="2:7">
      <c r="B8" s="8" t="s">
        <v>55</v>
      </c>
      <c r="C8" s="10">
        <v>0</v>
      </c>
      <c r="D8" s="11">
        <v>0.049</v>
      </c>
      <c r="E8" s="11">
        <v>0.05</v>
      </c>
      <c r="F8" s="12">
        <f t="shared" si="0"/>
        <v>0.0495</v>
      </c>
      <c r="G8" s="10">
        <f t="shared" si="1"/>
        <v>0</v>
      </c>
    </row>
    <row r="9" ht="14.75" spans="11:13">
      <c r="K9" s="19"/>
      <c r="L9" s="19"/>
      <c r="M9" s="19"/>
    </row>
    <row r="10" ht="14.75" spans="1:13">
      <c r="A10" s="13" t="s">
        <v>56</v>
      </c>
      <c r="B10" s="13" t="s">
        <v>57</v>
      </c>
      <c r="C10" s="14" t="s">
        <v>45</v>
      </c>
      <c r="D10" s="14" t="s">
        <v>46</v>
      </c>
      <c r="E10" s="14" t="s">
        <v>47</v>
      </c>
      <c r="F10" s="14" t="s">
        <v>58</v>
      </c>
      <c r="G10" s="15" t="s">
        <v>95</v>
      </c>
      <c r="H10" s="15" t="s">
        <v>96</v>
      </c>
      <c r="I10" s="15" t="s">
        <v>97</v>
      </c>
      <c r="K10" s="20"/>
      <c r="L10" s="20"/>
      <c r="M10" s="20"/>
    </row>
    <row r="11" spans="1:13">
      <c r="A11" s="16" t="s">
        <v>62</v>
      </c>
      <c r="B11" s="6" t="s">
        <v>63</v>
      </c>
      <c r="C11" s="11">
        <v>0.335</v>
      </c>
      <c r="D11" s="11">
        <v>0.337</v>
      </c>
      <c r="E11" s="17">
        <f t="shared" ref="E11:E40" si="2">AVERAGE(C11:D11)</f>
        <v>0.336</v>
      </c>
      <c r="F11" s="2">
        <f t="shared" ref="F11:F40" si="3">E11-F$8</f>
        <v>0.2865</v>
      </c>
      <c r="G11" s="3">
        <f t="shared" ref="G11:G40" si="4">(F11-0.0312)/0.0026</f>
        <v>98.1923076923077</v>
      </c>
      <c r="H11" s="3">
        <f t="shared" ref="H11:H40" si="5">G11*10</f>
        <v>981.923076923077</v>
      </c>
      <c r="I11" s="3">
        <f>AVERAGE(H11:H17)</f>
        <v>951.428571428572</v>
      </c>
      <c r="K11" s="21"/>
      <c r="L11" s="5"/>
      <c r="M11" s="2"/>
    </row>
    <row r="12" spans="1:13">
      <c r="A12" s="16" t="s">
        <v>62</v>
      </c>
      <c r="B12" s="6" t="s">
        <v>64</v>
      </c>
      <c r="C12" s="11">
        <v>0.336</v>
      </c>
      <c r="D12" s="11">
        <v>0.338</v>
      </c>
      <c r="E12" s="17">
        <f t="shared" si="2"/>
        <v>0.337</v>
      </c>
      <c r="F12" s="2">
        <f t="shared" si="3"/>
        <v>0.2875</v>
      </c>
      <c r="G12" s="3">
        <f t="shared" si="4"/>
        <v>98.5769230769231</v>
      </c>
      <c r="H12" s="3">
        <f t="shared" si="5"/>
        <v>985.769230769231</v>
      </c>
      <c r="I12" s="3"/>
      <c r="K12" s="21"/>
      <c r="L12" s="5"/>
      <c r="M12" s="2"/>
    </row>
    <row r="13" spans="1:13">
      <c r="A13" s="16" t="s">
        <v>62</v>
      </c>
      <c r="B13" s="6" t="s">
        <v>65</v>
      </c>
      <c r="C13" s="11">
        <v>0.294</v>
      </c>
      <c r="D13" s="11">
        <v>0.298</v>
      </c>
      <c r="E13" s="17">
        <f t="shared" si="2"/>
        <v>0.296</v>
      </c>
      <c r="F13" s="2">
        <f t="shared" si="3"/>
        <v>0.2465</v>
      </c>
      <c r="G13" s="3">
        <f t="shared" si="4"/>
        <v>82.8076923076923</v>
      </c>
      <c r="H13" s="3">
        <f t="shared" si="5"/>
        <v>828.076923076923</v>
      </c>
      <c r="I13" s="3"/>
      <c r="K13" s="21"/>
      <c r="L13" s="5"/>
      <c r="M13" s="2"/>
    </row>
    <row r="14" spans="1:13">
      <c r="A14" s="16" t="s">
        <v>62</v>
      </c>
      <c r="B14" s="6" t="s">
        <v>66</v>
      </c>
      <c r="C14" s="11">
        <v>0.374</v>
      </c>
      <c r="D14" s="11">
        <v>0.377</v>
      </c>
      <c r="E14" s="17">
        <f t="shared" si="2"/>
        <v>0.3755</v>
      </c>
      <c r="F14" s="2">
        <f t="shared" si="3"/>
        <v>0.326</v>
      </c>
      <c r="G14" s="3">
        <f t="shared" si="4"/>
        <v>113.384615384615</v>
      </c>
      <c r="H14" s="3">
        <f t="shared" si="5"/>
        <v>1133.84615384615</v>
      </c>
      <c r="I14" s="3"/>
      <c r="K14" s="21"/>
      <c r="L14" s="5"/>
      <c r="M14" s="2"/>
    </row>
    <row r="15" spans="1:13">
      <c r="A15" s="16" t="s">
        <v>62</v>
      </c>
      <c r="B15" s="6" t="s">
        <v>67</v>
      </c>
      <c r="C15" s="11">
        <v>0.3</v>
      </c>
      <c r="D15" s="11">
        <v>0.301</v>
      </c>
      <c r="E15" s="17">
        <f t="shared" si="2"/>
        <v>0.3005</v>
      </c>
      <c r="F15" s="2">
        <f t="shared" si="3"/>
        <v>0.251</v>
      </c>
      <c r="G15" s="3">
        <f t="shared" si="4"/>
        <v>84.5384615384615</v>
      </c>
      <c r="H15" s="3">
        <f t="shared" si="5"/>
        <v>845.384615384615</v>
      </c>
      <c r="I15" s="3"/>
      <c r="K15" s="21"/>
      <c r="L15" s="5"/>
      <c r="M15" s="2"/>
    </row>
    <row r="16" spans="1:13">
      <c r="A16" s="16" t="s">
        <v>62</v>
      </c>
      <c r="B16" s="6" t="s">
        <v>68</v>
      </c>
      <c r="C16" s="11">
        <v>0.224</v>
      </c>
      <c r="D16" s="11">
        <v>0.226</v>
      </c>
      <c r="E16" s="17">
        <f t="shared" si="2"/>
        <v>0.225</v>
      </c>
      <c r="F16" s="2">
        <f t="shared" si="3"/>
        <v>0.1755</v>
      </c>
      <c r="G16" s="3">
        <f t="shared" si="4"/>
        <v>55.5</v>
      </c>
      <c r="H16" s="3">
        <f t="shared" si="5"/>
        <v>555</v>
      </c>
      <c r="I16" s="3"/>
      <c r="K16" s="21"/>
      <c r="L16" s="5"/>
      <c r="M16" s="2"/>
    </row>
    <row r="17" spans="1:13">
      <c r="A17" s="16" t="s">
        <v>62</v>
      </c>
      <c r="B17" s="6" t="s">
        <v>69</v>
      </c>
      <c r="C17" s="11">
        <v>0.426</v>
      </c>
      <c r="D17" s="11">
        <v>0.427</v>
      </c>
      <c r="E17" s="17">
        <f t="shared" si="2"/>
        <v>0.4265</v>
      </c>
      <c r="F17" s="2">
        <f t="shared" si="3"/>
        <v>0.377</v>
      </c>
      <c r="G17" s="3">
        <f t="shared" si="4"/>
        <v>133</v>
      </c>
      <c r="H17" s="3">
        <f t="shared" si="5"/>
        <v>1330</v>
      </c>
      <c r="I17" s="3"/>
      <c r="K17" s="22"/>
      <c r="L17" s="5"/>
      <c r="M17" s="2"/>
    </row>
    <row r="18" spans="1:13">
      <c r="A18" s="16" t="s">
        <v>70</v>
      </c>
      <c r="B18" s="6" t="s">
        <v>71</v>
      </c>
      <c r="C18" s="11">
        <v>0.245</v>
      </c>
      <c r="D18" s="11">
        <v>0.247</v>
      </c>
      <c r="E18" s="17">
        <f t="shared" si="2"/>
        <v>0.246</v>
      </c>
      <c r="F18" s="2">
        <f t="shared" si="3"/>
        <v>0.1965</v>
      </c>
      <c r="G18" s="3">
        <f t="shared" si="4"/>
        <v>63.5769230769231</v>
      </c>
      <c r="H18" s="3">
        <f t="shared" si="5"/>
        <v>635.769230769231</v>
      </c>
      <c r="I18" s="3">
        <f>AVERAGE(H18:H30)</f>
        <v>863.87573964497</v>
      </c>
      <c r="K18" s="22"/>
      <c r="L18" s="5"/>
      <c r="M18" s="2"/>
    </row>
    <row r="19" spans="1:9">
      <c r="A19" s="16" t="s">
        <v>70</v>
      </c>
      <c r="B19" s="6" t="s">
        <v>72</v>
      </c>
      <c r="C19" s="11">
        <v>0.347</v>
      </c>
      <c r="D19" s="11">
        <v>0.348</v>
      </c>
      <c r="E19" s="17">
        <f t="shared" si="2"/>
        <v>0.3475</v>
      </c>
      <c r="F19" s="2">
        <f t="shared" si="3"/>
        <v>0.298</v>
      </c>
      <c r="G19" s="3">
        <f t="shared" si="4"/>
        <v>102.615384615385</v>
      </c>
      <c r="H19" s="3">
        <f t="shared" si="5"/>
        <v>1026.15384615385</v>
      </c>
      <c r="I19" s="3"/>
    </row>
    <row r="20" spans="1:9">
      <c r="A20" s="16" t="s">
        <v>70</v>
      </c>
      <c r="B20" s="6" t="s">
        <v>73</v>
      </c>
      <c r="C20" s="11">
        <v>0.362</v>
      </c>
      <c r="D20" s="11">
        <v>0.365</v>
      </c>
      <c r="E20" s="17">
        <f t="shared" si="2"/>
        <v>0.3635</v>
      </c>
      <c r="F20" s="2">
        <f t="shared" si="3"/>
        <v>0.314</v>
      </c>
      <c r="G20" s="3">
        <f t="shared" si="4"/>
        <v>108.769230769231</v>
      </c>
      <c r="H20" s="3">
        <f t="shared" si="5"/>
        <v>1087.69230769231</v>
      </c>
      <c r="I20" s="3"/>
    </row>
    <row r="21" spans="1:9">
      <c r="A21" s="16" t="s">
        <v>70</v>
      </c>
      <c r="B21" s="6" t="s">
        <v>74</v>
      </c>
      <c r="C21" s="11">
        <v>0.377</v>
      </c>
      <c r="D21" s="11">
        <v>0.379</v>
      </c>
      <c r="E21" s="17">
        <f t="shared" si="2"/>
        <v>0.378</v>
      </c>
      <c r="F21" s="2">
        <f t="shared" si="3"/>
        <v>0.3285</v>
      </c>
      <c r="G21" s="3">
        <f t="shared" si="4"/>
        <v>114.346153846154</v>
      </c>
      <c r="H21" s="3">
        <f t="shared" si="5"/>
        <v>1143.46153846154</v>
      </c>
      <c r="I21" s="3"/>
    </row>
    <row r="22" spans="1:9">
      <c r="A22" s="16" t="s">
        <v>70</v>
      </c>
      <c r="B22" s="6" t="s">
        <v>75</v>
      </c>
      <c r="C22" s="11">
        <v>0.288</v>
      </c>
      <c r="D22" s="11">
        <v>0.29</v>
      </c>
      <c r="E22" s="17">
        <f t="shared" si="2"/>
        <v>0.289</v>
      </c>
      <c r="F22" s="2">
        <f t="shared" si="3"/>
        <v>0.2395</v>
      </c>
      <c r="G22" s="3">
        <f t="shared" si="4"/>
        <v>80.1153846153846</v>
      </c>
      <c r="H22" s="3">
        <f t="shared" si="5"/>
        <v>801.153846153846</v>
      </c>
      <c r="I22" s="3"/>
    </row>
    <row r="23" spans="1:9">
      <c r="A23" s="16" t="s">
        <v>70</v>
      </c>
      <c r="B23" s="6" t="s">
        <v>76</v>
      </c>
      <c r="C23" s="11">
        <v>0.445</v>
      </c>
      <c r="D23" s="11">
        <v>0.451</v>
      </c>
      <c r="E23" s="17">
        <f t="shared" si="2"/>
        <v>0.448</v>
      </c>
      <c r="F23" s="2">
        <f t="shared" si="3"/>
        <v>0.3985</v>
      </c>
      <c r="G23" s="3">
        <f t="shared" si="4"/>
        <v>141.269230769231</v>
      </c>
      <c r="H23" s="3">
        <f t="shared" si="5"/>
        <v>1412.69230769231</v>
      </c>
      <c r="I23" s="3"/>
    </row>
    <row r="24" spans="1:9">
      <c r="A24" s="16" t="s">
        <v>70</v>
      </c>
      <c r="B24" s="6" t="s">
        <v>77</v>
      </c>
      <c r="C24" s="11">
        <v>0.272</v>
      </c>
      <c r="D24" s="11">
        <v>0.276</v>
      </c>
      <c r="E24" s="17">
        <f t="shared" si="2"/>
        <v>0.274</v>
      </c>
      <c r="F24" s="2">
        <f t="shared" si="3"/>
        <v>0.2245</v>
      </c>
      <c r="G24" s="3">
        <f t="shared" si="4"/>
        <v>74.3461538461539</v>
      </c>
      <c r="H24" s="3">
        <f t="shared" si="5"/>
        <v>743.461538461539</v>
      </c>
      <c r="I24" s="3"/>
    </row>
    <row r="25" spans="1:9">
      <c r="A25" s="16" t="s">
        <v>70</v>
      </c>
      <c r="B25" s="6" t="s">
        <v>78</v>
      </c>
      <c r="C25" s="11">
        <v>0.284</v>
      </c>
      <c r="D25" s="11">
        <v>0.286</v>
      </c>
      <c r="E25" s="17">
        <f t="shared" si="2"/>
        <v>0.285</v>
      </c>
      <c r="F25" s="2">
        <f t="shared" si="3"/>
        <v>0.2355</v>
      </c>
      <c r="G25" s="3">
        <f t="shared" si="4"/>
        <v>78.5769230769231</v>
      </c>
      <c r="H25" s="3">
        <f t="shared" si="5"/>
        <v>785.769230769231</v>
      </c>
      <c r="I25" s="3"/>
    </row>
    <row r="26" spans="1:9">
      <c r="A26" s="16" t="s">
        <v>70</v>
      </c>
      <c r="B26" s="6" t="s">
        <v>79</v>
      </c>
      <c r="C26" s="11">
        <v>0.314</v>
      </c>
      <c r="D26" s="11">
        <v>0.315</v>
      </c>
      <c r="E26" s="17">
        <f t="shared" si="2"/>
        <v>0.3145</v>
      </c>
      <c r="F26" s="2">
        <f t="shared" si="3"/>
        <v>0.265</v>
      </c>
      <c r="G26" s="3">
        <f t="shared" si="4"/>
        <v>89.9230769230769</v>
      </c>
      <c r="H26" s="3">
        <f t="shared" si="5"/>
        <v>899.230769230769</v>
      </c>
      <c r="I26" s="3"/>
    </row>
    <row r="27" spans="1:9">
      <c r="A27" s="16" t="s">
        <v>70</v>
      </c>
      <c r="B27" s="6" t="s">
        <v>80</v>
      </c>
      <c r="C27" s="11">
        <v>0.258</v>
      </c>
      <c r="D27" s="11">
        <v>0.26</v>
      </c>
      <c r="E27" s="17">
        <f t="shared" si="2"/>
        <v>0.259</v>
      </c>
      <c r="F27" s="2">
        <f t="shared" si="3"/>
        <v>0.2095</v>
      </c>
      <c r="G27" s="3">
        <f t="shared" si="4"/>
        <v>68.5769230769231</v>
      </c>
      <c r="H27" s="3">
        <f t="shared" si="5"/>
        <v>685.769230769231</v>
      </c>
      <c r="I27" s="3"/>
    </row>
    <row r="28" spans="1:9">
      <c r="A28" s="16" t="s">
        <v>70</v>
      </c>
      <c r="B28" s="6" t="s">
        <v>81</v>
      </c>
      <c r="C28" s="11">
        <v>0.214</v>
      </c>
      <c r="D28" s="11">
        <v>0.221</v>
      </c>
      <c r="E28" s="17">
        <f t="shared" si="2"/>
        <v>0.2175</v>
      </c>
      <c r="F28" s="2">
        <f t="shared" si="3"/>
        <v>0.168</v>
      </c>
      <c r="G28" s="3">
        <f t="shared" si="4"/>
        <v>52.6153846153846</v>
      </c>
      <c r="H28" s="3">
        <f t="shared" si="5"/>
        <v>526.153846153846</v>
      </c>
      <c r="I28" s="3"/>
    </row>
    <row r="29" spans="1:9">
      <c r="A29" s="16" t="s">
        <v>70</v>
      </c>
      <c r="B29" s="6" t="s">
        <v>82</v>
      </c>
      <c r="C29" s="11">
        <v>0.253</v>
      </c>
      <c r="D29" s="11">
        <v>0.255</v>
      </c>
      <c r="E29" s="17">
        <f t="shared" si="2"/>
        <v>0.254</v>
      </c>
      <c r="F29" s="2">
        <f t="shared" si="3"/>
        <v>0.2045</v>
      </c>
      <c r="G29" s="3">
        <f t="shared" si="4"/>
        <v>66.6538461538462</v>
      </c>
      <c r="H29" s="3">
        <f t="shared" si="5"/>
        <v>666.538461538462</v>
      </c>
      <c r="I29" s="3"/>
    </row>
    <row r="30" spans="1:9">
      <c r="A30" s="16" t="s">
        <v>70</v>
      </c>
      <c r="B30" s="6" t="s">
        <v>83</v>
      </c>
      <c r="C30" s="11">
        <v>0.292</v>
      </c>
      <c r="D30" s="11">
        <v>0.294</v>
      </c>
      <c r="E30" s="17">
        <f t="shared" si="2"/>
        <v>0.293</v>
      </c>
      <c r="F30" s="2">
        <f t="shared" si="3"/>
        <v>0.2435</v>
      </c>
      <c r="G30" s="3">
        <f t="shared" si="4"/>
        <v>81.6538461538461</v>
      </c>
      <c r="H30" s="3">
        <f t="shared" si="5"/>
        <v>816.538461538461</v>
      </c>
      <c r="I30" s="3"/>
    </row>
    <row r="31" spans="1:9">
      <c r="A31" s="16" t="s">
        <v>62</v>
      </c>
      <c r="B31" s="6" t="s">
        <v>84</v>
      </c>
      <c r="C31" s="11">
        <v>0.284</v>
      </c>
      <c r="D31" s="11">
        <v>0.289</v>
      </c>
      <c r="E31" s="17">
        <f t="shared" si="2"/>
        <v>0.2865</v>
      </c>
      <c r="F31" s="2">
        <f t="shared" si="3"/>
        <v>0.237</v>
      </c>
      <c r="G31" s="3">
        <f t="shared" si="4"/>
        <v>79.1538461538461</v>
      </c>
      <c r="H31" s="3">
        <f t="shared" si="5"/>
        <v>791.538461538461</v>
      </c>
      <c r="I31" s="3">
        <f>AVERAGE(H31:H40)</f>
        <v>731.153846153846</v>
      </c>
    </row>
    <row r="32" spans="1:9">
      <c r="A32" s="16" t="s">
        <v>62</v>
      </c>
      <c r="B32" s="6" t="s">
        <v>85</v>
      </c>
      <c r="C32" s="11">
        <v>0.237</v>
      </c>
      <c r="D32" s="11">
        <v>0.237</v>
      </c>
      <c r="E32" s="17">
        <f t="shared" si="2"/>
        <v>0.237</v>
      </c>
      <c r="F32" s="2">
        <f t="shared" si="3"/>
        <v>0.1875</v>
      </c>
      <c r="G32" s="3">
        <f t="shared" si="4"/>
        <v>60.1153846153846</v>
      </c>
      <c r="H32" s="3">
        <f t="shared" si="5"/>
        <v>601.153846153846</v>
      </c>
      <c r="I32" s="3"/>
    </row>
    <row r="33" spans="1:9">
      <c r="A33" s="16" t="s">
        <v>62</v>
      </c>
      <c r="B33" s="6" t="s">
        <v>86</v>
      </c>
      <c r="C33" s="11">
        <v>0.203</v>
      </c>
      <c r="D33" s="11">
        <v>0.207</v>
      </c>
      <c r="E33" s="17">
        <f t="shared" si="2"/>
        <v>0.205</v>
      </c>
      <c r="F33" s="2">
        <f t="shared" si="3"/>
        <v>0.1555</v>
      </c>
      <c r="G33" s="3">
        <f t="shared" si="4"/>
        <v>47.8076923076923</v>
      </c>
      <c r="H33" s="3">
        <f t="shared" si="5"/>
        <v>478.076923076923</v>
      </c>
      <c r="I33" s="3"/>
    </row>
    <row r="34" spans="1:9">
      <c r="A34" s="16" t="s">
        <v>62</v>
      </c>
      <c r="B34" s="6" t="s">
        <v>87</v>
      </c>
      <c r="C34" s="11">
        <v>0.262</v>
      </c>
      <c r="D34" s="11">
        <v>0.263</v>
      </c>
      <c r="E34" s="17">
        <f t="shared" si="2"/>
        <v>0.2625</v>
      </c>
      <c r="F34" s="2">
        <f t="shared" si="3"/>
        <v>0.213</v>
      </c>
      <c r="G34" s="3">
        <f t="shared" si="4"/>
        <v>69.9230769230769</v>
      </c>
      <c r="H34" s="3">
        <f t="shared" si="5"/>
        <v>699.230769230769</v>
      </c>
      <c r="I34" s="3"/>
    </row>
    <row r="35" spans="1:9">
      <c r="A35" s="16" t="s">
        <v>62</v>
      </c>
      <c r="B35" s="6" t="s">
        <v>88</v>
      </c>
      <c r="C35" s="11">
        <v>0.236</v>
      </c>
      <c r="D35" s="11">
        <v>0.236</v>
      </c>
      <c r="E35" s="17">
        <f t="shared" si="2"/>
        <v>0.236</v>
      </c>
      <c r="F35" s="2">
        <f t="shared" si="3"/>
        <v>0.1865</v>
      </c>
      <c r="G35" s="3">
        <f t="shared" si="4"/>
        <v>59.7307692307692</v>
      </c>
      <c r="H35" s="3">
        <f t="shared" si="5"/>
        <v>597.307692307692</v>
      </c>
      <c r="I35" s="3"/>
    </row>
    <row r="36" spans="1:9">
      <c r="A36" s="16" t="s">
        <v>62</v>
      </c>
      <c r="B36" s="6" t="s">
        <v>89</v>
      </c>
      <c r="C36" s="11">
        <v>0.16</v>
      </c>
      <c r="D36" s="11">
        <v>0.161</v>
      </c>
      <c r="E36" s="17">
        <f t="shared" si="2"/>
        <v>0.1605</v>
      </c>
      <c r="F36" s="2">
        <f t="shared" si="3"/>
        <v>0.111</v>
      </c>
      <c r="G36" s="3">
        <f t="shared" si="4"/>
        <v>30.6923076923077</v>
      </c>
      <c r="H36" s="3">
        <f t="shared" si="5"/>
        <v>306.923076923077</v>
      </c>
      <c r="I36" s="3"/>
    </row>
    <row r="37" spans="1:9">
      <c r="A37" s="16" t="s">
        <v>62</v>
      </c>
      <c r="B37" s="6" t="s">
        <v>90</v>
      </c>
      <c r="C37" s="11">
        <v>0.262</v>
      </c>
      <c r="D37" s="11">
        <v>0.264</v>
      </c>
      <c r="E37" s="17">
        <f t="shared" si="2"/>
        <v>0.263</v>
      </c>
      <c r="F37" s="2">
        <f t="shared" si="3"/>
        <v>0.2135</v>
      </c>
      <c r="G37" s="3">
        <f t="shared" si="4"/>
        <v>70.1153846153846</v>
      </c>
      <c r="H37" s="3">
        <f t="shared" si="5"/>
        <v>701.153846153846</v>
      </c>
      <c r="I37" s="3"/>
    </row>
    <row r="38" spans="1:9">
      <c r="A38" s="16" t="s">
        <v>62</v>
      </c>
      <c r="B38" s="6" t="s">
        <v>91</v>
      </c>
      <c r="C38" s="11">
        <v>0.284</v>
      </c>
      <c r="D38" s="11">
        <v>0.286</v>
      </c>
      <c r="E38" s="17">
        <f t="shared" si="2"/>
        <v>0.285</v>
      </c>
      <c r="F38" s="2">
        <f t="shared" si="3"/>
        <v>0.2355</v>
      </c>
      <c r="G38" s="3">
        <f t="shared" si="4"/>
        <v>78.5769230769231</v>
      </c>
      <c r="H38" s="3">
        <f t="shared" si="5"/>
        <v>785.769230769231</v>
      </c>
      <c r="I38" s="3"/>
    </row>
    <row r="39" spans="1:9">
      <c r="A39" s="16" t="s">
        <v>62</v>
      </c>
      <c r="B39" s="6" t="s">
        <v>92</v>
      </c>
      <c r="C39" s="11">
        <v>0.252</v>
      </c>
      <c r="D39" s="11">
        <v>0.254</v>
      </c>
      <c r="E39" s="17">
        <f t="shared" si="2"/>
        <v>0.253</v>
      </c>
      <c r="F39" s="2">
        <f t="shared" si="3"/>
        <v>0.2035</v>
      </c>
      <c r="G39" s="3">
        <f t="shared" si="4"/>
        <v>66.2692307692308</v>
      </c>
      <c r="H39" s="3">
        <f t="shared" si="5"/>
        <v>662.692307692308</v>
      </c>
      <c r="I39" s="3"/>
    </row>
    <row r="40" spans="1:9">
      <c r="A40" s="16" t="s">
        <v>62</v>
      </c>
      <c r="B40" s="6" t="s">
        <v>93</v>
      </c>
      <c r="C40" s="11">
        <v>0.519</v>
      </c>
      <c r="D40" s="11">
        <v>0.52</v>
      </c>
      <c r="E40" s="17">
        <f t="shared" si="2"/>
        <v>0.5195</v>
      </c>
      <c r="F40" s="2">
        <f t="shared" si="3"/>
        <v>0.47</v>
      </c>
      <c r="G40" s="3">
        <f t="shared" si="4"/>
        <v>168.769230769231</v>
      </c>
      <c r="H40" s="3">
        <f t="shared" si="5"/>
        <v>1687.69230769231</v>
      </c>
      <c r="I40" s="3"/>
    </row>
    <row r="41" spans="7:8">
      <c r="G41" s="18"/>
      <c r="H41" s="18"/>
    </row>
  </sheetData>
  <sortState ref="A11:H40">
    <sortCondition ref="A11"/>
  </sortState>
  <mergeCells count="4">
    <mergeCell ref="K9:M9"/>
    <mergeCell ref="I11:I17"/>
    <mergeCell ref="I18:I30"/>
    <mergeCell ref="I31:I40"/>
  </mergeCells>
  <conditionalFormatting sqref="B11:B40">
    <cfRule type="duplicateValues" dxfId="0" priority="1"/>
  </conditionalFormatting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pane ySplit="10" topLeftCell="A11" activePane="bottomLeft" state="frozen"/>
      <selection/>
      <selection pane="bottomLeft" activeCell="A11" sqref="A11:A40"/>
    </sheetView>
  </sheetViews>
  <sheetFormatPr defaultColWidth="8.88181818181818" defaultRowHeight="14"/>
  <cols>
    <col min="1" max="1" width="8.88181818181818" style="5"/>
    <col min="2" max="2" width="19.4454545454545" style="6" customWidth="1"/>
    <col min="3" max="4" width="8.88181818181818" style="7"/>
    <col min="5" max="5" width="9.66363636363636" style="7" customWidth="1"/>
    <col min="6" max="7" width="19.8818181818182" style="7" customWidth="1"/>
    <col min="8" max="8" width="20.3363636363636" style="7" customWidth="1"/>
    <col min="9" max="9" width="19.6636363636364" style="5" customWidth="1"/>
    <col min="11" max="11" width="11.7818181818182"/>
    <col min="13" max="13" width="14.1181818181818"/>
  </cols>
  <sheetData>
    <row r="1" spans="2:7">
      <c r="B1" s="8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9" t="s">
        <v>48</v>
      </c>
    </row>
    <row r="2" spans="2:7">
      <c r="B2" s="6" t="s">
        <v>49</v>
      </c>
      <c r="C2" s="10">
        <v>125</v>
      </c>
      <c r="D2" s="11">
        <v>0.142</v>
      </c>
      <c r="E2" s="11">
        <v>0.144</v>
      </c>
      <c r="F2" s="12">
        <f t="shared" ref="F2:F8" si="0">AVERAGE(D2:E2)</f>
        <v>0.143</v>
      </c>
      <c r="G2" s="10">
        <f t="shared" ref="G2:G8" si="1">F2-F$8</f>
        <v>0.078</v>
      </c>
    </row>
    <row r="3" spans="2:7">
      <c r="B3" s="6" t="s">
        <v>50</v>
      </c>
      <c r="C3" s="10">
        <v>250</v>
      </c>
      <c r="D3" s="11">
        <v>0.232</v>
      </c>
      <c r="E3" s="11">
        <v>0.223</v>
      </c>
      <c r="F3" s="12">
        <f t="shared" si="0"/>
        <v>0.2275</v>
      </c>
      <c r="G3" s="10">
        <f t="shared" si="1"/>
        <v>0.1625</v>
      </c>
    </row>
    <row r="4" spans="2:7">
      <c r="B4" s="6" t="s">
        <v>51</v>
      </c>
      <c r="C4" s="10">
        <v>500</v>
      </c>
      <c r="D4" s="11">
        <v>0.529</v>
      </c>
      <c r="E4" s="11">
        <v>0.524</v>
      </c>
      <c r="F4" s="12">
        <f t="shared" si="0"/>
        <v>0.5265</v>
      </c>
      <c r="G4" s="10">
        <f t="shared" si="1"/>
        <v>0.4615</v>
      </c>
    </row>
    <row r="5" spans="2:7">
      <c r="B5" s="6" t="s">
        <v>52</v>
      </c>
      <c r="C5" s="10">
        <v>1000</v>
      </c>
      <c r="D5" s="11">
        <v>0.887</v>
      </c>
      <c r="E5" s="11">
        <v>0.884</v>
      </c>
      <c r="F5" s="12">
        <f t="shared" si="0"/>
        <v>0.8855</v>
      </c>
      <c r="G5" s="10">
        <f t="shared" si="1"/>
        <v>0.8205</v>
      </c>
    </row>
    <row r="6" spans="2:7">
      <c r="B6" s="6" t="s">
        <v>53</v>
      </c>
      <c r="C6" s="10">
        <v>2000</v>
      </c>
      <c r="D6" s="11">
        <v>1.518</v>
      </c>
      <c r="E6" s="11">
        <v>1.511</v>
      </c>
      <c r="F6" s="12">
        <f t="shared" si="0"/>
        <v>1.5145</v>
      </c>
      <c r="G6" s="10">
        <f t="shared" si="1"/>
        <v>1.4495</v>
      </c>
    </row>
    <row r="7" spans="2:7">
      <c r="B7" s="6" t="s">
        <v>54</v>
      </c>
      <c r="C7" s="10">
        <v>4000</v>
      </c>
      <c r="D7" s="11">
        <v>2.621</v>
      </c>
      <c r="E7" s="11">
        <v>2.617</v>
      </c>
      <c r="F7" s="12">
        <f t="shared" si="0"/>
        <v>2.619</v>
      </c>
      <c r="G7" s="10">
        <f t="shared" si="1"/>
        <v>2.554</v>
      </c>
    </row>
    <row r="8" spans="2:7">
      <c r="B8" s="8" t="s">
        <v>55</v>
      </c>
      <c r="C8" s="10">
        <v>0</v>
      </c>
      <c r="D8" s="11">
        <v>0.064</v>
      </c>
      <c r="E8" s="11">
        <v>0.066</v>
      </c>
      <c r="F8" s="12">
        <f t="shared" si="0"/>
        <v>0.065</v>
      </c>
      <c r="G8" s="10">
        <f t="shared" si="1"/>
        <v>0</v>
      </c>
    </row>
    <row r="9" ht="14.75" spans="11:13">
      <c r="K9" s="19"/>
      <c r="L9" s="19"/>
      <c r="M9" s="19"/>
    </row>
    <row r="10" ht="14.75" spans="1:13">
      <c r="A10" s="13" t="s">
        <v>56</v>
      </c>
      <c r="B10" s="13" t="s">
        <v>57</v>
      </c>
      <c r="C10" s="14" t="s">
        <v>45</v>
      </c>
      <c r="D10" s="14" t="s">
        <v>46</v>
      </c>
      <c r="E10" s="14" t="s">
        <v>47</v>
      </c>
      <c r="F10" s="14" t="s">
        <v>58</v>
      </c>
      <c r="G10" s="15" t="s">
        <v>59</v>
      </c>
      <c r="H10" s="15" t="s">
        <v>60</v>
      </c>
      <c r="I10" s="15" t="s">
        <v>61</v>
      </c>
      <c r="K10" s="20"/>
      <c r="L10" s="20"/>
      <c r="M10" s="20"/>
    </row>
    <row r="11" spans="1:13">
      <c r="A11" s="16" t="s">
        <v>62</v>
      </c>
      <c r="B11" s="6" t="s">
        <v>63</v>
      </c>
      <c r="C11" s="11">
        <v>0.226</v>
      </c>
      <c r="D11" s="11">
        <v>0.226</v>
      </c>
      <c r="E11" s="17">
        <f t="shared" ref="E11:E40" si="2">AVERAGE(C11:D11)</f>
        <v>0.226</v>
      </c>
      <c r="F11" s="2">
        <f t="shared" ref="F11:F40" si="3">E11-F$8</f>
        <v>0.161</v>
      </c>
      <c r="G11" s="3">
        <f t="shared" ref="G11:G40" si="4">(F11-0.0895)/0.0006</f>
        <v>119.166666666667</v>
      </c>
      <c r="H11" s="3">
        <f t="shared" ref="H11:H40" si="5">G11*10</f>
        <v>1191.66666666667</v>
      </c>
      <c r="I11" s="3">
        <f>AVERAGE(H11:H17)</f>
        <v>809.52380952381</v>
      </c>
      <c r="K11" s="21"/>
      <c r="L11" s="5"/>
      <c r="M11" s="2"/>
    </row>
    <row r="12" spans="1:13">
      <c r="A12" s="16" t="s">
        <v>62</v>
      </c>
      <c r="B12" s="6" t="s">
        <v>64</v>
      </c>
      <c r="C12" s="11">
        <v>0.181</v>
      </c>
      <c r="D12" s="11">
        <v>0.182</v>
      </c>
      <c r="E12" s="17">
        <f t="shared" si="2"/>
        <v>0.1815</v>
      </c>
      <c r="F12" s="2">
        <f t="shared" si="3"/>
        <v>0.1165</v>
      </c>
      <c r="G12" s="3">
        <f t="shared" si="4"/>
        <v>45</v>
      </c>
      <c r="H12" s="3">
        <f t="shared" si="5"/>
        <v>450</v>
      </c>
      <c r="I12" s="3"/>
      <c r="K12" s="21"/>
      <c r="L12" s="5"/>
      <c r="M12" s="2"/>
    </row>
    <row r="13" spans="1:13">
      <c r="A13" s="16" t="s">
        <v>62</v>
      </c>
      <c r="B13" s="6" t="s">
        <v>65</v>
      </c>
      <c r="C13" s="11">
        <v>0.185</v>
      </c>
      <c r="D13" s="11">
        <v>0.187</v>
      </c>
      <c r="E13" s="17">
        <f t="shared" si="2"/>
        <v>0.186</v>
      </c>
      <c r="F13" s="2">
        <f t="shared" si="3"/>
        <v>0.121</v>
      </c>
      <c r="G13" s="3">
        <f t="shared" si="4"/>
        <v>52.5</v>
      </c>
      <c r="H13" s="3">
        <f t="shared" si="5"/>
        <v>525</v>
      </c>
      <c r="I13" s="3"/>
      <c r="K13" s="21"/>
      <c r="L13" s="5"/>
      <c r="M13" s="2"/>
    </row>
    <row r="14" spans="1:13">
      <c r="A14" s="16" t="s">
        <v>62</v>
      </c>
      <c r="B14" s="6" t="s">
        <v>66</v>
      </c>
      <c r="C14" s="11">
        <v>0.204</v>
      </c>
      <c r="D14" s="11">
        <v>0.206</v>
      </c>
      <c r="E14" s="17">
        <f t="shared" si="2"/>
        <v>0.205</v>
      </c>
      <c r="F14" s="2">
        <f t="shared" si="3"/>
        <v>0.14</v>
      </c>
      <c r="G14" s="3">
        <f t="shared" si="4"/>
        <v>84.1666666666667</v>
      </c>
      <c r="H14" s="3">
        <f t="shared" si="5"/>
        <v>841.666666666667</v>
      </c>
      <c r="I14" s="3"/>
      <c r="K14" s="21"/>
      <c r="L14" s="5"/>
      <c r="M14" s="2"/>
    </row>
    <row r="15" spans="1:13">
      <c r="A15" s="16" t="s">
        <v>62</v>
      </c>
      <c r="B15" s="6" t="s">
        <v>67</v>
      </c>
      <c r="C15" s="11">
        <v>0.188</v>
      </c>
      <c r="D15" s="11">
        <v>0.19</v>
      </c>
      <c r="E15" s="17">
        <f t="shared" si="2"/>
        <v>0.189</v>
      </c>
      <c r="F15" s="2">
        <f t="shared" si="3"/>
        <v>0.124</v>
      </c>
      <c r="G15" s="3">
        <f t="shared" si="4"/>
        <v>57.5</v>
      </c>
      <c r="H15" s="3">
        <f t="shared" si="5"/>
        <v>575</v>
      </c>
      <c r="I15" s="3"/>
      <c r="K15" s="21"/>
      <c r="L15" s="5"/>
      <c r="M15" s="2"/>
    </row>
    <row r="16" spans="1:13">
      <c r="A16" s="16" t="s">
        <v>62</v>
      </c>
      <c r="B16" s="6" t="s">
        <v>68</v>
      </c>
      <c r="C16" s="11">
        <v>0.167</v>
      </c>
      <c r="D16" s="11">
        <v>0.168</v>
      </c>
      <c r="E16" s="17">
        <f t="shared" si="2"/>
        <v>0.1675</v>
      </c>
      <c r="F16" s="2">
        <f t="shared" si="3"/>
        <v>0.1025</v>
      </c>
      <c r="G16" s="3">
        <f t="shared" si="4"/>
        <v>21.6666666666667</v>
      </c>
      <c r="H16" s="3">
        <f t="shared" si="5"/>
        <v>216.666666666667</v>
      </c>
      <c r="I16" s="3"/>
      <c r="K16" s="21"/>
      <c r="L16" s="5"/>
      <c r="M16" s="2"/>
    </row>
    <row r="17" spans="1:13">
      <c r="A17" s="16" t="s">
        <v>62</v>
      </c>
      <c r="B17" s="6" t="s">
        <v>69</v>
      </c>
      <c r="C17" s="11">
        <v>0.266</v>
      </c>
      <c r="D17" s="11">
        <v>0.267</v>
      </c>
      <c r="E17" s="17">
        <f t="shared" si="2"/>
        <v>0.2665</v>
      </c>
      <c r="F17" s="2">
        <f t="shared" si="3"/>
        <v>0.2015</v>
      </c>
      <c r="G17" s="3">
        <f t="shared" si="4"/>
        <v>186.666666666667</v>
      </c>
      <c r="H17" s="3">
        <f t="shared" si="5"/>
        <v>1866.66666666667</v>
      </c>
      <c r="I17" s="3"/>
      <c r="K17" s="22"/>
      <c r="L17" s="5"/>
      <c r="M17" s="2"/>
    </row>
    <row r="18" spans="1:13">
      <c r="A18" s="16" t="s">
        <v>70</v>
      </c>
      <c r="B18" s="6" t="s">
        <v>71</v>
      </c>
      <c r="C18" s="11">
        <v>0.162</v>
      </c>
      <c r="D18" s="11">
        <v>0.162</v>
      </c>
      <c r="E18" s="17">
        <f t="shared" si="2"/>
        <v>0.162</v>
      </c>
      <c r="F18" s="2">
        <f t="shared" si="3"/>
        <v>0.097</v>
      </c>
      <c r="G18" s="3">
        <f t="shared" si="4"/>
        <v>12.5</v>
      </c>
      <c r="H18" s="3">
        <f t="shared" si="5"/>
        <v>125</v>
      </c>
      <c r="I18" s="3">
        <f>AVERAGE(H18:H30)</f>
        <v>580.769230769231</v>
      </c>
      <c r="K18" s="22"/>
      <c r="L18" s="5"/>
      <c r="M18" s="2"/>
    </row>
    <row r="19" spans="1:9">
      <c r="A19" s="16" t="s">
        <v>70</v>
      </c>
      <c r="B19" s="6" t="s">
        <v>72</v>
      </c>
      <c r="C19" s="11">
        <v>0.24</v>
      </c>
      <c r="D19" s="11">
        <v>0.241</v>
      </c>
      <c r="E19" s="17">
        <f t="shared" si="2"/>
        <v>0.2405</v>
      </c>
      <c r="F19" s="2">
        <f t="shared" si="3"/>
        <v>0.1755</v>
      </c>
      <c r="G19" s="3">
        <f t="shared" si="4"/>
        <v>143.333333333333</v>
      </c>
      <c r="H19" s="3">
        <f t="shared" si="5"/>
        <v>1433.33333333333</v>
      </c>
      <c r="I19" s="3"/>
    </row>
    <row r="20" spans="1:9">
      <c r="A20" s="16" t="s">
        <v>70</v>
      </c>
      <c r="B20" s="6" t="s">
        <v>73</v>
      </c>
      <c r="C20" s="11">
        <v>0.196</v>
      </c>
      <c r="D20" s="11">
        <v>0.196</v>
      </c>
      <c r="E20" s="17">
        <f t="shared" si="2"/>
        <v>0.196</v>
      </c>
      <c r="F20" s="2">
        <f t="shared" si="3"/>
        <v>0.131</v>
      </c>
      <c r="G20" s="3">
        <f t="shared" si="4"/>
        <v>69.1666666666667</v>
      </c>
      <c r="H20" s="3">
        <f t="shared" si="5"/>
        <v>691.666666666667</v>
      </c>
      <c r="I20" s="3"/>
    </row>
    <row r="21" spans="1:9">
      <c r="A21" s="16" t="s">
        <v>70</v>
      </c>
      <c r="B21" s="6" t="s">
        <v>74</v>
      </c>
      <c r="C21" s="11">
        <v>0.166</v>
      </c>
      <c r="D21" s="11">
        <v>0.169</v>
      </c>
      <c r="E21" s="17">
        <f t="shared" si="2"/>
        <v>0.1675</v>
      </c>
      <c r="F21" s="2">
        <f t="shared" si="3"/>
        <v>0.1025</v>
      </c>
      <c r="G21" s="3">
        <f t="shared" si="4"/>
        <v>21.6666666666667</v>
      </c>
      <c r="H21" s="3">
        <f t="shared" si="5"/>
        <v>216.666666666667</v>
      </c>
      <c r="I21" s="3"/>
    </row>
    <row r="22" spans="1:9">
      <c r="A22" s="16" t="s">
        <v>70</v>
      </c>
      <c r="B22" s="6" t="s">
        <v>75</v>
      </c>
      <c r="C22" s="11">
        <v>0.288</v>
      </c>
      <c r="D22" s="11">
        <v>0.289</v>
      </c>
      <c r="E22" s="17">
        <f t="shared" si="2"/>
        <v>0.2885</v>
      </c>
      <c r="F22" s="2">
        <f t="shared" si="3"/>
        <v>0.2235</v>
      </c>
      <c r="G22" s="3">
        <f t="shared" si="4"/>
        <v>223.333333333333</v>
      </c>
      <c r="H22" s="3">
        <f t="shared" si="5"/>
        <v>2233.33333333333</v>
      </c>
      <c r="I22" s="3"/>
    </row>
    <row r="23" spans="1:9">
      <c r="A23" s="16" t="s">
        <v>70</v>
      </c>
      <c r="B23" s="6" t="s">
        <v>76</v>
      </c>
      <c r="C23" s="11">
        <v>0.207</v>
      </c>
      <c r="D23" s="11">
        <v>0.21</v>
      </c>
      <c r="E23" s="17">
        <f t="shared" si="2"/>
        <v>0.2085</v>
      </c>
      <c r="F23" s="2">
        <f t="shared" si="3"/>
        <v>0.1435</v>
      </c>
      <c r="G23" s="3">
        <f t="shared" si="4"/>
        <v>90</v>
      </c>
      <c r="H23" s="3">
        <f t="shared" si="5"/>
        <v>900</v>
      </c>
      <c r="I23" s="3"/>
    </row>
    <row r="24" spans="1:9">
      <c r="A24" s="16" t="s">
        <v>70</v>
      </c>
      <c r="B24" s="6" t="s">
        <v>77</v>
      </c>
      <c r="C24" s="11">
        <v>0.161</v>
      </c>
      <c r="D24" s="11">
        <v>0.163</v>
      </c>
      <c r="E24" s="17">
        <f t="shared" si="2"/>
        <v>0.162</v>
      </c>
      <c r="F24" s="2">
        <f t="shared" si="3"/>
        <v>0.097</v>
      </c>
      <c r="G24" s="3">
        <f t="shared" si="4"/>
        <v>12.5</v>
      </c>
      <c r="H24" s="3">
        <f t="shared" si="5"/>
        <v>125</v>
      </c>
      <c r="I24" s="3"/>
    </row>
    <row r="25" spans="1:9">
      <c r="A25" s="16" t="s">
        <v>70</v>
      </c>
      <c r="B25" s="6" t="s">
        <v>78</v>
      </c>
      <c r="C25" s="11">
        <v>0.159</v>
      </c>
      <c r="D25" s="11">
        <v>0.165</v>
      </c>
      <c r="E25" s="17">
        <f t="shared" si="2"/>
        <v>0.162</v>
      </c>
      <c r="F25" s="2">
        <f t="shared" si="3"/>
        <v>0.097</v>
      </c>
      <c r="G25" s="3">
        <f t="shared" si="4"/>
        <v>12.5</v>
      </c>
      <c r="H25" s="3">
        <f t="shared" si="5"/>
        <v>125</v>
      </c>
      <c r="I25" s="3"/>
    </row>
    <row r="26" spans="1:9">
      <c r="A26" s="16" t="s">
        <v>70</v>
      </c>
      <c r="B26" s="6" t="s">
        <v>79</v>
      </c>
      <c r="C26" s="11">
        <v>0.183</v>
      </c>
      <c r="D26" s="11">
        <v>0.19</v>
      </c>
      <c r="E26" s="17">
        <f t="shared" si="2"/>
        <v>0.1865</v>
      </c>
      <c r="F26" s="2">
        <f t="shared" si="3"/>
        <v>0.1215</v>
      </c>
      <c r="G26" s="3">
        <f t="shared" si="4"/>
        <v>53.3333333333333</v>
      </c>
      <c r="H26" s="3">
        <f t="shared" si="5"/>
        <v>533.333333333333</v>
      </c>
      <c r="I26" s="3"/>
    </row>
    <row r="27" spans="1:9">
      <c r="A27" s="16" t="s">
        <v>70</v>
      </c>
      <c r="B27" s="6" t="s">
        <v>80</v>
      </c>
      <c r="C27" s="11">
        <v>0.165</v>
      </c>
      <c r="D27" s="11">
        <v>0.167</v>
      </c>
      <c r="E27" s="17">
        <f t="shared" si="2"/>
        <v>0.166</v>
      </c>
      <c r="F27" s="2">
        <f t="shared" si="3"/>
        <v>0.101</v>
      </c>
      <c r="G27" s="3">
        <f t="shared" si="4"/>
        <v>19.1666666666667</v>
      </c>
      <c r="H27" s="3">
        <f t="shared" si="5"/>
        <v>191.666666666667</v>
      </c>
      <c r="I27" s="3"/>
    </row>
    <row r="28" spans="1:9">
      <c r="A28" s="16" t="s">
        <v>70</v>
      </c>
      <c r="B28" s="6" t="s">
        <v>81</v>
      </c>
      <c r="C28" s="11">
        <v>0.164</v>
      </c>
      <c r="D28" s="11">
        <v>0.181</v>
      </c>
      <c r="E28" s="17">
        <f t="shared" si="2"/>
        <v>0.1725</v>
      </c>
      <c r="F28" s="2">
        <f t="shared" si="3"/>
        <v>0.1075</v>
      </c>
      <c r="G28" s="3">
        <f t="shared" si="4"/>
        <v>30</v>
      </c>
      <c r="H28" s="3">
        <f t="shared" si="5"/>
        <v>300</v>
      </c>
      <c r="I28" s="3"/>
    </row>
    <row r="29" spans="1:9">
      <c r="A29" s="16" t="s">
        <v>70</v>
      </c>
      <c r="B29" s="6" t="s">
        <v>82</v>
      </c>
      <c r="C29" s="11">
        <v>0.172</v>
      </c>
      <c r="D29" s="11">
        <v>0.174</v>
      </c>
      <c r="E29" s="17">
        <f t="shared" si="2"/>
        <v>0.173</v>
      </c>
      <c r="F29" s="2">
        <f t="shared" si="3"/>
        <v>0.108</v>
      </c>
      <c r="G29" s="3">
        <f t="shared" si="4"/>
        <v>30.8333333333333</v>
      </c>
      <c r="H29" s="3">
        <f t="shared" si="5"/>
        <v>308.333333333333</v>
      </c>
      <c r="I29" s="3"/>
    </row>
    <row r="30" spans="1:9">
      <c r="A30" s="16" t="s">
        <v>70</v>
      </c>
      <c r="B30" s="6" t="s">
        <v>83</v>
      </c>
      <c r="C30" s="11">
        <v>0.171</v>
      </c>
      <c r="D30" s="11">
        <v>0.182</v>
      </c>
      <c r="E30" s="17">
        <f t="shared" si="2"/>
        <v>0.1765</v>
      </c>
      <c r="F30" s="2">
        <f t="shared" si="3"/>
        <v>0.1115</v>
      </c>
      <c r="G30" s="3">
        <f t="shared" si="4"/>
        <v>36.6666666666667</v>
      </c>
      <c r="H30" s="3">
        <f t="shared" si="5"/>
        <v>366.666666666667</v>
      </c>
      <c r="I30" s="3"/>
    </row>
    <row r="31" spans="1:9">
      <c r="A31" s="16" t="s">
        <v>62</v>
      </c>
      <c r="B31" s="6" t="s">
        <v>84</v>
      </c>
      <c r="C31" s="11">
        <v>0.256</v>
      </c>
      <c r="D31" s="11">
        <v>0.262</v>
      </c>
      <c r="E31" s="17">
        <f t="shared" si="2"/>
        <v>0.259</v>
      </c>
      <c r="F31" s="2">
        <f t="shared" si="3"/>
        <v>0.194</v>
      </c>
      <c r="G31" s="3">
        <f t="shared" si="4"/>
        <v>174.166666666667</v>
      </c>
      <c r="H31" s="3">
        <f t="shared" si="5"/>
        <v>1741.66666666667</v>
      </c>
      <c r="I31" s="3">
        <f>AVERAGE(H31:H40)</f>
        <v>721.666666666667</v>
      </c>
    </row>
    <row r="32" spans="1:9">
      <c r="A32" s="16" t="s">
        <v>62</v>
      </c>
      <c r="B32" s="6" t="s">
        <v>85</v>
      </c>
      <c r="C32" s="11">
        <v>0.181</v>
      </c>
      <c r="D32" s="11">
        <v>0.182</v>
      </c>
      <c r="E32" s="17">
        <f t="shared" si="2"/>
        <v>0.1815</v>
      </c>
      <c r="F32" s="2">
        <f t="shared" si="3"/>
        <v>0.1165</v>
      </c>
      <c r="G32" s="3">
        <f t="shared" si="4"/>
        <v>45</v>
      </c>
      <c r="H32" s="3">
        <f t="shared" si="5"/>
        <v>450</v>
      </c>
      <c r="I32" s="3"/>
    </row>
    <row r="33" spans="1:9">
      <c r="A33" s="16" t="s">
        <v>62</v>
      </c>
      <c r="B33" s="6" t="s">
        <v>86</v>
      </c>
      <c r="C33" s="11">
        <v>0.172</v>
      </c>
      <c r="D33" s="11">
        <v>0.173</v>
      </c>
      <c r="E33" s="17">
        <f t="shared" si="2"/>
        <v>0.1725</v>
      </c>
      <c r="F33" s="2">
        <f t="shared" si="3"/>
        <v>0.1075</v>
      </c>
      <c r="G33" s="3">
        <f t="shared" si="4"/>
        <v>30</v>
      </c>
      <c r="H33" s="3">
        <f t="shared" si="5"/>
        <v>300</v>
      </c>
      <c r="I33" s="3"/>
    </row>
    <row r="34" spans="1:9">
      <c r="A34" s="16" t="s">
        <v>62</v>
      </c>
      <c r="B34" s="6" t="s">
        <v>87</v>
      </c>
      <c r="C34" s="11">
        <v>0.166</v>
      </c>
      <c r="D34" s="11">
        <v>0.168</v>
      </c>
      <c r="E34" s="17">
        <f t="shared" si="2"/>
        <v>0.167</v>
      </c>
      <c r="F34" s="2">
        <f t="shared" si="3"/>
        <v>0.102</v>
      </c>
      <c r="G34" s="3">
        <f t="shared" si="4"/>
        <v>20.8333333333334</v>
      </c>
      <c r="H34" s="3">
        <f t="shared" si="5"/>
        <v>208.333333333334</v>
      </c>
      <c r="I34" s="3"/>
    </row>
    <row r="35" spans="1:9">
      <c r="A35" s="16" t="s">
        <v>62</v>
      </c>
      <c r="B35" s="6" t="s">
        <v>88</v>
      </c>
      <c r="C35" s="11">
        <v>0.174</v>
      </c>
      <c r="D35" s="11">
        <v>0.172</v>
      </c>
      <c r="E35" s="17">
        <f t="shared" si="2"/>
        <v>0.173</v>
      </c>
      <c r="F35" s="2">
        <f t="shared" si="3"/>
        <v>0.108</v>
      </c>
      <c r="G35" s="3">
        <f t="shared" si="4"/>
        <v>30.8333333333333</v>
      </c>
      <c r="H35" s="3">
        <f t="shared" si="5"/>
        <v>308.333333333333</v>
      </c>
      <c r="I35" s="3"/>
    </row>
    <row r="36" spans="1:9">
      <c r="A36" s="16" t="s">
        <v>62</v>
      </c>
      <c r="B36" s="6" t="s">
        <v>89</v>
      </c>
      <c r="C36" s="11">
        <v>0.243</v>
      </c>
      <c r="D36" s="11">
        <v>0.242</v>
      </c>
      <c r="E36" s="17">
        <f t="shared" si="2"/>
        <v>0.2425</v>
      </c>
      <c r="F36" s="2">
        <f t="shared" si="3"/>
        <v>0.1775</v>
      </c>
      <c r="G36" s="3">
        <f t="shared" si="4"/>
        <v>146.666666666667</v>
      </c>
      <c r="H36" s="3">
        <f t="shared" si="5"/>
        <v>1466.66666666667</v>
      </c>
      <c r="I36" s="3"/>
    </row>
    <row r="37" spans="1:9">
      <c r="A37" s="16" t="s">
        <v>62</v>
      </c>
      <c r="B37" s="6" t="s">
        <v>90</v>
      </c>
      <c r="C37" s="11">
        <v>0.167</v>
      </c>
      <c r="D37" s="11">
        <v>0.168</v>
      </c>
      <c r="E37" s="17">
        <f t="shared" si="2"/>
        <v>0.1675</v>
      </c>
      <c r="F37" s="2">
        <f t="shared" si="3"/>
        <v>0.1025</v>
      </c>
      <c r="G37" s="3">
        <f t="shared" si="4"/>
        <v>21.6666666666667</v>
      </c>
      <c r="H37" s="3">
        <f t="shared" si="5"/>
        <v>216.666666666667</v>
      </c>
      <c r="I37" s="3"/>
    </row>
    <row r="38" spans="1:9">
      <c r="A38" s="16" t="s">
        <v>62</v>
      </c>
      <c r="B38" s="6" t="s">
        <v>91</v>
      </c>
      <c r="C38" s="11">
        <v>0.176</v>
      </c>
      <c r="D38" s="11">
        <v>0.177</v>
      </c>
      <c r="E38" s="17">
        <f t="shared" si="2"/>
        <v>0.1765</v>
      </c>
      <c r="F38" s="2">
        <f t="shared" si="3"/>
        <v>0.1115</v>
      </c>
      <c r="G38" s="3">
        <f t="shared" si="4"/>
        <v>36.6666666666667</v>
      </c>
      <c r="H38" s="3">
        <f t="shared" si="5"/>
        <v>366.666666666667</v>
      </c>
      <c r="I38" s="3"/>
    </row>
    <row r="39" spans="1:9">
      <c r="A39" s="16" t="s">
        <v>62</v>
      </c>
      <c r="B39" s="6" t="s">
        <v>92</v>
      </c>
      <c r="C39" s="11">
        <v>0.246</v>
      </c>
      <c r="D39" s="11">
        <v>0.257</v>
      </c>
      <c r="E39" s="17">
        <f t="shared" si="2"/>
        <v>0.2515</v>
      </c>
      <c r="F39" s="2">
        <f t="shared" si="3"/>
        <v>0.1865</v>
      </c>
      <c r="G39" s="3">
        <f t="shared" si="4"/>
        <v>161.666666666667</v>
      </c>
      <c r="H39" s="3">
        <f t="shared" si="5"/>
        <v>1616.66666666667</v>
      </c>
      <c r="I39" s="3"/>
    </row>
    <row r="40" spans="1:9">
      <c r="A40" s="16" t="s">
        <v>62</v>
      </c>
      <c r="B40" s="6" t="s">
        <v>93</v>
      </c>
      <c r="C40" s="11">
        <v>0.186</v>
      </c>
      <c r="D40" s="11">
        <v>0.188</v>
      </c>
      <c r="E40" s="17">
        <f t="shared" si="2"/>
        <v>0.187</v>
      </c>
      <c r="F40" s="2">
        <f t="shared" si="3"/>
        <v>0.122</v>
      </c>
      <c r="G40" s="3">
        <f t="shared" si="4"/>
        <v>54.1666666666667</v>
      </c>
      <c r="H40" s="3">
        <f t="shared" si="5"/>
        <v>541.666666666667</v>
      </c>
      <c r="I40" s="3"/>
    </row>
    <row r="41" spans="7:8">
      <c r="G41" s="18"/>
      <c r="H41" s="18"/>
    </row>
  </sheetData>
  <sortState ref="A11:H40">
    <sortCondition ref="A11"/>
  </sortState>
  <mergeCells count="4">
    <mergeCell ref="K9:M9"/>
    <mergeCell ref="I11:I17"/>
    <mergeCell ref="I18:I30"/>
    <mergeCell ref="I31:I40"/>
  </mergeCells>
  <conditionalFormatting sqref="B11:B40">
    <cfRule type="duplicateValues" dxfId="0" priority="1"/>
  </conditionalFormatting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pane ySplit="10" topLeftCell="A11" activePane="bottomLeft" state="frozen"/>
      <selection/>
      <selection pane="bottomLeft" activeCell="A11" sqref="A11:A40"/>
    </sheetView>
  </sheetViews>
  <sheetFormatPr defaultColWidth="8.88181818181818" defaultRowHeight="14"/>
  <cols>
    <col min="1" max="1" width="8.88181818181818" style="5"/>
    <col min="2" max="2" width="19.4454545454545" style="6" customWidth="1"/>
    <col min="3" max="4" width="8.88181818181818" style="7"/>
    <col min="5" max="5" width="9.66363636363636" style="7" customWidth="1"/>
    <col min="6" max="7" width="19.8818181818182" style="7" customWidth="1"/>
    <col min="8" max="8" width="20.3363636363636" style="7" customWidth="1"/>
    <col min="9" max="9" width="19.6636363636364" style="5" customWidth="1"/>
    <col min="11" max="11" width="11.7818181818182"/>
    <col min="13" max="13" width="14.1181818181818"/>
  </cols>
  <sheetData>
    <row r="1" spans="2:7">
      <c r="B1" s="8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9" t="s">
        <v>48</v>
      </c>
    </row>
    <row r="2" spans="2:7">
      <c r="B2" s="6" t="s">
        <v>49</v>
      </c>
      <c r="C2" s="10">
        <v>25</v>
      </c>
      <c r="D2" s="11">
        <v>0.12</v>
      </c>
      <c r="E2" s="11">
        <v>0.127</v>
      </c>
      <c r="F2" s="12">
        <f t="shared" ref="F2:F8" si="0">AVERAGE(D2:E2)</f>
        <v>0.1235</v>
      </c>
      <c r="G2" s="10">
        <f t="shared" ref="G2:G8" si="1">F2-F$8</f>
        <v>0.048</v>
      </c>
    </row>
    <row r="3" spans="2:7">
      <c r="B3" s="6" t="s">
        <v>50</v>
      </c>
      <c r="C3" s="10">
        <v>50</v>
      </c>
      <c r="D3" s="11">
        <v>0.18</v>
      </c>
      <c r="E3" s="11">
        <v>0.181</v>
      </c>
      <c r="F3" s="12">
        <f t="shared" si="0"/>
        <v>0.1805</v>
      </c>
      <c r="G3" s="10">
        <f t="shared" si="1"/>
        <v>0.105</v>
      </c>
    </row>
    <row r="4" spans="2:7">
      <c r="B4" s="6" t="s">
        <v>51</v>
      </c>
      <c r="C4" s="10">
        <v>100</v>
      </c>
      <c r="D4" s="11">
        <v>0.334</v>
      </c>
      <c r="E4" s="11">
        <v>0.335</v>
      </c>
      <c r="F4" s="12">
        <f t="shared" si="0"/>
        <v>0.3345</v>
      </c>
      <c r="G4" s="10">
        <f t="shared" si="1"/>
        <v>0.259</v>
      </c>
    </row>
    <row r="5" spans="2:7">
      <c r="B5" s="6" t="s">
        <v>52</v>
      </c>
      <c r="C5" s="10">
        <v>200</v>
      </c>
      <c r="D5" s="11">
        <v>0.593</v>
      </c>
      <c r="E5" s="11">
        <v>0.595</v>
      </c>
      <c r="F5" s="12">
        <f t="shared" si="0"/>
        <v>0.594</v>
      </c>
      <c r="G5" s="10">
        <f t="shared" si="1"/>
        <v>0.5185</v>
      </c>
    </row>
    <row r="6" spans="2:7">
      <c r="B6" s="6" t="s">
        <v>53</v>
      </c>
      <c r="C6" s="10">
        <v>400</v>
      </c>
      <c r="D6" s="11">
        <v>0.942</v>
      </c>
      <c r="E6" s="11">
        <v>0.967</v>
      </c>
      <c r="F6" s="12">
        <f t="shared" si="0"/>
        <v>0.9545</v>
      </c>
      <c r="G6" s="10">
        <f t="shared" si="1"/>
        <v>0.879</v>
      </c>
    </row>
    <row r="7" spans="2:7">
      <c r="B7" s="6" t="s">
        <v>54</v>
      </c>
      <c r="C7" s="10">
        <v>800</v>
      </c>
      <c r="D7" s="11">
        <v>1.874</v>
      </c>
      <c r="E7" s="11">
        <v>1.87</v>
      </c>
      <c r="F7" s="12">
        <f t="shared" si="0"/>
        <v>1.872</v>
      </c>
      <c r="G7" s="10">
        <f t="shared" si="1"/>
        <v>1.7965</v>
      </c>
    </row>
    <row r="8" spans="2:7">
      <c r="B8" s="8" t="s">
        <v>55</v>
      </c>
      <c r="C8" s="10">
        <v>0</v>
      </c>
      <c r="D8" s="11">
        <v>0.074</v>
      </c>
      <c r="E8" s="11">
        <v>0.077</v>
      </c>
      <c r="F8" s="12">
        <f t="shared" si="0"/>
        <v>0.0755</v>
      </c>
      <c r="G8" s="10">
        <f t="shared" si="1"/>
        <v>0</v>
      </c>
    </row>
    <row r="9" ht="14.75" spans="11:13">
      <c r="K9" s="19"/>
      <c r="L9" s="19"/>
      <c r="M9" s="19"/>
    </row>
    <row r="10" ht="14.75" spans="1:13">
      <c r="A10" s="13" t="s">
        <v>56</v>
      </c>
      <c r="B10" s="13" t="s">
        <v>57</v>
      </c>
      <c r="C10" s="14" t="s">
        <v>45</v>
      </c>
      <c r="D10" s="14" t="s">
        <v>46</v>
      </c>
      <c r="E10" s="14" t="s">
        <v>47</v>
      </c>
      <c r="F10" s="14" t="s">
        <v>58</v>
      </c>
      <c r="G10" s="15" t="s">
        <v>59</v>
      </c>
      <c r="H10" s="15" t="s">
        <v>60</v>
      </c>
      <c r="I10" s="15" t="s">
        <v>61</v>
      </c>
      <c r="K10" s="20"/>
      <c r="L10" s="20"/>
      <c r="M10" s="20"/>
    </row>
    <row r="11" spans="1:13">
      <c r="A11" s="16" t="s">
        <v>62</v>
      </c>
      <c r="B11" s="6" t="s">
        <v>63</v>
      </c>
      <c r="C11" s="11">
        <v>0.186</v>
      </c>
      <c r="D11" s="11">
        <v>0.182</v>
      </c>
      <c r="E11" s="17">
        <f t="shared" ref="E11:E40" si="2">AVERAGE(C11:D11)</f>
        <v>0.184</v>
      </c>
      <c r="F11" s="2">
        <f t="shared" ref="F11:F40" si="3">E11-F$8</f>
        <v>0.1085</v>
      </c>
      <c r="G11" s="3">
        <f t="shared" ref="G11:G40" si="4">(F11-0.017)/0.0022</f>
        <v>41.5909090909091</v>
      </c>
      <c r="H11" s="3">
        <f t="shared" ref="H11:H40" si="5">G11*10</f>
        <v>415.909090909091</v>
      </c>
      <c r="I11" s="3">
        <f>AVERAGE(H11:H17)</f>
        <v>337.012987012987</v>
      </c>
      <c r="K11" s="21"/>
      <c r="L11" s="5"/>
      <c r="M11" s="2"/>
    </row>
    <row r="12" spans="1:13">
      <c r="A12" s="16" t="s">
        <v>62</v>
      </c>
      <c r="B12" s="6" t="s">
        <v>64</v>
      </c>
      <c r="C12" s="11">
        <v>0.145</v>
      </c>
      <c r="D12" s="11">
        <v>0.15</v>
      </c>
      <c r="E12" s="17">
        <f t="shared" si="2"/>
        <v>0.1475</v>
      </c>
      <c r="F12" s="2">
        <f t="shared" si="3"/>
        <v>0.072</v>
      </c>
      <c r="G12" s="3">
        <f t="shared" si="4"/>
        <v>25</v>
      </c>
      <c r="H12" s="3">
        <f t="shared" si="5"/>
        <v>250</v>
      </c>
      <c r="I12" s="3"/>
      <c r="K12" s="21"/>
      <c r="L12" s="5"/>
      <c r="M12" s="2"/>
    </row>
    <row r="13" spans="1:13">
      <c r="A13" s="16" t="s">
        <v>62</v>
      </c>
      <c r="B13" s="6" t="s">
        <v>65</v>
      </c>
      <c r="C13" s="11">
        <v>0.171</v>
      </c>
      <c r="D13" s="11">
        <v>0.175</v>
      </c>
      <c r="E13" s="17">
        <f t="shared" si="2"/>
        <v>0.173</v>
      </c>
      <c r="F13" s="2">
        <f t="shared" si="3"/>
        <v>0.0975</v>
      </c>
      <c r="G13" s="3">
        <f t="shared" si="4"/>
        <v>36.5909090909091</v>
      </c>
      <c r="H13" s="3">
        <f t="shared" si="5"/>
        <v>365.909090909091</v>
      </c>
      <c r="I13" s="3"/>
      <c r="K13" s="21"/>
      <c r="L13" s="5"/>
      <c r="M13" s="2"/>
    </row>
    <row r="14" spans="1:13">
      <c r="A14" s="16" t="s">
        <v>62</v>
      </c>
      <c r="B14" s="6" t="s">
        <v>66</v>
      </c>
      <c r="C14" s="11">
        <v>0.148</v>
      </c>
      <c r="D14" s="11">
        <v>0.151</v>
      </c>
      <c r="E14" s="17">
        <f t="shared" si="2"/>
        <v>0.1495</v>
      </c>
      <c r="F14" s="2">
        <f t="shared" si="3"/>
        <v>0.074</v>
      </c>
      <c r="G14" s="3">
        <f t="shared" si="4"/>
        <v>25.9090909090909</v>
      </c>
      <c r="H14" s="3">
        <f t="shared" si="5"/>
        <v>259.090909090909</v>
      </c>
      <c r="I14" s="3"/>
      <c r="K14" s="21"/>
      <c r="L14" s="5"/>
      <c r="M14" s="2"/>
    </row>
    <row r="15" spans="1:13">
      <c r="A15" s="16" t="s">
        <v>62</v>
      </c>
      <c r="B15" s="6" t="s">
        <v>67</v>
      </c>
      <c r="C15" s="11">
        <v>0.174</v>
      </c>
      <c r="D15" s="11">
        <v>0.177</v>
      </c>
      <c r="E15" s="17">
        <f t="shared" si="2"/>
        <v>0.1755</v>
      </c>
      <c r="F15" s="2">
        <f t="shared" si="3"/>
        <v>0.1</v>
      </c>
      <c r="G15" s="3">
        <f t="shared" si="4"/>
        <v>37.7272727272727</v>
      </c>
      <c r="H15" s="3">
        <f t="shared" si="5"/>
        <v>377.272727272727</v>
      </c>
      <c r="I15" s="3"/>
      <c r="K15" s="21"/>
      <c r="L15" s="5"/>
      <c r="M15" s="2"/>
    </row>
    <row r="16" spans="1:13">
      <c r="A16" s="16" t="s">
        <v>62</v>
      </c>
      <c r="B16" s="6" t="s">
        <v>68</v>
      </c>
      <c r="C16" s="11">
        <v>0.191</v>
      </c>
      <c r="D16" s="11">
        <v>0.194</v>
      </c>
      <c r="E16" s="17">
        <f t="shared" si="2"/>
        <v>0.1925</v>
      </c>
      <c r="F16" s="2">
        <f t="shared" si="3"/>
        <v>0.117</v>
      </c>
      <c r="G16" s="3">
        <f t="shared" si="4"/>
        <v>45.4545454545455</v>
      </c>
      <c r="H16" s="3">
        <f t="shared" si="5"/>
        <v>454.545454545455</v>
      </c>
      <c r="I16" s="3"/>
      <c r="K16" s="21"/>
      <c r="L16" s="5"/>
      <c r="M16" s="2"/>
    </row>
    <row r="17" spans="1:13">
      <c r="A17" s="16" t="s">
        <v>62</v>
      </c>
      <c r="B17" s="6" t="s">
        <v>69</v>
      </c>
      <c r="C17" s="11">
        <v>0.144</v>
      </c>
      <c r="D17" s="11">
        <v>0.145</v>
      </c>
      <c r="E17" s="17">
        <f t="shared" si="2"/>
        <v>0.1445</v>
      </c>
      <c r="F17" s="2">
        <f t="shared" si="3"/>
        <v>0.069</v>
      </c>
      <c r="G17" s="3">
        <f t="shared" si="4"/>
        <v>23.6363636363636</v>
      </c>
      <c r="H17" s="3">
        <f t="shared" si="5"/>
        <v>236.363636363636</v>
      </c>
      <c r="I17" s="3"/>
      <c r="K17" s="22"/>
      <c r="L17" s="5"/>
      <c r="M17" s="2"/>
    </row>
    <row r="18" spans="1:13">
      <c r="A18" s="16" t="s">
        <v>70</v>
      </c>
      <c r="B18" s="6" t="s">
        <v>71</v>
      </c>
      <c r="C18" s="11">
        <v>0.177</v>
      </c>
      <c r="D18" s="11">
        <v>0.179</v>
      </c>
      <c r="E18" s="17">
        <f t="shared" si="2"/>
        <v>0.178</v>
      </c>
      <c r="F18" s="2">
        <f t="shared" si="3"/>
        <v>0.1025</v>
      </c>
      <c r="G18" s="3">
        <f t="shared" si="4"/>
        <v>38.8636363636364</v>
      </c>
      <c r="H18" s="3">
        <f t="shared" si="5"/>
        <v>388.636363636364</v>
      </c>
      <c r="I18" s="3">
        <f>AVERAGE(H18:H30)</f>
        <v>391.258741258741</v>
      </c>
      <c r="K18" s="22"/>
      <c r="L18" s="5"/>
      <c r="M18" s="2"/>
    </row>
    <row r="19" spans="1:9">
      <c r="A19" s="16" t="s">
        <v>70</v>
      </c>
      <c r="B19" s="6" t="s">
        <v>72</v>
      </c>
      <c r="C19" s="11">
        <v>0.191</v>
      </c>
      <c r="D19" s="11">
        <v>0.2</v>
      </c>
      <c r="E19" s="17">
        <f t="shared" si="2"/>
        <v>0.1955</v>
      </c>
      <c r="F19" s="2">
        <f t="shared" si="3"/>
        <v>0.12</v>
      </c>
      <c r="G19" s="3">
        <f t="shared" si="4"/>
        <v>46.8181818181818</v>
      </c>
      <c r="H19" s="3">
        <f t="shared" si="5"/>
        <v>468.181818181818</v>
      </c>
      <c r="I19" s="3"/>
    </row>
    <row r="20" spans="1:9">
      <c r="A20" s="16" t="s">
        <v>70</v>
      </c>
      <c r="B20" s="6" t="s">
        <v>73</v>
      </c>
      <c r="C20" s="11">
        <v>0.196</v>
      </c>
      <c r="D20" s="11">
        <v>0.21</v>
      </c>
      <c r="E20" s="17">
        <f t="shared" si="2"/>
        <v>0.203</v>
      </c>
      <c r="F20" s="2">
        <f t="shared" si="3"/>
        <v>0.1275</v>
      </c>
      <c r="G20" s="3">
        <f t="shared" si="4"/>
        <v>50.2272727272727</v>
      </c>
      <c r="H20" s="3">
        <f t="shared" si="5"/>
        <v>502.272727272727</v>
      </c>
      <c r="I20" s="3"/>
    </row>
    <row r="21" spans="1:9">
      <c r="A21" s="16" t="s">
        <v>70</v>
      </c>
      <c r="B21" s="6" t="s">
        <v>74</v>
      </c>
      <c r="C21" s="11">
        <v>0.141</v>
      </c>
      <c r="D21" s="11">
        <v>0.145</v>
      </c>
      <c r="E21" s="17">
        <f t="shared" si="2"/>
        <v>0.143</v>
      </c>
      <c r="F21" s="2">
        <f t="shared" si="3"/>
        <v>0.0675</v>
      </c>
      <c r="G21" s="3">
        <f t="shared" si="4"/>
        <v>22.9545454545454</v>
      </c>
      <c r="H21" s="3">
        <f t="shared" si="5"/>
        <v>229.545454545455</v>
      </c>
      <c r="I21" s="3"/>
    </row>
    <row r="22" spans="1:9">
      <c r="A22" s="16" t="s">
        <v>70</v>
      </c>
      <c r="B22" s="6" t="s">
        <v>75</v>
      </c>
      <c r="C22" s="11">
        <v>0.15</v>
      </c>
      <c r="D22" s="11">
        <v>0.166</v>
      </c>
      <c r="E22" s="17">
        <f t="shared" si="2"/>
        <v>0.158</v>
      </c>
      <c r="F22" s="2">
        <f t="shared" si="3"/>
        <v>0.0825</v>
      </c>
      <c r="G22" s="3">
        <f t="shared" si="4"/>
        <v>29.7727272727273</v>
      </c>
      <c r="H22" s="3">
        <f t="shared" si="5"/>
        <v>297.727272727273</v>
      </c>
      <c r="I22" s="3"/>
    </row>
    <row r="23" spans="1:9">
      <c r="A23" s="16" t="s">
        <v>70</v>
      </c>
      <c r="B23" s="6" t="s">
        <v>76</v>
      </c>
      <c r="C23" s="11">
        <v>0.165</v>
      </c>
      <c r="D23" s="11">
        <v>0.169</v>
      </c>
      <c r="E23" s="17">
        <f t="shared" si="2"/>
        <v>0.167</v>
      </c>
      <c r="F23" s="2">
        <f t="shared" si="3"/>
        <v>0.0915</v>
      </c>
      <c r="G23" s="3">
        <f t="shared" si="4"/>
        <v>33.8636363636364</v>
      </c>
      <c r="H23" s="3">
        <f t="shared" si="5"/>
        <v>338.636363636364</v>
      </c>
      <c r="I23" s="3"/>
    </row>
    <row r="24" spans="1:9">
      <c r="A24" s="16" t="s">
        <v>70</v>
      </c>
      <c r="B24" s="6" t="s">
        <v>77</v>
      </c>
      <c r="C24" s="11">
        <v>0.23</v>
      </c>
      <c r="D24" s="11">
        <v>0.233</v>
      </c>
      <c r="E24" s="17">
        <f t="shared" si="2"/>
        <v>0.2315</v>
      </c>
      <c r="F24" s="2">
        <f t="shared" si="3"/>
        <v>0.156</v>
      </c>
      <c r="G24" s="3">
        <f t="shared" si="4"/>
        <v>63.1818181818182</v>
      </c>
      <c r="H24" s="3">
        <f t="shared" si="5"/>
        <v>631.818181818182</v>
      </c>
      <c r="I24" s="3"/>
    </row>
    <row r="25" spans="1:9">
      <c r="A25" s="16" t="s">
        <v>70</v>
      </c>
      <c r="B25" s="6" t="s">
        <v>78</v>
      </c>
      <c r="C25" s="11">
        <v>0.155</v>
      </c>
      <c r="D25" s="11">
        <v>0.159</v>
      </c>
      <c r="E25" s="17">
        <f t="shared" si="2"/>
        <v>0.157</v>
      </c>
      <c r="F25" s="2">
        <f t="shared" si="3"/>
        <v>0.0815</v>
      </c>
      <c r="G25" s="3">
        <f t="shared" si="4"/>
        <v>29.3181818181818</v>
      </c>
      <c r="H25" s="3">
        <f t="shared" si="5"/>
        <v>293.181818181818</v>
      </c>
      <c r="I25" s="3"/>
    </row>
    <row r="26" spans="1:9">
      <c r="A26" s="16" t="s">
        <v>70</v>
      </c>
      <c r="B26" s="6" t="s">
        <v>79</v>
      </c>
      <c r="C26" s="11">
        <v>0.183</v>
      </c>
      <c r="D26" s="11">
        <v>0.186</v>
      </c>
      <c r="E26" s="17">
        <f t="shared" si="2"/>
        <v>0.1845</v>
      </c>
      <c r="F26" s="2">
        <f t="shared" si="3"/>
        <v>0.109</v>
      </c>
      <c r="G26" s="3">
        <f t="shared" si="4"/>
        <v>41.8181818181818</v>
      </c>
      <c r="H26" s="3">
        <f t="shared" si="5"/>
        <v>418.181818181818</v>
      </c>
      <c r="I26" s="3"/>
    </row>
    <row r="27" spans="1:9">
      <c r="A27" s="16" t="s">
        <v>70</v>
      </c>
      <c r="B27" s="6" t="s">
        <v>80</v>
      </c>
      <c r="C27" s="11">
        <v>0.183</v>
      </c>
      <c r="D27" s="11">
        <v>0.183</v>
      </c>
      <c r="E27" s="17">
        <f t="shared" si="2"/>
        <v>0.183</v>
      </c>
      <c r="F27" s="2">
        <f t="shared" si="3"/>
        <v>0.1075</v>
      </c>
      <c r="G27" s="3">
        <f t="shared" si="4"/>
        <v>41.1363636363636</v>
      </c>
      <c r="H27" s="3">
        <f t="shared" si="5"/>
        <v>411.363636363636</v>
      </c>
      <c r="I27" s="3"/>
    </row>
    <row r="28" spans="1:9">
      <c r="A28" s="16" t="s">
        <v>70</v>
      </c>
      <c r="B28" s="6" t="s">
        <v>81</v>
      </c>
      <c r="C28" s="11">
        <v>0.18</v>
      </c>
      <c r="D28" s="11">
        <v>0.184</v>
      </c>
      <c r="E28" s="17">
        <f t="shared" si="2"/>
        <v>0.182</v>
      </c>
      <c r="F28" s="2">
        <f t="shared" si="3"/>
        <v>0.1065</v>
      </c>
      <c r="G28" s="3">
        <f t="shared" si="4"/>
        <v>40.6818181818182</v>
      </c>
      <c r="H28" s="3">
        <f t="shared" si="5"/>
        <v>406.818181818182</v>
      </c>
      <c r="I28" s="3"/>
    </row>
    <row r="29" spans="1:9">
      <c r="A29" s="16" t="s">
        <v>70</v>
      </c>
      <c r="B29" s="6" t="s">
        <v>82</v>
      </c>
      <c r="C29" s="11">
        <v>0.188</v>
      </c>
      <c r="D29" s="11">
        <v>0.189</v>
      </c>
      <c r="E29" s="17">
        <f t="shared" si="2"/>
        <v>0.1885</v>
      </c>
      <c r="F29" s="2">
        <f t="shared" si="3"/>
        <v>0.113</v>
      </c>
      <c r="G29" s="3">
        <f t="shared" si="4"/>
        <v>43.6363636363636</v>
      </c>
      <c r="H29" s="3">
        <f t="shared" si="5"/>
        <v>436.363636363636</v>
      </c>
      <c r="I29" s="3"/>
    </row>
    <row r="30" spans="1:9">
      <c r="A30" s="16" t="s">
        <v>70</v>
      </c>
      <c r="B30" s="6" t="s">
        <v>83</v>
      </c>
      <c r="C30" s="11">
        <v>0.149</v>
      </c>
      <c r="D30" s="11">
        <v>0.152</v>
      </c>
      <c r="E30" s="17">
        <f t="shared" si="2"/>
        <v>0.1505</v>
      </c>
      <c r="F30" s="2">
        <f t="shared" si="3"/>
        <v>0.075</v>
      </c>
      <c r="G30" s="3">
        <f t="shared" si="4"/>
        <v>26.3636363636364</v>
      </c>
      <c r="H30" s="3">
        <f t="shared" si="5"/>
        <v>263.636363636364</v>
      </c>
      <c r="I30" s="3"/>
    </row>
    <row r="31" spans="1:9">
      <c r="A31" s="16" t="s">
        <v>62</v>
      </c>
      <c r="B31" s="6" t="s">
        <v>84</v>
      </c>
      <c r="C31" s="11">
        <v>0.166</v>
      </c>
      <c r="D31" s="11">
        <v>0.169</v>
      </c>
      <c r="E31" s="17">
        <f t="shared" si="2"/>
        <v>0.1675</v>
      </c>
      <c r="F31" s="2">
        <f t="shared" si="3"/>
        <v>0.092</v>
      </c>
      <c r="G31" s="3">
        <f t="shared" si="4"/>
        <v>34.0909090909091</v>
      </c>
      <c r="H31" s="3">
        <f t="shared" si="5"/>
        <v>340.909090909091</v>
      </c>
      <c r="I31" s="3">
        <f>AVERAGE(H31:H40)</f>
        <v>316.363636363636</v>
      </c>
    </row>
    <row r="32" spans="1:9">
      <c r="A32" s="16" t="s">
        <v>62</v>
      </c>
      <c r="B32" s="6" t="s">
        <v>85</v>
      </c>
      <c r="C32" s="11">
        <v>0.176</v>
      </c>
      <c r="D32" s="11">
        <v>0.171</v>
      </c>
      <c r="E32" s="17">
        <f t="shared" si="2"/>
        <v>0.1735</v>
      </c>
      <c r="F32" s="2">
        <f t="shared" si="3"/>
        <v>0.098</v>
      </c>
      <c r="G32" s="3">
        <f t="shared" si="4"/>
        <v>36.8181818181818</v>
      </c>
      <c r="H32" s="3">
        <f t="shared" si="5"/>
        <v>368.181818181818</v>
      </c>
      <c r="I32" s="3"/>
    </row>
    <row r="33" spans="1:9">
      <c r="A33" s="16" t="s">
        <v>62</v>
      </c>
      <c r="B33" s="6" t="s">
        <v>86</v>
      </c>
      <c r="C33" s="11">
        <v>0.151</v>
      </c>
      <c r="D33" s="11">
        <v>0.171</v>
      </c>
      <c r="E33" s="17">
        <f t="shared" si="2"/>
        <v>0.161</v>
      </c>
      <c r="F33" s="2">
        <f t="shared" si="3"/>
        <v>0.0855</v>
      </c>
      <c r="G33" s="3">
        <f t="shared" si="4"/>
        <v>31.1363636363636</v>
      </c>
      <c r="H33" s="3">
        <f t="shared" si="5"/>
        <v>311.363636363636</v>
      </c>
      <c r="I33" s="3"/>
    </row>
    <row r="34" spans="1:9">
      <c r="A34" s="16" t="s">
        <v>62</v>
      </c>
      <c r="B34" s="6" t="s">
        <v>87</v>
      </c>
      <c r="C34" s="11">
        <v>0.148</v>
      </c>
      <c r="D34" s="11">
        <v>0.152</v>
      </c>
      <c r="E34" s="17">
        <f t="shared" si="2"/>
        <v>0.15</v>
      </c>
      <c r="F34" s="2">
        <f t="shared" si="3"/>
        <v>0.0745</v>
      </c>
      <c r="G34" s="3">
        <f t="shared" si="4"/>
        <v>26.1363636363636</v>
      </c>
      <c r="H34" s="3">
        <f t="shared" si="5"/>
        <v>261.363636363636</v>
      </c>
      <c r="I34" s="3"/>
    </row>
    <row r="35" spans="1:9">
      <c r="A35" s="16" t="s">
        <v>62</v>
      </c>
      <c r="B35" s="6" t="s">
        <v>88</v>
      </c>
      <c r="C35" s="11">
        <v>0.158</v>
      </c>
      <c r="D35" s="11">
        <v>0.161</v>
      </c>
      <c r="E35" s="17">
        <f t="shared" si="2"/>
        <v>0.1595</v>
      </c>
      <c r="F35" s="2">
        <f t="shared" si="3"/>
        <v>0.084</v>
      </c>
      <c r="G35" s="3">
        <f t="shared" si="4"/>
        <v>30.4545454545455</v>
      </c>
      <c r="H35" s="3">
        <f t="shared" si="5"/>
        <v>304.545454545455</v>
      </c>
      <c r="I35" s="3"/>
    </row>
    <row r="36" spans="1:9">
      <c r="A36" s="16" t="s">
        <v>62</v>
      </c>
      <c r="B36" s="6" t="s">
        <v>89</v>
      </c>
      <c r="C36" s="11">
        <v>0.173</v>
      </c>
      <c r="D36" s="11">
        <v>0.176</v>
      </c>
      <c r="E36" s="17">
        <f t="shared" si="2"/>
        <v>0.1745</v>
      </c>
      <c r="F36" s="2">
        <f t="shared" si="3"/>
        <v>0.099</v>
      </c>
      <c r="G36" s="3">
        <f t="shared" si="4"/>
        <v>37.2727272727273</v>
      </c>
      <c r="H36" s="3">
        <f t="shared" si="5"/>
        <v>372.727272727273</v>
      </c>
      <c r="I36" s="3"/>
    </row>
    <row r="37" spans="1:9">
      <c r="A37" s="16" t="s">
        <v>62</v>
      </c>
      <c r="B37" s="6" t="s">
        <v>90</v>
      </c>
      <c r="C37" s="11">
        <v>0.167</v>
      </c>
      <c r="D37" s="11">
        <v>0.168</v>
      </c>
      <c r="E37" s="17">
        <f t="shared" si="2"/>
        <v>0.1675</v>
      </c>
      <c r="F37" s="2">
        <f t="shared" si="3"/>
        <v>0.092</v>
      </c>
      <c r="G37" s="3">
        <f t="shared" si="4"/>
        <v>34.0909090909091</v>
      </c>
      <c r="H37" s="3">
        <f t="shared" si="5"/>
        <v>340.909090909091</v>
      </c>
      <c r="I37" s="3"/>
    </row>
    <row r="38" spans="1:9">
      <c r="A38" s="16" t="s">
        <v>62</v>
      </c>
      <c r="B38" s="6" t="s">
        <v>91</v>
      </c>
      <c r="C38" s="11">
        <v>0.173</v>
      </c>
      <c r="D38" s="11">
        <v>0.177</v>
      </c>
      <c r="E38" s="17">
        <f t="shared" si="2"/>
        <v>0.175</v>
      </c>
      <c r="F38" s="2">
        <f t="shared" si="3"/>
        <v>0.0995</v>
      </c>
      <c r="G38" s="3">
        <f t="shared" si="4"/>
        <v>37.5</v>
      </c>
      <c r="H38" s="3">
        <f t="shared" si="5"/>
        <v>375</v>
      </c>
      <c r="I38" s="3"/>
    </row>
    <row r="39" spans="1:9">
      <c r="A39" s="16" t="s">
        <v>62</v>
      </c>
      <c r="B39" s="6" t="s">
        <v>92</v>
      </c>
      <c r="C39" s="11">
        <v>0.136</v>
      </c>
      <c r="D39" s="11">
        <v>0.14</v>
      </c>
      <c r="E39" s="17">
        <f t="shared" si="2"/>
        <v>0.138</v>
      </c>
      <c r="F39" s="2">
        <f t="shared" si="3"/>
        <v>0.0625</v>
      </c>
      <c r="G39" s="3">
        <f t="shared" si="4"/>
        <v>20.6818181818182</v>
      </c>
      <c r="H39" s="3">
        <f t="shared" si="5"/>
        <v>206.818181818182</v>
      </c>
      <c r="I39" s="3"/>
    </row>
    <row r="40" spans="1:9">
      <c r="A40" s="16" t="s">
        <v>62</v>
      </c>
      <c r="B40" s="6" t="s">
        <v>93</v>
      </c>
      <c r="C40" s="11">
        <v>0.152</v>
      </c>
      <c r="D40" s="11">
        <v>0.157</v>
      </c>
      <c r="E40" s="17">
        <f t="shared" si="2"/>
        <v>0.1545</v>
      </c>
      <c r="F40" s="2">
        <f t="shared" si="3"/>
        <v>0.079</v>
      </c>
      <c r="G40" s="3">
        <f t="shared" si="4"/>
        <v>28.1818181818182</v>
      </c>
      <c r="H40" s="3">
        <f t="shared" si="5"/>
        <v>281.818181818182</v>
      </c>
      <c r="I40" s="3"/>
    </row>
    <row r="41" spans="7:8">
      <c r="G41" s="18"/>
      <c r="H41" s="18"/>
    </row>
  </sheetData>
  <sortState ref="A11:H40">
    <sortCondition ref="A11"/>
  </sortState>
  <mergeCells count="4">
    <mergeCell ref="K9:M9"/>
    <mergeCell ref="I11:I17"/>
    <mergeCell ref="I18:I30"/>
    <mergeCell ref="I31:I40"/>
  </mergeCells>
  <conditionalFormatting sqref="B11:B40">
    <cfRule type="duplicateValues" dxfId="0" priority="1"/>
  </conditionalFormatting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M27" sqref="M27"/>
    </sheetView>
  </sheetViews>
  <sheetFormatPr defaultColWidth="8.88181818181818" defaultRowHeight="14"/>
  <cols>
    <col min="1" max="1" width="8.88181818181818" style="5"/>
    <col min="2" max="2" width="19.4454545454545" style="6" customWidth="1"/>
    <col min="3" max="4" width="8.88181818181818" style="7"/>
    <col min="5" max="5" width="9.66363636363636" style="7" customWidth="1"/>
    <col min="6" max="7" width="19.8818181818182" style="7" customWidth="1"/>
    <col min="8" max="8" width="20.3363636363636" style="7" customWidth="1"/>
    <col min="9" max="9" width="19.6636363636364" style="5" customWidth="1"/>
    <col min="11" max="11" width="11.7818181818182"/>
    <col min="13" max="13" width="14.1181818181818"/>
  </cols>
  <sheetData>
    <row r="1" customFormat="1" spans="1:9">
      <c r="A1" s="5"/>
      <c r="B1" s="8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9" t="s">
        <v>48</v>
      </c>
      <c r="H1" s="7"/>
      <c r="I1" s="5"/>
    </row>
    <row r="2" customFormat="1" spans="1:9">
      <c r="A2" s="5"/>
      <c r="B2" s="6" t="s">
        <v>49</v>
      </c>
      <c r="C2" s="10">
        <v>25</v>
      </c>
      <c r="D2" s="11">
        <v>0.12</v>
      </c>
      <c r="E2" s="11">
        <v>0.127</v>
      </c>
      <c r="F2" s="12">
        <f t="shared" ref="F2:F8" si="0">AVERAGE(D2:E2)</f>
        <v>0.1235</v>
      </c>
      <c r="G2" s="10">
        <f t="shared" ref="G2:G8" si="1">F2-F$8</f>
        <v>0.048</v>
      </c>
      <c r="H2" s="7"/>
      <c r="I2" s="5"/>
    </row>
    <row r="3" customFormat="1" spans="1:9">
      <c r="A3" s="5"/>
      <c r="B3" s="6" t="s">
        <v>50</v>
      </c>
      <c r="C3" s="10">
        <v>50</v>
      </c>
      <c r="D3" s="11">
        <v>0.18</v>
      </c>
      <c r="E3" s="11">
        <v>0.181</v>
      </c>
      <c r="F3" s="12">
        <f t="shared" si="0"/>
        <v>0.1805</v>
      </c>
      <c r="G3" s="10">
        <f t="shared" si="1"/>
        <v>0.105</v>
      </c>
      <c r="H3" s="7"/>
      <c r="I3" s="5"/>
    </row>
    <row r="4" customFormat="1" spans="1:9">
      <c r="A4" s="5"/>
      <c r="B4" s="6" t="s">
        <v>51</v>
      </c>
      <c r="C4" s="10">
        <v>100</v>
      </c>
      <c r="D4" s="11">
        <v>0.334</v>
      </c>
      <c r="E4" s="11">
        <v>0.335</v>
      </c>
      <c r="F4" s="12">
        <f t="shared" si="0"/>
        <v>0.3345</v>
      </c>
      <c r="G4" s="10">
        <f t="shared" si="1"/>
        <v>0.259</v>
      </c>
      <c r="H4" s="7"/>
      <c r="I4" s="5"/>
    </row>
    <row r="5" customFormat="1" spans="1:9">
      <c r="A5" s="5"/>
      <c r="B5" s="6" t="s">
        <v>52</v>
      </c>
      <c r="C5" s="10">
        <v>200</v>
      </c>
      <c r="D5" s="11">
        <v>0.593</v>
      </c>
      <c r="E5" s="11">
        <v>0.595</v>
      </c>
      <c r="F5" s="12">
        <f t="shared" si="0"/>
        <v>0.594</v>
      </c>
      <c r="G5" s="10">
        <f t="shared" si="1"/>
        <v>0.5185</v>
      </c>
      <c r="H5" s="7"/>
      <c r="I5" s="5"/>
    </row>
    <row r="6" customFormat="1" spans="1:9">
      <c r="A6" s="5"/>
      <c r="B6" s="6" t="s">
        <v>53</v>
      </c>
      <c r="C6" s="10">
        <v>400</v>
      </c>
      <c r="D6" s="11">
        <v>0.942</v>
      </c>
      <c r="E6" s="11">
        <v>0.967</v>
      </c>
      <c r="F6" s="12">
        <f t="shared" si="0"/>
        <v>0.9545</v>
      </c>
      <c r="G6" s="10">
        <f t="shared" si="1"/>
        <v>0.879</v>
      </c>
      <c r="H6" s="7"/>
      <c r="I6" s="5"/>
    </row>
    <row r="7" customFormat="1" spans="1:9">
      <c r="A7" s="5"/>
      <c r="B7" s="6" t="s">
        <v>54</v>
      </c>
      <c r="C7" s="10">
        <v>800</v>
      </c>
      <c r="D7" s="11">
        <v>1.874</v>
      </c>
      <c r="E7" s="11">
        <v>1.87</v>
      </c>
      <c r="F7" s="12">
        <f t="shared" si="0"/>
        <v>1.872</v>
      </c>
      <c r="G7" s="10">
        <f t="shared" si="1"/>
        <v>1.7965</v>
      </c>
      <c r="H7" s="7"/>
      <c r="I7" s="5"/>
    </row>
    <row r="8" customFormat="1" spans="1:9">
      <c r="A8" s="5"/>
      <c r="B8" s="8" t="s">
        <v>55</v>
      </c>
      <c r="C8" s="10">
        <v>0</v>
      </c>
      <c r="D8" s="11">
        <v>0.074</v>
      </c>
      <c r="E8" s="11">
        <v>0.077</v>
      </c>
      <c r="F8" s="12">
        <f t="shared" si="0"/>
        <v>0.0755</v>
      </c>
      <c r="G8" s="10">
        <f t="shared" si="1"/>
        <v>0</v>
      </c>
      <c r="H8" s="7"/>
      <c r="I8" s="5"/>
    </row>
    <row r="9" customFormat="1" ht="14.75" spans="1:13">
      <c r="A9" s="5"/>
      <c r="B9" s="6"/>
      <c r="C9" s="7"/>
      <c r="D9" s="7"/>
      <c r="E9" s="7"/>
      <c r="F9" s="7"/>
      <c r="G9" s="7"/>
      <c r="H9" s="7"/>
      <c r="I9" s="5"/>
      <c r="K9" s="19"/>
      <c r="L9" s="19"/>
      <c r="M9" s="19"/>
    </row>
    <row r="10" ht="14.75" spans="1:13">
      <c r="A10" s="13" t="s">
        <v>56</v>
      </c>
      <c r="B10" s="13" t="s">
        <v>57</v>
      </c>
      <c r="C10" s="14" t="s">
        <v>45</v>
      </c>
      <c r="D10" s="14" t="s">
        <v>46</v>
      </c>
      <c r="E10" s="14" t="s">
        <v>47</v>
      </c>
      <c r="F10" s="14" t="s">
        <v>58</v>
      </c>
      <c r="G10" s="15" t="s">
        <v>59</v>
      </c>
      <c r="H10" s="15" t="s">
        <v>60</v>
      </c>
      <c r="I10" s="15" t="s">
        <v>61</v>
      </c>
      <c r="K10" s="20"/>
      <c r="L10" s="20"/>
      <c r="M10" s="20"/>
    </row>
    <row r="11" spans="1:13">
      <c r="A11" s="16" t="s">
        <v>62</v>
      </c>
      <c r="B11" s="6" t="s">
        <v>63</v>
      </c>
      <c r="C11" s="11">
        <v>0.186</v>
      </c>
      <c r="D11" s="11">
        <v>0.182</v>
      </c>
      <c r="E11" s="17">
        <f t="shared" ref="E11:E40" si="2">AVERAGE(C11:D11)</f>
        <v>0.184</v>
      </c>
      <c r="F11" s="2">
        <f t="shared" ref="F11:F40" si="3">E11-F$8</f>
        <v>0.1085</v>
      </c>
      <c r="G11" s="3">
        <v>93.5212121212121</v>
      </c>
      <c r="H11" s="3">
        <f t="shared" ref="H11:H40" si="4">G11*10</f>
        <v>935.212121212121</v>
      </c>
      <c r="I11" s="3">
        <f>AVERAGE(H11:H17)</f>
        <v>950.991341991342</v>
      </c>
      <c r="K11" s="21"/>
      <c r="L11" s="5"/>
      <c r="M11" s="2"/>
    </row>
    <row r="12" spans="1:13">
      <c r="A12" s="16" t="s">
        <v>62</v>
      </c>
      <c r="B12" s="6" t="s">
        <v>64</v>
      </c>
      <c r="C12" s="11">
        <v>0.145</v>
      </c>
      <c r="D12" s="11">
        <v>0.15</v>
      </c>
      <c r="E12" s="17">
        <f t="shared" si="2"/>
        <v>0.1475</v>
      </c>
      <c r="F12" s="2">
        <f t="shared" si="3"/>
        <v>0.072</v>
      </c>
      <c r="G12" s="3">
        <v>95.2333333333333</v>
      </c>
      <c r="H12" s="3">
        <f t="shared" si="4"/>
        <v>952.333333333333</v>
      </c>
      <c r="I12" s="3"/>
      <c r="K12" s="21"/>
      <c r="L12" s="5"/>
      <c r="M12" s="2"/>
    </row>
    <row r="13" spans="1:13">
      <c r="A13" s="16" t="s">
        <v>62</v>
      </c>
      <c r="B13" s="6" t="s">
        <v>65</v>
      </c>
      <c r="C13" s="11">
        <v>0.171</v>
      </c>
      <c r="D13" s="11">
        <v>0.175</v>
      </c>
      <c r="E13" s="17">
        <f t="shared" si="2"/>
        <v>0.173</v>
      </c>
      <c r="F13" s="2">
        <f t="shared" si="3"/>
        <v>0.0975</v>
      </c>
      <c r="G13" s="3">
        <v>94.869696969697</v>
      </c>
      <c r="H13" s="3">
        <f t="shared" si="4"/>
        <v>948.69696969697</v>
      </c>
      <c r="I13" s="3"/>
      <c r="K13" s="21"/>
      <c r="L13" s="5"/>
      <c r="M13" s="2"/>
    </row>
    <row r="14" spans="1:13">
      <c r="A14" s="16" t="s">
        <v>62</v>
      </c>
      <c r="B14" s="6" t="s">
        <v>66</v>
      </c>
      <c r="C14" s="11">
        <v>0.148</v>
      </c>
      <c r="D14" s="11">
        <v>0.151</v>
      </c>
      <c r="E14" s="17">
        <f t="shared" si="2"/>
        <v>0.1495</v>
      </c>
      <c r="F14" s="2">
        <f t="shared" si="3"/>
        <v>0.074</v>
      </c>
      <c r="G14" s="3">
        <v>97.1878787878788</v>
      </c>
      <c r="H14" s="3">
        <f t="shared" si="4"/>
        <v>971.878787878788</v>
      </c>
      <c r="I14" s="3"/>
      <c r="K14" s="21"/>
      <c r="L14" s="5"/>
      <c r="M14" s="2"/>
    </row>
    <row r="15" spans="1:13">
      <c r="A15" s="16" t="s">
        <v>62</v>
      </c>
      <c r="B15" s="6" t="s">
        <v>67</v>
      </c>
      <c r="C15" s="11">
        <v>0.174</v>
      </c>
      <c r="D15" s="11">
        <v>0.177</v>
      </c>
      <c r="E15" s="17">
        <f t="shared" si="2"/>
        <v>0.1755</v>
      </c>
      <c r="F15" s="2">
        <f t="shared" si="3"/>
        <v>0.1</v>
      </c>
      <c r="G15" s="3">
        <v>93.8090909090909</v>
      </c>
      <c r="H15" s="3">
        <f t="shared" si="4"/>
        <v>938.090909090909</v>
      </c>
      <c r="I15" s="3"/>
      <c r="K15" s="21"/>
      <c r="L15" s="5"/>
      <c r="M15" s="2"/>
    </row>
    <row r="16" spans="1:13">
      <c r="A16" s="16" t="s">
        <v>62</v>
      </c>
      <c r="B16" s="6" t="s">
        <v>68</v>
      </c>
      <c r="C16" s="11">
        <v>0.191</v>
      </c>
      <c r="D16" s="11">
        <v>0.194</v>
      </c>
      <c r="E16" s="17">
        <f t="shared" si="2"/>
        <v>0.1925</v>
      </c>
      <c r="F16" s="2">
        <f t="shared" si="3"/>
        <v>0.117</v>
      </c>
      <c r="G16" s="3">
        <v>94.1424242424242</v>
      </c>
      <c r="H16" s="3">
        <f t="shared" si="4"/>
        <v>941.424242424242</v>
      </c>
      <c r="I16" s="3"/>
      <c r="K16" s="21"/>
      <c r="L16" s="5"/>
      <c r="M16" s="2"/>
    </row>
    <row r="17" spans="1:13">
      <c r="A17" s="16" t="s">
        <v>62</v>
      </c>
      <c r="B17" s="6" t="s">
        <v>69</v>
      </c>
      <c r="C17" s="11">
        <v>0.144</v>
      </c>
      <c r="D17" s="11">
        <v>0.145</v>
      </c>
      <c r="E17" s="17">
        <f t="shared" si="2"/>
        <v>0.1445</v>
      </c>
      <c r="F17" s="2">
        <f t="shared" si="3"/>
        <v>0.069</v>
      </c>
      <c r="G17" s="3">
        <v>96.930303030303</v>
      </c>
      <c r="H17" s="3">
        <f t="shared" si="4"/>
        <v>969.30303030303</v>
      </c>
      <c r="I17" s="3"/>
      <c r="K17" s="22"/>
      <c r="L17" s="5"/>
      <c r="M17" s="2"/>
    </row>
    <row r="18" spans="1:13">
      <c r="A18" s="16" t="s">
        <v>70</v>
      </c>
      <c r="B18" s="6" t="s">
        <v>71</v>
      </c>
      <c r="C18" s="11">
        <v>0.177</v>
      </c>
      <c r="D18" s="11">
        <v>0.179</v>
      </c>
      <c r="E18" s="17">
        <f t="shared" si="2"/>
        <v>0.178</v>
      </c>
      <c r="F18" s="2">
        <f t="shared" si="3"/>
        <v>0.1025</v>
      </c>
      <c r="G18" s="3">
        <v>79.3393939393939</v>
      </c>
      <c r="H18" s="3">
        <f t="shared" si="4"/>
        <v>793.393939393939</v>
      </c>
      <c r="I18" s="3">
        <f>AVERAGE(H18:H30)</f>
        <v>825.620046620046</v>
      </c>
      <c r="K18" s="22"/>
      <c r="L18" s="5"/>
      <c r="M18" s="2"/>
    </row>
    <row r="19" spans="1:9">
      <c r="A19" s="16" t="s">
        <v>70</v>
      </c>
      <c r="B19" s="6" t="s">
        <v>72</v>
      </c>
      <c r="C19" s="11">
        <v>0.191</v>
      </c>
      <c r="D19" s="11">
        <v>0.2</v>
      </c>
      <c r="E19" s="17">
        <f t="shared" si="2"/>
        <v>0.1955</v>
      </c>
      <c r="F19" s="2">
        <f t="shared" si="3"/>
        <v>0.12</v>
      </c>
      <c r="G19" s="3">
        <v>79.430303030303</v>
      </c>
      <c r="H19" s="3">
        <f t="shared" si="4"/>
        <v>794.30303030303</v>
      </c>
      <c r="I19" s="3"/>
    </row>
    <row r="20" spans="1:9">
      <c r="A20" s="16" t="s">
        <v>70</v>
      </c>
      <c r="B20" s="6" t="s">
        <v>73</v>
      </c>
      <c r="C20" s="11">
        <v>0.196</v>
      </c>
      <c r="D20" s="11">
        <v>0.21</v>
      </c>
      <c r="E20" s="17">
        <f t="shared" si="2"/>
        <v>0.203</v>
      </c>
      <c r="F20" s="2">
        <f t="shared" si="3"/>
        <v>0.1275</v>
      </c>
      <c r="G20" s="3">
        <v>78.7484848484848</v>
      </c>
      <c r="H20" s="3">
        <f t="shared" si="4"/>
        <v>787.484848484848</v>
      </c>
      <c r="I20" s="3"/>
    </row>
    <row r="21" spans="1:9">
      <c r="A21" s="16" t="s">
        <v>70</v>
      </c>
      <c r="B21" s="6" t="s">
        <v>74</v>
      </c>
      <c r="C21" s="11">
        <v>0.141</v>
      </c>
      <c r="D21" s="11">
        <v>0.145</v>
      </c>
      <c r="E21" s="17">
        <f t="shared" si="2"/>
        <v>0.143</v>
      </c>
      <c r="F21" s="2">
        <f t="shared" si="3"/>
        <v>0.0675</v>
      </c>
      <c r="G21" s="3">
        <v>80.7484848484848</v>
      </c>
      <c r="H21" s="3">
        <f t="shared" si="4"/>
        <v>807.484848484848</v>
      </c>
      <c r="I21" s="3"/>
    </row>
    <row r="22" spans="1:9">
      <c r="A22" s="16" t="s">
        <v>70</v>
      </c>
      <c r="B22" s="6" t="s">
        <v>75</v>
      </c>
      <c r="C22" s="11">
        <v>0.15</v>
      </c>
      <c r="D22" s="11">
        <v>0.166</v>
      </c>
      <c r="E22" s="17">
        <f t="shared" si="2"/>
        <v>0.158</v>
      </c>
      <c r="F22" s="2">
        <f t="shared" si="3"/>
        <v>0.0825</v>
      </c>
      <c r="G22" s="3">
        <v>97.930303030303</v>
      </c>
      <c r="H22" s="3">
        <f t="shared" si="4"/>
        <v>979.30303030303</v>
      </c>
      <c r="I22" s="3"/>
    </row>
    <row r="23" spans="1:9">
      <c r="A23" s="16" t="s">
        <v>70</v>
      </c>
      <c r="B23" s="6" t="s">
        <v>76</v>
      </c>
      <c r="C23" s="11">
        <v>0.165</v>
      </c>
      <c r="D23" s="11">
        <v>0.169</v>
      </c>
      <c r="E23" s="17">
        <f t="shared" si="2"/>
        <v>0.167</v>
      </c>
      <c r="F23" s="2">
        <f t="shared" si="3"/>
        <v>0.0915</v>
      </c>
      <c r="G23" s="3">
        <v>85.7636363636364</v>
      </c>
      <c r="H23" s="3">
        <f t="shared" si="4"/>
        <v>857.636363636364</v>
      </c>
      <c r="I23" s="3"/>
    </row>
    <row r="24" spans="1:9">
      <c r="A24" s="16" t="s">
        <v>70</v>
      </c>
      <c r="B24" s="6" t="s">
        <v>77</v>
      </c>
      <c r="C24" s="11">
        <v>0.23</v>
      </c>
      <c r="D24" s="11">
        <v>0.233</v>
      </c>
      <c r="E24" s="17">
        <f t="shared" si="2"/>
        <v>0.2315</v>
      </c>
      <c r="F24" s="2">
        <f t="shared" si="3"/>
        <v>0.156</v>
      </c>
      <c r="G24" s="3">
        <v>78.1424242424242</v>
      </c>
      <c r="H24" s="3">
        <f t="shared" si="4"/>
        <v>781.424242424242</v>
      </c>
      <c r="I24" s="3"/>
    </row>
    <row r="25" spans="1:9">
      <c r="A25" s="16" t="s">
        <v>70</v>
      </c>
      <c r="B25" s="6" t="s">
        <v>78</v>
      </c>
      <c r="C25" s="11">
        <v>0.155</v>
      </c>
      <c r="D25" s="11">
        <v>0.159</v>
      </c>
      <c r="E25" s="17">
        <f t="shared" si="2"/>
        <v>0.157</v>
      </c>
      <c r="F25" s="2">
        <f t="shared" si="3"/>
        <v>0.0815</v>
      </c>
      <c r="G25" s="3">
        <v>79.5060606060606</v>
      </c>
      <c r="H25" s="3">
        <f t="shared" si="4"/>
        <v>795.060606060606</v>
      </c>
      <c r="I25" s="3"/>
    </row>
    <row r="26" spans="1:9">
      <c r="A26" s="16" t="s">
        <v>70</v>
      </c>
      <c r="B26" s="6" t="s">
        <v>79</v>
      </c>
      <c r="C26" s="11">
        <v>0.183</v>
      </c>
      <c r="D26" s="11">
        <v>0.186</v>
      </c>
      <c r="E26" s="17">
        <f t="shared" si="2"/>
        <v>0.1845</v>
      </c>
      <c r="F26" s="2">
        <f t="shared" si="3"/>
        <v>0.109</v>
      </c>
      <c r="G26" s="3">
        <v>86.0060606060606</v>
      </c>
      <c r="H26" s="3">
        <f t="shared" si="4"/>
        <v>860.060606060606</v>
      </c>
      <c r="I26" s="3"/>
    </row>
    <row r="27" spans="1:9">
      <c r="A27" s="16" t="s">
        <v>70</v>
      </c>
      <c r="B27" s="6" t="s">
        <v>80</v>
      </c>
      <c r="C27" s="11">
        <v>0.183</v>
      </c>
      <c r="D27" s="11">
        <v>0.183</v>
      </c>
      <c r="E27" s="17">
        <f t="shared" si="2"/>
        <v>0.183</v>
      </c>
      <c r="F27" s="2">
        <f t="shared" si="3"/>
        <v>0.1075</v>
      </c>
      <c r="G27" s="3">
        <v>78.1121212121212</v>
      </c>
      <c r="H27" s="3">
        <f t="shared" si="4"/>
        <v>781.121212121212</v>
      </c>
      <c r="I27" s="3"/>
    </row>
    <row r="28" spans="1:9">
      <c r="A28" s="16" t="s">
        <v>70</v>
      </c>
      <c r="B28" s="6" t="s">
        <v>81</v>
      </c>
      <c r="C28" s="11">
        <v>0.18</v>
      </c>
      <c r="D28" s="11">
        <v>0.184</v>
      </c>
      <c r="E28" s="17">
        <f t="shared" si="2"/>
        <v>0.182</v>
      </c>
      <c r="F28" s="2">
        <f t="shared" si="3"/>
        <v>0.1065</v>
      </c>
      <c r="G28" s="3">
        <v>81.4454545454545</v>
      </c>
      <c r="H28" s="3">
        <f t="shared" si="4"/>
        <v>814.454545454545</v>
      </c>
      <c r="I28" s="3"/>
    </row>
    <row r="29" spans="1:9">
      <c r="A29" s="16" t="s">
        <v>70</v>
      </c>
      <c r="B29" s="6" t="s">
        <v>82</v>
      </c>
      <c r="C29" s="11">
        <v>0.188</v>
      </c>
      <c r="D29" s="11">
        <v>0.189</v>
      </c>
      <c r="E29" s="17">
        <f t="shared" si="2"/>
        <v>0.1885</v>
      </c>
      <c r="F29" s="2">
        <f t="shared" si="3"/>
        <v>0.113</v>
      </c>
      <c r="G29" s="3">
        <v>79.2030303030303</v>
      </c>
      <c r="H29" s="3">
        <f t="shared" si="4"/>
        <v>792.030303030303</v>
      </c>
      <c r="I29" s="3"/>
    </row>
    <row r="30" spans="1:9">
      <c r="A30" s="16" t="s">
        <v>70</v>
      </c>
      <c r="B30" s="6" t="s">
        <v>83</v>
      </c>
      <c r="C30" s="11">
        <v>0.149</v>
      </c>
      <c r="D30" s="11">
        <v>0.152</v>
      </c>
      <c r="E30" s="17">
        <f t="shared" si="2"/>
        <v>0.1505</v>
      </c>
      <c r="F30" s="2">
        <f t="shared" si="3"/>
        <v>0.075</v>
      </c>
      <c r="G30" s="3">
        <v>88.930303030303</v>
      </c>
      <c r="H30" s="3">
        <f t="shared" si="4"/>
        <v>889.30303030303</v>
      </c>
      <c r="I30" s="3"/>
    </row>
    <row r="31" spans="1:9">
      <c r="A31" s="16" t="s">
        <v>62</v>
      </c>
      <c r="B31" s="6" t="s">
        <v>84</v>
      </c>
      <c r="C31" s="11">
        <v>0.166</v>
      </c>
      <c r="D31" s="11">
        <v>0.169</v>
      </c>
      <c r="E31" s="17">
        <f t="shared" si="2"/>
        <v>0.1675</v>
      </c>
      <c r="F31" s="2">
        <f t="shared" si="3"/>
        <v>0.092</v>
      </c>
      <c r="G31" s="3">
        <v>84.9151515151515</v>
      </c>
      <c r="H31" s="3">
        <f t="shared" si="4"/>
        <v>849.151515151515</v>
      </c>
      <c r="I31" s="3">
        <f>AVERAGE(H31:H40)</f>
        <v>842.530303030303</v>
      </c>
    </row>
    <row r="32" spans="1:9">
      <c r="A32" s="16" t="s">
        <v>62</v>
      </c>
      <c r="B32" s="6" t="s">
        <v>85</v>
      </c>
      <c r="C32" s="11">
        <v>0.176</v>
      </c>
      <c r="D32" s="11">
        <v>0.171</v>
      </c>
      <c r="E32" s="17">
        <f t="shared" si="2"/>
        <v>0.1735</v>
      </c>
      <c r="F32" s="2">
        <f t="shared" si="3"/>
        <v>0.098</v>
      </c>
      <c r="G32" s="3">
        <v>85.5515151515151</v>
      </c>
      <c r="H32" s="3">
        <f t="shared" si="4"/>
        <v>855.515151515151</v>
      </c>
      <c r="I32" s="3"/>
    </row>
    <row r="33" spans="1:9">
      <c r="A33" s="16" t="s">
        <v>62</v>
      </c>
      <c r="B33" s="6" t="s">
        <v>86</v>
      </c>
      <c r="C33" s="11">
        <v>0.151</v>
      </c>
      <c r="D33" s="11">
        <v>0.171</v>
      </c>
      <c r="E33" s="17">
        <f t="shared" si="2"/>
        <v>0.161</v>
      </c>
      <c r="F33" s="2">
        <f t="shared" si="3"/>
        <v>0.0855</v>
      </c>
      <c r="G33" s="3">
        <v>83.1424242424242</v>
      </c>
      <c r="H33" s="3">
        <f t="shared" si="4"/>
        <v>831.424242424242</v>
      </c>
      <c r="I33" s="3"/>
    </row>
    <row r="34" spans="1:9">
      <c r="A34" s="16" t="s">
        <v>62</v>
      </c>
      <c r="B34" s="6" t="s">
        <v>87</v>
      </c>
      <c r="C34" s="11">
        <v>0.148</v>
      </c>
      <c r="D34" s="11">
        <v>0.152</v>
      </c>
      <c r="E34" s="17">
        <f t="shared" si="2"/>
        <v>0.15</v>
      </c>
      <c r="F34" s="2">
        <f t="shared" si="3"/>
        <v>0.0745</v>
      </c>
      <c r="G34" s="3">
        <v>85.7484848484848</v>
      </c>
      <c r="H34" s="3">
        <f t="shared" si="4"/>
        <v>857.484848484848</v>
      </c>
      <c r="I34" s="3"/>
    </row>
    <row r="35" spans="1:9">
      <c r="A35" s="16" t="s">
        <v>62</v>
      </c>
      <c r="B35" s="6" t="s">
        <v>88</v>
      </c>
      <c r="C35" s="11">
        <v>0.158</v>
      </c>
      <c r="D35" s="11">
        <v>0.161</v>
      </c>
      <c r="E35" s="17">
        <f t="shared" si="2"/>
        <v>0.1595</v>
      </c>
      <c r="F35" s="2">
        <f t="shared" si="3"/>
        <v>0.084</v>
      </c>
      <c r="G35" s="3">
        <v>83.1424242424242</v>
      </c>
      <c r="H35" s="3">
        <f t="shared" si="4"/>
        <v>831.424242424242</v>
      </c>
      <c r="I35" s="3"/>
    </row>
    <row r="36" spans="1:9">
      <c r="A36" s="16" t="s">
        <v>62</v>
      </c>
      <c r="B36" s="6" t="s">
        <v>89</v>
      </c>
      <c r="C36" s="11">
        <v>0.173</v>
      </c>
      <c r="D36" s="11">
        <v>0.176</v>
      </c>
      <c r="E36" s="17">
        <f t="shared" si="2"/>
        <v>0.1745</v>
      </c>
      <c r="F36" s="2">
        <f t="shared" si="3"/>
        <v>0.099</v>
      </c>
      <c r="G36" s="3">
        <v>81.0666666666667</v>
      </c>
      <c r="H36" s="3">
        <f t="shared" si="4"/>
        <v>810.666666666667</v>
      </c>
      <c r="I36" s="3"/>
    </row>
    <row r="37" spans="1:9">
      <c r="A37" s="16" t="s">
        <v>62</v>
      </c>
      <c r="B37" s="6" t="s">
        <v>90</v>
      </c>
      <c r="C37" s="11">
        <v>0.167</v>
      </c>
      <c r="D37" s="11">
        <v>0.168</v>
      </c>
      <c r="E37" s="17">
        <f t="shared" si="2"/>
        <v>0.1675</v>
      </c>
      <c r="F37" s="2">
        <f t="shared" si="3"/>
        <v>0.092</v>
      </c>
      <c r="G37" s="3">
        <v>83.6575757575758</v>
      </c>
      <c r="H37" s="3">
        <f t="shared" si="4"/>
        <v>836.575757575758</v>
      </c>
      <c r="I37" s="3"/>
    </row>
    <row r="38" spans="1:9">
      <c r="A38" s="16" t="s">
        <v>62</v>
      </c>
      <c r="B38" s="6" t="s">
        <v>91</v>
      </c>
      <c r="C38" s="11">
        <v>0.173</v>
      </c>
      <c r="D38" s="11">
        <v>0.177</v>
      </c>
      <c r="E38" s="17">
        <f t="shared" si="2"/>
        <v>0.175</v>
      </c>
      <c r="F38" s="2">
        <f t="shared" si="3"/>
        <v>0.0995</v>
      </c>
      <c r="G38" s="3">
        <v>85.869696969697</v>
      </c>
      <c r="H38" s="3">
        <f t="shared" si="4"/>
        <v>858.69696969697</v>
      </c>
      <c r="I38" s="3"/>
    </row>
    <row r="39" spans="1:9">
      <c r="A39" s="16" t="s">
        <v>62</v>
      </c>
      <c r="B39" s="6" t="s">
        <v>92</v>
      </c>
      <c r="C39" s="11">
        <v>0.136</v>
      </c>
      <c r="D39" s="11">
        <v>0.14</v>
      </c>
      <c r="E39" s="17">
        <f t="shared" si="2"/>
        <v>0.138</v>
      </c>
      <c r="F39" s="2">
        <f t="shared" si="3"/>
        <v>0.0625</v>
      </c>
      <c r="G39" s="3">
        <v>85.5212121212121</v>
      </c>
      <c r="H39" s="3">
        <f t="shared" si="4"/>
        <v>855.212121212121</v>
      </c>
      <c r="I39" s="3"/>
    </row>
    <row r="40" spans="1:9">
      <c r="A40" s="16" t="s">
        <v>62</v>
      </c>
      <c r="B40" s="6" t="s">
        <v>93</v>
      </c>
      <c r="C40" s="11">
        <v>0.152</v>
      </c>
      <c r="D40" s="11">
        <v>0.157</v>
      </c>
      <c r="E40" s="17">
        <f t="shared" si="2"/>
        <v>0.1545</v>
      </c>
      <c r="F40" s="2">
        <f t="shared" si="3"/>
        <v>0.079</v>
      </c>
      <c r="G40" s="3">
        <v>83.9151515151515</v>
      </c>
      <c r="H40" s="3">
        <f t="shared" si="4"/>
        <v>839.151515151515</v>
      </c>
      <c r="I40" s="3"/>
    </row>
    <row r="41" customFormat="1" spans="1:9">
      <c r="A41" s="5"/>
      <c r="B41" s="6"/>
      <c r="C41" s="7"/>
      <c r="D41" s="7"/>
      <c r="E41" s="7"/>
      <c r="F41" s="7"/>
      <c r="G41" s="18"/>
      <c r="H41" s="18"/>
      <c r="I41" s="5"/>
    </row>
  </sheetData>
  <mergeCells count="4">
    <mergeCell ref="K9:M9"/>
    <mergeCell ref="I11:I17"/>
    <mergeCell ref="I18:I30"/>
    <mergeCell ref="I31:I40"/>
  </mergeCells>
  <conditionalFormatting sqref="B11:B40">
    <cfRule type="duplicateValues" dxfId="0" priority="1"/>
  </conditionalFormatting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2" sqref="A2:A31"/>
    </sheetView>
  </sheetViews>
  <sheetFormatPr defaultColWidth="8.72727272727273" defaultRowHeight="14" outlineLevelCol="6"/>
  <cols>
    <col min="2" max="2" width="22.8181818181818" customWidth="1"/>
    <col min="3" max="3" width="32.4545454545455" customWidth="1"/>
    <col min="4" max="4" width="24.5454545454545" customWidth="1"/>
    <col min="5" max="5" width="28.2727272727273" customWidth="1"/>
    <col min="6" max="6" width="26.8181818181818" customWidth="1"/>
    <col min="7" max="7" width="36.5454545454545" customWidth="1"/>
  </cols>
  <sheetData>
    <row r="1" spans="2:7">
      <c r="B1" t="s">
        <v>98</v>
      </c>
      <c r="C1" t="s">
        <v>99</v>
      </c>
      <c r="D1" s="2" t="s">
        <v>100</v>
      </c>
      <c r="E1" t="s">
        <v>101</v>
      </c>
      <c r="F1" t="s">
        <v>102</v>
      </c>
      <c r="G1" t="s">
        <v>103</v>
      </c>
    </row>
    <row r="2" spans="1:7">
      <c r="A2" t="s">
        <v>62</v>
      </c>
      <c r="B2">
        <v>213.4</v>
      </c>
      <c r="C2">
        <v>73.5212121212121</v>
      </c>
      <c r="D2" s="3">
        <f t="shared" ref="D2:D31" si="0">(C2-0.0312)/0.0026</f>
        <v>28265.3892773893</v>
      </c>
      <c r="E2" s="3">
        <f t="shared" ref="E2:E31" si="1">(D2-0.0895)/0.0006</f>
        <v>47108832.9623155</v>
      </c>
      <c r="F2" s="3">
        <f t="shared" ref="F2:F31" si="2">(E2-0.017)/0.0022</f>
        <v>21413105884.2343</v>
      </c>
      <c r="G2">
        <v>93.5212121212121</v>
      </c>
    </row>
    <row r="3" spans="1:7">
      <c r="A3" t="s">
        <v>62</v>
      </c>
      <c r="B3">
        <v>44.4</v>
      </c>
      <c r="C3">
        <v>75.2333333333333</v>
      </c>
      <c r="D3" s="3">
        <f t="shared" si="0"/>
        <v>28923.8974358974</v>
      </c>
      <c r="E3" s="3">
        <f t="shared" si="1"/>
        <v>48206346.559829</v>
      </c>
      <c r="F3" s="3">
        <f t="shared" si="2"/>
        <v>21911975701.2859</v>
      </c>
      <c r="G3">
        <v>95.2333333333333</v>
      </c>
    </row>
    <row r="4" spans="1:7">
      <c r="A4" t="s">
        <v>62</v>
      </c>
      <c r="B4">
        <v>82.4</v>
      </c>
      <c r="C4">
        <v>74.869696969697</v>
      </c>
      <c r="D4" s="3">
        <f t="shared" si="0"/>
        <v>28784.0372960373</v>
      </c>
      <c r="E4" s="3">
        <f t="shared" si="1"/>
        <v>47973246.3267289</v>
      </c>
      <c r="F4" s="3">
        <f t="shared" si="2"/>
        <v>21806021049.8768</v>
      </c>
      <c r="G4">
        <v>94.869696969697</v>
      </c>
    </row>
    <row r="5" spans="1:7">
      <c r="A5" t="s">
        <v>62</v>
      </c>
      <c r="B5">
        <v>146.4</v>
      </c>
      <c r="C5">
        <v>77.1878787878788</v>
      </c>
      <c r="D5" s="3">
        <f t="shared" si="0"/>
        <v>29675.6456876457</v>
      </c>
      <c r="E5" s="3">
        <f t="shared" si="1"/>
        <v>49459260.3127428</v>
      </c>
      <c r="F5" s="3">
        <f t="shared" si="2"/>
        <v>22481481952.6104</v>
      </c>
      <c r="G5">
        <v>97.1878787878788</v>
      </c>
    </row>
    <row r="6" spans="1:7">
      <c r="A6" t="s">
        <v>62</v>
      </c>
      <c r="B6">
        <v>103.4</v>
      </c>
      <c r="C6">
        <v>73.8090909090909</v>
      </c>
      <c r="D6" s="3">
        <f t="shared" si="0"/>
        <v>28376.1118881119</v>
      </c>
      <c r="E6" s="3">
        <f t="shared" si="1"/>
        <v>47293370.6468531</v>
      </c>
      <c r="F6" s="3">
        <f t="shared" si="2"/>
        <v>21496986649.9333</v>
      </c>
      <c r="G6">
        <v>93.8090909090909</v>
      </c>
    </row>
    <row r="7" spans="1:7">
      <c r="A7" t="s">
        <v>62</v>
      </c>
      <c r="B7">
        <v>10.4</v>
      </c>
      <c r="C7">
        <v>74.1424242424242</v>
      </c>
      <c r="D7" s="3">
        <f t="shared" si="0"/>
        <v>28504.317016317</v>
      </c>
      <c r="E7" s="3">
        <f t="shared" si="1"/>
        <v>47507045.8605283</v>
      </c>
      <c r="F7" s="3">
        <f t="shared" si="2"/>
        <v>21594111747.0583</v>
      </c>
      <c r="G7">
        <v>94.1424242424242</v>
      </c>
    </row>
    <row r="8" spans="1:7">
      <c r="A8" t="s">
        <v>62</v>
      </c>
      <c r="B8">
        <v>239.4</v>
      </c>
      <c r="C8">
        <v>76.930303030303</v>
      </c>
      <c r="D8" s="3">
        <f t="shared" si="0"/>
        <v>29576.5780885781</v>
      </c>
      <c r="E8" s="3">
        <f t="shared" si="1"/>
        <v>49294147.6476301</v>
      </c>
      <c r="F8" s="3">
        <f t="shared" si="2"/>
        <v>22406430741.1955</v>
      </c>
      <c r="G8">
        <v>96.930303030303</v>
      </c>
    </row>
    <row r="9" s="1" customFormat="1" spans="1:7">
      <c r="A9" s="1" t="s">
        <v>70</v>
      </c>
      <c r="B9" s="1">
        <v>2.4</v>
      </c>
      <c r="C9" s="1">
        <v>74.3393939393939</v>
      </c>
      <c r="D9" s="4">
        <f t="shared" si="0"/>
        <v>28580.0745920746</v>
      </c>
      <c r="E9" s="4">
        <f t="shared" si="1"/>
        <v>47633308.486791</v>
      </c>
      <c r="F9" s="4">
        <f t="shared" si="2"/>
        <v>21651503849.905</v>
      </c>
      <c r="G9" s="1">
        <v>79.3393939393939</v>
      </c>
    </row>
    <row r="10" s="1" customFormat="1" spans="1:7">
      <c r="A10" s="1" t="s">
        <v>70</v>
      </c>
      <c r="B10" s="1">
        <v>162.4</v>
      </c>
      <c r="C10" s="1">
        <v>74.430303030303</v>
      </c>
      <c r="D10" s="4">
        <f t="shared" si="0"/>
        <v>28615.0396270396</v>
      </c>
      <c r="E10" s="4">
        <f t="shared" si="1"/>
        <v>47691583.545066</v>
      </c>
      <c r="F10" s="4">
        <f t="shared" si="2"/>
        <v>21677992512.7573</v>
      </c>
      <c r="G10" s="1">
        <v>79.430303030303</v>
      </c>
    </row>
    <row r="11" s="1" customFormat="1" spans="1:7">
      <c r="A11" s="1" t="s">
        <v>70</v>
      </c>
      <c r="B11" s="1">
        <v>176.4</v>
      </c>
      <c r="C11" s="1">
        <v>73.7484848484848</v>
      </c>
      <c r="D11" s="4">
        <f t="shared" si="0"/>
        <v>28352.8018648018</v>
      </c>
      <c r="E11" s="4">
        <f t="shared" si="1"/>
        <v>47254520.6080031</v>
      </c>
      <c r="F11" s="4">
        <f t="shared" si="2"/>
        <v>21479327541.365</v>
      </c>
      <c r="G11" s="1">
        <v>78.7484848484848</v>
      </c>
    </row>
    <row r="12" s="1" customFormat="1" spans="1:7">
      <c r="A12" s="1" t="s">
        <v>70</v>
      </c>
      <c r="B12" s="1">
        <v>42.4</v>
      </c>
      <c r="C12" s="1">
        <v>75.7484848484848</v>
      </c>
      <c r="D12" s="4">
        <f t="shared" si="0"/>
        <v>29122.0326340326</v>
      </c>
      <c r="E12" s="4">
        <f t="shared" si="1"/>
        <v>48536571.8900544</v>
      </c>
      <c r="F12" s="4">
        <f t="shared" si="2"/>
        <v>22062078124.1156</v>
      </c>
      <c r="G12" s="1">
        <v>80.7484848484848</v>
      </c>
    </row>
    <row r="13" s="1" customFormat="1" spans="1:7">
      <c r="A13" s="1" t="s">
        <v>70</v>
      </c>
      <c r="B13" s="1">
        <v>139.4</v>
      </c>
      <c r="C13" s="1">
        <v>72.930303030303</v>
      </c>
      <c r="D13" s="4">
        <f t="shared" si="0"/>
        <v>28038.1165501165</v>
      </c>
      <c r="E13" s="4">
        <f t="shared" si="1"/>
        <v>46730045.0835276</v>
      </c>
      <c r="F13" s="4">
        <f t="shared" si="2"/>
        <v>21240929575.6944</v>
      </c>
      <c r="G13" s="1">
        <v>97.930303030303</v>
      </c>
    </row>
    <row r="14" s="1" customFormat="1" spans="1:7">
      <c r="A14" s="1" t="s">
        <v>70</v>
      </c>
      <c r="B14" s="1">
        <v>73.4</v>
      </c>
      <c r="C14" s="1">
        <v>75.7636363636364</v>
      </c>
      <c r="D14" s="4">
        <f t="shared" si="0"/>
        <v>29127.8601398602</v>
      </c>
      <c r="E14" s="4">
        <f t="shared" si="1"/>
        <v>48546284.3997669</v>
      </c>
      <c r="F14" s="4">
        <f t="shared" si="2"/>
        <v>22066492901.2577</v>
      </c>
      <c r="G14" s="1">
        <v>85.7636363636364</v>
      </c>
    </row>
    <row r="15" s="1" customFormat="1" spans="1:7">
      <c r="A15" s="1" t="s">
        <v>70</v>
      </c>
      <c r="B15" s="1">
        <v>8.4</v>
      </c>
      <c r="C15" s="1">
        <v>73.1424242424242</v>
      </c>
      <c r="D15" s="4">
        <f t="shared" si="0"/>
        <v>28119.7016317016</v>
      </c>
      <c r="E15" s="4">
        <f t="shared" si="1"/>
        <v>46866020.2195027</v>
      </c>
      <c r="F15" s="4">
        <f t="shared" si="2"/>
        <v>21302736455.683</v>
      </c>
      <c r="G15" s="1">
        <v>78.1424242424242</v>
      </c>
    </row>
    <row r="16" s="1" customFormat="1" spans="1:7">
      <c r="A16" s="1" t="s">
        <v>70</v>
      </c>
      <c r="B16" s="1">
        <v>13.4</v>
      </c>
      <c r="C16" s="1">
        <v>74.5060606060606</v>
      </c>
      <c r="D16" s="4">
        <f t="shared" si="0"/>
        <v>28644.1771561772</v>
      </c>
      <c r="E16" s="4">
        <f t="shared" si="1"/>
        <v>47740146.0936286</v>
      </c>
      <c r="F16" s="4">
        <f t="shared" si="2"/>
        <v>21700066398.4675</v>
      </c>
      <c r="G16" s="1">
        <v>79.5060606060606</v>
      </c>
    </row>
    <row r="17" s="1" customFormat="1" spans="1:7">
      <c r="A17" s="1" t="s">
        <v>70</v>
      </c>
      <c r="B17" s="1">
        <v>94.4</v>
      </c>
      <c r="C17" s="1">
        <v>74.0060606060606</v>
      </c>
      <c r="D17" s="4">
        <f t="shared" si="0"/>
        <v>28451.8694638695</v>
      </c>
      <c r="E17" s="4">
        <f t="shared" si="1"/>
        <v>47419633.2731158</v>
      </c>
      <c r="F17" s="4">
        <f t="shared" si="2"/>
        <v>21554378752.7799</v>
      </c>
      <c r="G17" s="1">
        <v>86.0060606060606</v>
      </c>
    </row>
    <row r="18" s="1" customFormat="1" spans="1:7">
      <c r="A18" s="1" t="s">
        <v>70</v>
      </c>
      <c r="B18" s="1">
        <v>27.4</v>
      </c>
      <c r="C18" s="1">
        <v>73.1121212121212</v>
      </c>
      <c r="D18" s="4">
        <f t="shared" si="0"/>
        <v>28108.0466200466</v>
      </c>
      <c r="E18" s="4">
        <f t="shared" si="1"/>
        <v>46846595.2000777</v>
      </c>
      <c r="F18" s="4">
        <f t="shared" si="2"/>
        <v>21293906901.399</v>
      </c>
      <c r="G18" s="1">
        <v>78.1121212121212</v>
      </c>
    </row>
    <row r="19" s="1" customFormat="1" spans="1:7">
      <c r="A19" s="1" t="s">
        <v>70</v>
      </c>
      <c r="B19" s="1">
        <v>6.4</v>
      </c>
      <c r="C19" s="1">
        <v>76.4454545454545</v>
      </c>
      <c r="D19" s="4">
        <f t="shared" si="0"/>
        <v>29390.0979020979</v>
      </c>
      <c r="E19" s="4">
        <f t="shared" si="1"/>
        <v>48983347.3368298</v>
      </c>
      <c r="F19" s="4">
        <f t="shared" si="2"/>
        <v>22265157872.6499</v>
      </c>
      <c r="G19" s="1">
        <v>81.4454545454545</v>
      </c>
    </row>
    <row r="20" s="1" customFormat="1" spans="1:7">
      <c r="A20" s="1" t="s">
        <v>70</v>
      </c>
      <c r="B20" s="1">
        <v>20.4</v>
      </c>
      <c r="C20" s="1">
        <v>74.2030303030303</v>
      </c>
      <c r="D20" s="4">
        <f t="shared" si="0"/>
        <v>28527.627039627</v>
      </c>
      <c r="E20" s="4">
        <f t="shared" si="1"/>
        <v>47545895.8993784</v>
      </c>
      <c r="F20" s="4">
        <f t="shared" si="2"/>
        <v>21611770855.6265</v>
      </c>
      <c r="G20" s="1">
        <v>79.2030303030303</v>
      </c>
    </row>
    <row r="21" s="1" customFormat="1" spans="1:7">
      <c r="A21" s="1" t="s">
        <v>70</v>
      </c>
      <c r="B21" s="1">
        <v>16.4</v>
      </c>
      <c r="C21" s="1">
        <v>71.930303030303</v>
      </c>
      <c r="D21" s="4">
        <f t="shared" si="0"/>
        <v>27653.5011655012</v>
      </c>
      <c r="E21" s="4">
        <f t="shared" si="1"/>
        <v>46089019.4425019</v>
      </c>
      <c r="F21" s="4">
        <f t="shared" si="2"/>
        <v>20949554284.3191</v>
      </c>
      <c r="G21" s="1">
        <v>88.930303030303</v>
      </c>
    </row>
    <row r="22" spans="1:7">
      <c r="A22" t="s">
        <v>62</v>
      </c>
      <c r="B22">
        <v>246.4</v>
      </c>
      <c r="C22">
        <v>74.9151515151515</v>
      </c>
      <c r="D22" s="3">
        <f t="shared" si="0"/>
        <v>28801.5198135198</v>
      </c>
      <c r="E22" s="3">
        <f t="shared" si="1"/>
        <v>48002383.8558664</v>
      </c>
      <c r="F22" s="3">
        <f t="shared" si="2"/>
        <v>21819265381.3029</v>
      </c>
      <c r="G22">
        <v>84.9151515151515</v>
      </c>
    </row>
    <row r="23" spans="1:7">
      <c r="A23" t="s">
        <v>62</v>
      </c>
      <c r="B23">
        <v>71.4</v>
      </c>
      <c r="C23">
        <v>75.5515151515151</v>
      </c>
      <c r="D23" s="3">
        <f t="shared" si="0"/>
        <v>29046.275058275</v>
      </c>
      <c r="E23" s="3">
        <f t="shared" si="1"/>
        <v>48410309.2637917</v>
      </c>
      <c r="F23" s="3">
        <f t="shared" si="2"/>
        <v>22004686021.269</v>
      </c>
      <c r="G23">
        <v>85.5515151515151</v>
      </c>
    </row>
    <row r="24" spans="1:7">
      <c r="A24" t="s">
        <v>62</v>
      </c>
      <c r="B24">
        <v>52.4</v>
      </c>
      <c r="C24">
        <v>73.1424242424242</v>
      </c>
      <c r="D24" s="3">
        <f t="shared" si="0"/>
        <v>28119.7016317016</v>
      </c>
      <c r="E24" s="3">
        <f t="shared" si="1"/>
        <v>46866020.2195027</v>
      </c>
      <c r="F24" s="3">
        <f t="shared" si="2"/>
        <v>21302736455.683</v>
      </c>
      <c r="G24">
        <v>83.1424242424242</v>
      </c>
    </row>
    <row r="25" spans="1:7">
      <c r="A25" t="s">
        <v>62</v>
      </c>
      <c r="B25">
        <v>51.4</v>
      </c>
      <c r="C25">
        <v>75.7484848484848</v>
      </c>
      <c r="D25" s="3">
        <f t="shared" si="0"/>
        <v>29122.0326340326</v>
      </c>
      <c r="E25" s="3">
        <f t="shared" si="1"/>
        <v>48536571.8900544</v>
      </c>
      <c r="F25" s="3">
        <f t="shared" si="2"/>
        <v>22062078124.1156</v>
      </c>
      <c r="G25">
        <v>85.7484848484848</v>
      </c>
    </row>
    <row r="26" spans="1:7">
      <c r="A26" t="s">
        <v>62</v>
      </c>
      <c r="B26">
        <v>32.4</v>
      </c>
      <c r="C26">
        <v>73.1424242424242</v>
      </c>
      <c r="D26" s="3">
        <f t="shared" si="0"/>
        <v>28119.7016317016</v>
      </c>
      <c r="E26" s="3">
        <f t="shared" si="1"/>
        <v>46866020.2195027</v>
      </c>
      <c r="F26" s="3">
        <f t="shared" si="2"/>
        <v>21302736455.683</v>
      </c>
      <c r="G26">
        <v>83.1424242424242</v>
      </c>
    </row>
    <row r="27" spans="1:7">
      <c r="A27" t="s">
        <v>62</v>
      </c>
      <c r="B27">
        <v>170.4</v>
      </c>
      <c r="C27">
        <v>71.0666666666667</v>
      </c>
      <c r="D27" s="3">
        <f t="shared" si="0"/>
        <v>27321.3333333334</v>
      </c>
      <c r="E27" s="3">
        <f t="shared" si="1"/>
        <v>45535406.3888889</v>
      </c>
      <c r="F27" s="3">
        <f t="shared" si="2"/>
        <v>20697911987.2222</v>
      </c>
      <c r="G27">
        <v>81.0666666666667</v>
      </c>
    </row>
    <row r="28" spans="1:7">
      <c r="A28" t="s">
        <v>62</v>
      </c>
      <c r="B28">
        <v>56.4</v>
      </c>
      <c r="C28">
        <v>73.6575757575758</v>
      </c>
      <c r="D28" s="3">
        <f t="shared" si="0"/>
        <v>28317.8368298368</v>
      </c>
      <c r="E28" s="3">
        <f t="shared" si="1"/>
        <v>47196245.5497281</v>
      </c>
      <c r="F28" s="3">
        <f t="shared" si="2"/>
        <v>21452838878.5128</v>
      </c>
      <c r="G28">
        <v>83.6575757575758</v>
      </c>
    </row>
    <row r="29" spans="1:7">
      <c r="A29" t="s">
        <v>62</v>
      </c>
      <c r="B29">
        <v>83.4</v>
      </c>
      <c r="C29">
        <v>75.869696969697</v>
      </c>
      <c r="D29" s="3">
        <f t="shared" si="0"/>
        <v>29168.6526806527</v>
      </c>
      <c r="E29" s="3">
        <f t="shared" si="1"/>
        <v>48614271.9677545</v>
      </c>
      <c r="F29" s="3">
        <f t="shared" si="2"/>
        <v>22097396341.252</v>
      </c>
      <c r="G29">
        <v>85.869696969697</v>
      </c>
    </row>
    <row r="30" spans="1:7">
      <c r="A30" t="s">
        <v>62</v>
      </c>
      <c r="B30">
        <v>229.4</v>
      </c>
      <c r="C30">
        <v>75.5212121212121</v>
      </c>
      <c r="D30" s="3">
        <f t="shared" si="0"/>
        <v>29034.62004662</v>
      </c>
      <c r="E30" s="3">
        <f t="shared" si="1"/>
        <v>48390884.2443667</v>
      </c>
      <c r="F30" s="3">
        <f t="shared" si="2"/>
        <v>21995856466.9849</v>
      </c>
      <c r="G30">
        <v>85.5212121212121</v>
      </c>
    </row>
    <row r="31" spans="1:7">
      <c r="A31" t="s">
        <v>62</v>
      </c>
      <c r="B31">
        <v>87.4</v>
      </c>
      <c r="C31">
        <v>73.9151515151515</v>
      </c>
      <c r="D31" s="3">
        <f t="shared" si="0"/>
        <v>28416.9044289044</v>
      </c>
      <c r="E31" s="3">
        <f t="shared" si="1"/>
        <v>47361358.2148407</v>
      </c>
      <c r="F31" s="3">
        <f t="shared" si="2"/>
        <v>21527890089.9276</v>
      </c>
      <c r="G31">
        <v>83.9151515151515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方法</vt:lpstr>
      <vt:lpstr>Tβ4</vt:lpstr>
      <vt:lpstr>GP6</vt:lpstr>
      <vt:lpstr>IGL-V3-9</vt:lpstr>
      <vt:lpstr>apo-A2</vt:lpstr>
      <vt:lpstr>PFN1</vt:lpstr>
      <vt:lpstr>Transferrin receptor protein-1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你是另一个我</cp:lastModifiedBy>
  <dcterms:created xsi:type="dcterms:W3CDTF">2006-09-16T00:00:00Z</dcterms:created>
  <dcterms:modified xsi:type="dcterms:W3CDTF">2024-09-14T06:03:01Z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AF1CC35801F4449EA26E57781ED6173A_13</vt:lpwstr>
  </property>
  <property fmtid="{D5CDD505-2E9C-101B-9397-08002B2CF9AE}" pid="3" name="KSOProductBuildVer">
    <vt:lpwstr>2052-12.1.0.17827</vt:lpwstr>
  </property>
</Properties>
</file>