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workbookPr date1904="1"/>
  <bookViews>
    <workbookView xWindow="0" yWindow="40" windowWidth="15960" windowHeight="18080"/>
  </bookViews>
  <sheets>
    <sheet name="Export Summary" sheetId="1" r:id="rId4"/>
    <sheet name="Females 15-24_v3" sheetId="2" r:id="rId5"/>
    <sheet name="Males 15-24_v3" sheetId="3" r:id="rId6"/>
  </sheets>
</workbook>
</file>

<file path=xl/sharedStrings.xml><?xml version="1.0" encoding="utf-8"?>
<sst xmlns="http://schemas.openxmlformats.org/spreadsheetml/2006/main" uniqueCount="415">
  <si>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</si>
  <si>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</si>
  <si>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</si>
  <si>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</si>
  <si>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Females 15-24_v3</t>
  </si>
  <si>
    <t>Table 1</t>
  </si>
  <si>
    <t>Additional file 6. Urban-rural HIIV prevalence trends in adolescents girls and young females</t>
  </si>
  <si>
    <t>Country</t>
  </si>
  <si>
    <t>Year</t>
  </si>
  <si>
    <t>First</t>
  </si>
  <si>
    <t>prev</t>
  </si>
  <si>
    <t>lb</t>
  </si>
  <si>
    <t>ub</t>
  </si>
  <si>
    <t>Last</t>
  </si>
  <si>
    <t>Females Urban (First-Last)</t>
  </si>
  <si>
    <t>Females Rur Fist-Last</t>
  </si>
  <si>
    <t>Urban</t>
  </si>
  <si>
    <t>SE1</t>
  </si>
  <si>
    <t>SE2</t>
  </si>
  <si>
    <t>Setot</t>
  </si>
  <si>
    <t>Z</t>
  </si>
  <si>
    <t>p value</t>
  </si>
  <si>
    <t>Rur</t>
  </si>
  <si>
    <t>Eastern and southern Africa</t>
  </si>
  <si>
    <t>Eswatini</t>
  </si>
  <si>
    <t>27.0 (CI: 22.3 – 31.7)</t>
  </si>
  <si>
    <t xml:space="preserve">27.0 </t>
  </si>
  <si>
    <t xml:space="preserve"> 22.3</t>
  </si>
  <si>
    <t xml:space="preserve"> 31.7</t>
  </si>
  <si>
    <t>21.3 (CI: 18.8 – 23.9)</t>
  </si>
  <si>
    <t xml:space="preserve">21.3 </t>
  </si>
  <si>
    <t xml:space="preserve"> 18.8</t>
  </si>
  <si>
    <t xml:space="preserve"> 23.9</t>
  </si>
  <si>
    <t>Ethiopia</t>
  </si>
  <si>
    <t>3.3 (CI: 1.3 – 5.4)</t>
  </si>
  <si>
    <t xml:space="preserve">3.3 </t>
  </si>
  <si>
    <t xml:space="preserve"> 1.3</t>
  </si>
  <si>
    <t xml:space="preserve"> 5.4</t>
  </si>
  <si>
    <t>0.3 (CI: 0.1 – 0.5)</t>
  </si>
  <si>
    <t xml:space="preserve">0.3 </t>
  </si>
  <si>
    <t xml:space="preserve"> 0.1 </t>
  </si>
  <si>
    <t xml:space="preserve"> 0.5</t>
  </si>
  <si>
    <t>0.6 (CI: 0.1 – 1.0)</t>
  </si>
  <si>
    <t xml:space="preserve">0.6 </t>
  </si>
  <si>
    <t xml:space="preserve"> 0.1</t>
  </si>
  <si>
    <t xml:space="preserve"> 1.0</t>
  </si>
  <si>
    <t>0.3 (CI: 0.0 – 0.5)</t>
  </si>
  <si>
    <t xml:space="preserve"> 0.0</t>
  </si>
  <si>
    <t>Kenya</t>
  </si>
  <si>
    <t>7.6 (CI: 4.9 – 10.2)</t>
  </si>
  <si>
    <t xml:space="preserve">7.6 </t>
  </si>
  <si>
    <t xml:space="preserve"> 4.9</t>
  </si>
  <si>
    <t xml:space="preserve"> 10.</t>
  </si>
  <si>
    <t>5.3 (CI: 3.6 – 7.0)</t>
  </si>
  <si>
    <t xml:space="preserve">5.3 </t>
  </si>
  <si>
    <t xml:space="preserve"> 3.6</t>
  </si>
  <si>
    <t xml:space="preserve"> 7.0</t>
  </si>
  <si>
    <t>Lesotho</t>
  </si>
  <si>
    <t>21.3 (CI: 14.6 – 28.1)</t>
  </si>
  <si>
    <t xml:space="preserve"> 14.6</t>
  </si>
  <si>
    <t xml:space="preserve"> 28.1</t>
  </si>
  <si>
    <t>16.3 (CI: 11.6 – 20.9)</t>
  </si>
  <si>
    <t xml:space="preserve">16.3 </t>
  </si>
  <si>
    <t xml:space="preserve"> 11.6 </t>
  </si>
  <si>
    <t xml:space="preserve"> 20.9</t>
  </si>
  <si>
    <t>13.9 (CI: 11.4 – 16.5)</t>
  </si>
  <si>
    <t xml:space="preserve">13.9 </t>
  </si>
  <si>
    <t xml:space="preserve"> 11.4</t>
  </si>
  <si>
    <t xml:space="preserve"> 16.5</t>
  </si>
  <si>
    <t>11.5 (CI: 9.1 – 13.9)</t>
  </si>
  <si>
    <t xml:space="preserve">11.5 </t>
  </si>
  <si>
    <t xml:space="preserve"> 9.1</t>
  </si>
  <si>
    <t xml:space="preserve"> 13.</t>
  </si>
  <si>
    <t>Malawi</t>
  </si>
  <si>
    <t>13.3 (CI: 8.5 – 18.1)</t>
  </si>
  <si>
    <t xml:space="preserve">13.3 </t>
  </si>
  <si>
    <t xml:space="preserve"> 8.5</t>
  </si>
  <si>
    <t xml:space="preserve"> 18.</t>
  </si>
  <si>
    <t>9.1 (CI: 5.0 – 13.1)</t>
  </si>
  <si>
    <t xml:space="preserve">9.1 </t>
  </si>
  <si>
    <t xml:space="preserve"> 5.0 </t>
  </si>
  <si>
    <t>8.2 (CI: 6.3 – 10.1)</t>
  </si>
  <si>
    <t xml:space="preserve">8.2 </t>
  </si>
  <si>
    <t xml:space="preserve"> 6.3</t>
  </si>
  <si>
    <t>3.9 (CI: 3.0 – 4.8)</t>
  </si>
  <si>
    <t xml:space="preserve">3.9 </t>
  </si>
  <si>
    <t xml:space="preserve"> 3.0</t>
  </si>
  <si>
    <t xml:space="preserve"> 4.8</t>
  </si>
  <si>
    <t>Mozambique</t>
  </si>
  <si>
    <t>14.3 (CI: 10.6 – 18.0)</t>
  </si>
  <si>
    <t xml:space="preserve">14.3 </t>
  </si>
  <si>
    <t xml:space="preserve"> 10.6</t>
  </si>
  <si>
    <t xml:space="preserve"> 18.0</t>
  </si>
  <si>
    <t>11.8 (CI: 8.9 – 14.7)</t>
  </si>
  <si>
    <t xml:space="preserve">11.8 </t>
  </si>
  <si>
    <t xml:space="preserve"> 8.9 </t>
  </si>
  <si>
    <t xml:space="preserve"> 14.</t>
  </si>
  <si>
    <t>9.2 (CI: 6.6 – 11.8)</t>
  </si>
  <si>
    <t xml:space="preserve">9.2 </t>
  </si>
  <si>
    <t xml:space="preserve"> 6.6</t>
  </si>
  <si>
    <t xml:space="preserve"> 11.</t>
  </si>
  <si>
    <t>8.5 (CI: 6.3 – 10.6)</t>
  </si>
  <si>
    <t xml:space="preserve">8.5 </t>
  </si>
  <si>
    <t>Namibia</t>
  </si>
  <si>
    <t>4.5 (CI: 2.7 – 6.3)</t>
  </si>
  <si>
    <t xml:space="preserve">4.5 </t>
  </si>
  <si>
    <t xml:space="preserve"> 2.7 </t>
  </si>
  <si>
    <t>4.4 (CI: 2.8 – 5.9)</t>
  </si>
  <si>
    <t xml:space="preserve">4.4 </t>
  </si>
  <si>
    <t xml:space="preserve"> 2.8</t>
  </si>
  <si>
    <t xml:space="preserve"> 5.9</t>
  </si>
  <si>
    <t>South Africa</t>
  </si>
  <si>
    <t>11.6 (CI: 7.1 – 16.2)</t>
  </si>
  <si>
    <t xml:space="preserve">11.6 </t>
  </si>
  <si>
    <t xml:space="preserve"> 7.1 </t>
  </si>
  <si>
    <t xml:space="preserve"> 16.</t>
  </si>
  <si>
    <t>11.6 (CI: 8.3 – 15.0)</t>
  </si>
  <si>
    <t xml:space="preserve"> 8.3</t>
  </si>
  <si>
    <t xml:space="preserve"> 15.</t>
  </si>
  <si>
    <t>Tanzania</t>
  </si>
  <si>
    <t>5.5 (CI: 3.4 – 7.6)</t>
  </si>
  <si>
    <t xml:space="preserve">5.5 </t>
  </si>
  <si>
    <t xml:space="preserve"> 3.4</t>
  </si>
  <si>
    <t xml:space="preserve"> 7.6</t>
  </si>
  <si>
    <t>3.9 (CI: 2.2 – 5.7)</t>
  </si>
  <si>
    <t xml:space="preserve"> 2.2 </t>
  </si>
  <si>
    <t xml:space="preserve"> 5.7</t>
  </si>
  <si>
    <t>3.2 (CI: 2.2 – 4.2)</t>
  </si>
  <si>
    <t xml:space="preserve">3.2 </t>
  </si>
  <si>
    <t xml:space="preserve"> 2.2</t>
  </si>
  <si>
    <t xml:space="preserve"> 4.2</t>
  </si>
  <si>
    <t>2.2 (CI: 1.5 – 2.8)</t>
  </si>
  <si>
    <t xml:space="preserve">2.2 </t>
  </si>
  <si>
    <t xml:space="preserve"> 1.5</t>
  </si>
  <si>
    <t>Uganda</t>
  </si>
  <si>
    <t>6.9 (CI: 4.8 – 9.0)</t>
  </si>
  <si>
    <t xml:space="preserve">6.9 </t>
  </si>
  <si>
    <t xml:space="preserve"> 9.0</t>
  </si>
  <si>
    <t>5.9 (CI: 4.2 – 7.6)</t>
  </si>
  <si>
    <t xml:space="preserve">5.9 </t>
  </si>
  <si>
    <t xml:space="preserve"> 4.2 </t>
  </si>
  <si>
    <t>3.8 (CI: 2.9 – 4.7)</t>
  </si>
  <si>
    <t xml:space="preserve">3.8 </t>
  </si>
  <si>
    <t xml:space="preserve"> 2.9</t>
  </si>
  <si>
    <t xml:space="preserve"> 4.7</t>
  </si>
  <si>
    <t>4.6 (CI: 3.7 – 5.5)</t>
  </si>
  <si>
    <t xml:space="preserve">4.6 </t>
  </si>
  <si>
    <t xml:space="preserve"> 3.7</t>
  </si>
  <si>
    <t xml:space="preserve"> 5.5</t>
  </si>
  <si>
    <t>Zambia</t>
  </si>
  <si>
    <t>11.1 (CI: 9.0 – 13.3)</t>
  </si>
  <si>
    <t xml:space="preserve">11.1 </t>
  </si>
  <si>
    <t>7.5 (CI: 5.3 – 9.7)</t>
  </si>
  <si>
    <t xml:space="preserve">7.5 </t>
  </si>
  <si>
    <t xml:space="preserve"> 5.3 </t>
  </si>
  <si>
    <t xml:space="preserve"> 9.7</t>
  </si>
  <si>
    <t>6.2 (CI: 4.5 – 7.9)</t>
  </si>
  <si>
    <t xml:space="preserve">6.2 </t>
  </si>
  <si>
    <t xml:space="preserve"> 4.5</t>
  </si>
  <si>
    <t xml:space="preserve"> 7.9</t>
  </si>
  <si>
    <t>4.0 (CI: 3.0 – 4.9)</t>
  </si>
  <si>
    <t xml:space="preserve">4.0 </t>
  </si>
  <si>
    <t>Zimbabwe</t>
  </si>
  <si>
    <t>11.2 (CI: 9.2 – 13.2)</t>
  </si>
  <si>
    <t xml:space="preserve">11.2 </t>
  </si>
  <si>
    <t xml:space="preserve"> 9.2</t>
  </si>
  <si>
    <t>6.6 (CI: 5.3 – 8.0)</t>
  </si>
  <si>
    <t xml:space="preserve">6.6 </t>
  </si>
  <si>
    <t xml:space="preserve"> 8.0</t>
  </si>
  <si>
    <t>10.9 (CI: 9.2 – 12.5)</t>
  </si>
  <si>
    <t xml:space="preserve">10.9 </t>
  </si>
  <si>
    <t xml:space="preserve"> 12.</t>
  </si>
  <si>
    <t>6.9 (CI: 5.5 – 8.2)</t>
  </si>
  <si>
    <t xml:space="preserve"> 8.2</t>
  </si>
  <si>
    <t>West and Central Africa</t>
  </si>
  <si>
    <t>Angola</t>
  </si>
  <si>
    <t>1.4 (CI: 0.6 – 2.1)</t>
  </si>
  <si>
    <t xml:space="preserve">1.4 </t>
  </si>
  <si>
    <t xml:space="preserve"> 0.6 </t>
  </si>
  <si>
    <t xml:space="preserve"> 2.1</t>
  </si>
  <si>
    <t>0.5 (CI: 0.1 – 0.9)</t>
  </si>
  <si>
    <t xml:space="preserve">0.5 </t>
  </si>
  <si>
    <t xml:space="preserve"> 0.9</t>
  </si>
  <si>
    <t>Burkina Faso</t>
  </si>
  <si>
    <t>2.3 (CI: 0.6 – 4.1)</t>
  </si>
  <si>
    <t xml:space="preserve">2.3 </t>
  </si>
  <si>
    <t xml:space="preserve"> 0.6</t>
  </si>
  <si>
    <t xml:space="preserve"> 4.1</t>
  </si>
  <si>
    <t>0.7 (CI: 0.0 – 1.3)</t>
  </si>
  <si>
    <t xml:space="preserve">0.7 </t>
  </si>
  <si>
    <t xml:space="preserve"> 0.0 </t>
  </si>
  <si>
    <t>0.9 (CI: 0.3 – 1.4)</t>
  </si>
  <si>
    <t xml:space="preserve">0.9 </t>
  </si>
  <si>
    <t xml:space="preserve"> 0.3</t>
  </si>
  <si>
    <t xml:space="preserve"> 1.4</t>
  </si>
  <si>
    <t>0.1 (CI: 0.0 – 0.1)</t>
  </si>
  <si>
    <t xml:space="preserve">0.1 </t>
  </si>
  <si>
    <t>Burundi</t>
  </si>
  <si>
    <t>2.6 (CI: 1.1 – 4.0)</t>
  </si>
  <si>
    <t xml:space="preserve">2.6 </t>
  </si>
  <si>
    <t xml:space="preserve"> 1.1</t>
  </si>
  <si>
    <t xml:space="preserve"> 4.0</t>
  </si>
  <si>
    <t>1.2 (CI: 0.3 – 2.1)</t>
  </si>
  <si>
    <t xml:space="preserve">1.2 </t>
  </si>
  <si>
    <t xml:space="preserve"> 0.3 </t>
  </si>
  <si>
    <t>0.5 (CI: 0.2 – 0.9)</t>
  </si>
  <si>
    <t xml:space="preserve"> 0.2</t>
  </si>
  <si>
    <t>0.1 (CI: 0.0 – 0.3)</t>
  </si>
  <si>
    <t>Cameroon</t>
  </si>
  <si>
    <t>5.4 (CI: 4.0 – 6.8)</t>
  </si>
  <si>
    <t xml:space="preserve">5.4 </t>
  </si>
  <si>
    <t xml:space="preserve"> 6.8</t>
  </si>
  <si>
    <t>2.8 (CI: 1.9 – 3.6)</t>
  </si>
  <si>
    <t xml:space="preserve">2.8 </t>
  </si>
  <si>
    <t xml:space="preserve"> 1.9 </t>
  </si>
  <si>
    <t>3.4 (CI: 2.1 – 4.7)</t>
  </si>
  <si>
    <t xml:space="preserve">3.4 </t>
  </si>
  <si>
    <t>2.6 (CI: 1.6 – 3.5)</t>
  </si>
  <si>
    <t xml:space="preserve"> 1.6</t>
  </si>
  <si>
    <t xml:space="preserve"> 3.5</t>
  </si>
  <si>
    <t>Chad</t>
  </si>
  <si>
    <t>4.7 (CI: 2.5 – 6.8)</t>
  </si>
  <si>
    <t xml:space="preserve">4.7 </t>
  </si>
  <si>
    <t xml:space="preserve"> 2.5 </t>
  </si>
  <si>
    <t>0.3 (CI: 0.0 – 0.6)</t>
  </si>
  <si>
    <t>Cote d'Ivoire</t>
  </si>
  <si>
    <t>3.1 (CI: 1.6 – 4.6)</t>
  </si>
  <si>
    <t xml:space="preserve">3.1 </t>
  </si>
  <si>
    <t xml:space="preserve"> 4.6</t>
  </si>
  <si>
    <t>2.5 (CI: 1.3 – 3.6)</t>
  </si>
  <si>
    <t xml:space="preserve">2.5 </t>
  </si>
  <si>
    <t xml:space="preserve"> 1.3 </t>
  </si>
  <si>
    <t>1.6 (CI: 0.4 – 2.8)</t>
  </si>
  <si>
    <t xml:space="preserve">1.6 </t>
  </si>
  <si>
    <t xml:space="preserve"> 0.4</t>
  </si>
  <si>
    <t>1.7 (CI: 0.7 – 2.7)</t>
  </si>
  <si>
    <t xml:space="preserve">1.7 </t>
  </si>
  <si>
    <t xml:space="preserve"> 0.7</t>
  </si>
  <si>
    <t xml:space="preserve"> 2.7</t>
  </si>
  <si>
    <t>DR Congo</t>
  </si>
  <si>
    <t>0.8 (CI: 0.2 – 1.5)</t>
  </si>
  <si>
    <t xml:space="preserve">0.8 </t>
  </si>
  <si>
    <t>0.3 (CI: 0.0 – 0.7)</t>
  </si>
  <si>
    <t>1.1 (CI: 0.0 – 2.6)</t>
  </si>
  <si>
    <t xml:space="preserve">1.1 </t>
  </si>
  <si>
    <t xml:space="preserve"> 2.6</t>
  </si>
  <si>
    <t>Gabon</t>
  </si>
  <si>
    <t>2.5 (CI: 1.3 – 3.7)</t>
  </si>
  <si>
    <t>1.9 (CI: 0.6 – 3.2)</t>
  </si>
  <si>
    <t xml:space="preserve">1.9 </t>
  </si>
  <si>
    <t xml:space="preserve"> 3.2</t>
  </si>
  <si>
    <t>Gambia</t>
  </si>
  <si>
    <t>0.3 (CI: 0.0 – 0.8)</t>
  </si>
  <si>
    <t xml:space="preserve"> 0.8</t>
  </si>
  <si>
    <t>0.4 (CI: 0.0 – 0.8)</t>
  </si>
  <si>
    <t xml:space="preserve">0.4 </t>
  </si>
  <si>
    <t>Ghana</t>
  </si>
  <si>
    <t>0.9 (CI: 0.3 – 1.6)</t>
  </si>
  <si>
    <t>1.2 (CI: 0.3 – 2.0)</t>
  </si>
  <si>
    <t xml:space="preserve"> 2.0</t>
  </si>
  <si>
    <t>1.5 (CI: 0.7 – 2.3)</t>
  </si>
  <si>
    <t xml:space="preserve">1.5 </t>
  </si>
  <si>
    <t xml:space="preserve"> 2.3</t>
  </si>
  <si>
    <t>1.8 (CI: 0.1 – 3.5)</t>
  </si>
  <si>
    <t xml:space="preserve">1.8 </t>
  </si>
  <si>
    <t>Guinea</t>
  </si>
  <si>
    <t>1.7 (CI: 0.8 – 2.6)</t>
  </si>
  <si>
    <t xml:space="preserve"> 0.8 </t>
  </si>
  <si>
    <t>0.7 (CI: 0.1 – 1.3)</t>
  </si>
  <si>
    <t>0.7 (CI: 0.1 – 1.2)</t>
  </si>
  <si>
    <t xml:space="preserve"> 1.2</t>
  </si>
  <si>
    <t>Liberia</t>
  </si>
  <si>
    <t>2.5 (CI: 1.5 – 3.5)</t>
  </si>
  <si>
    <t>1.9 (CI: 0.5 – 3.2)</t>
  </si>
  <si>
    <t xml:space="preserve"> 0.5 </t>
  </si>
  <si>
    <t>0.9 (CI: 0.3 – 1.5)</t>
  </si>
  <si>
    <t>0.5 (CI: 0.1 – 1.0)</t>
  </si>
  <si>
    <t>Mali</t>
  </si>
  <si>
    <t>0.7 (CI: 0.0 – 1.4)</t>
  </si>
  <si>
    <t>1.5 (CI: 0.2 – 2.8)</t>
  </si>
  <si>
    <t xml:space="preserve"> 0.2 </t>
  </si>
  <si>
    <t>1.1 (CI: 0.3 – 1.9)</t>
  </si>
  <si>
    <t xml:space="preserve"> 1.9</t>
  </si>
  <si>
    <t>1.0 (CI: 0.3 – 1.7)</t>
  </si>
  <si>
    <t xml:space="preserve">1.0 </t>
  </si>
  <si>
    <t xml:space="preserve"> 1.7</t>
  </si>
  <si>
    <t>Niger</t>
  </si>
  <si>
    <t>0.5 (CI: 0.0 – 1.1)</t>
  </si>
  <si>
    <t>0.4 (CI: 0.0 – 0.9)</t>
  </si>
  <si>
    <t>0.5 (CI: 0.0 – 1.0)</t>
  </si>
  <si>
    <t>0.0 (na)</t>
  </si>
  <si>
    <t xml:space="preserve">0.0 </t>
  </si>
  <si>
    <t>Rwanda</t>
  </si>
  <si>
    <t>4.1 (CI: 2.4 – 5.7)</t>
  </si>
  <si>
    <t xml:space="preserve">4.1 </t>
  </si>
  <si>
    <t xml:space="preserve"> 2.4</t>
  </si>
  <si>
    <t>2.7 (CI: 1.5 – 4.0)</t>
  </si>
  <si>
    <t xml:space="preserve">2.7 </t>
  </si>
  <si>
    <t xml:space="preserve"> 1.5 </t>
  </si>
  <si>
    <t>1.0 (CI: 0.5 – 1.5)</t>
  </si>
  <si>
    <t>1.0 (CI: 0.4 – 1.5)</t>
  </si>
  <si>
    <t>Senegal</t>
  </si>
  <si>
    <t>0.5 (CI: 0.0 – 0.9)</t>
  </si>
  <si>
    <t>Sierra Leone</t>
  </si>
  <si>
    <t>2.0 (CI: 0.7 – 3.3)</t>
  </si>
  <si>
    <t xml:space="preserve">2.0 </t>
  </si>
  <si>
    <t xml:space="preserve"> 3.3</t>
  </si>
  <si>
    <t>2.0 (CI: 1.2 – 2.9)</t>
  </si>
  <si>
    <t xml:space="preserve"> 1.2 </t>
  </si>
  <si>
    <t>1.0 (CI: 0.2 – 1.8)</t>
  </si>
  <si>
    <t xml:space="preserve"> 1.8</t>
  </si>
  <si>
    <t>0.9 (CI: 0.4 – 1.4)</t>
  </si>
  <si>
    <t>Togo</t>
  </si>
  <si>
    <t>1.3 (CI: 0.5 – 2.1)</t>
  </si>
  <si>
    <t xml:space="preserve">1.3 </t>
  </si>
  <si>
    <t>Bold: non-overlapping 95% confidence intervals</t>
  </si>
  <si>
    <t>1.2 (CI: 0.3 - 2.1)</t>
  </si>
  <si>
    <t>0.1 (CI: 0.0 - 0.3)</t>
  </si>
  <si>
    <t>Males 15-24_v3</t>
  </si>
  <si>
    <t>Additional file 6. Urban-rural HIIV prevalence trends in adolescents boys and young males</t>
  </si>
  <si>
    <t>Males Urb Firs-Last</t>
  </si>
  <si>
    <t>Males Rur First-Last</t>
  </si>
  <si>
    <t>Urb</t>
  </si>
  <si>
    <t>Eastern &amp; Southern Africa</t>
  </si>
  <si>
    <t>0.1 (CI: 0.0 - 0.2)</t>
  </si>
  <si>
    <t>7.2 (CI: 22.3 – 10.1)</t>
  </si>
  <si>
    <t xml:space="preserve">7.2 </t>
  </si>
  <si>
    <t xml:space="preserve"> 10.1</t>
  </si>
  <si>
    <t>5.5 (CI: 4.1 – 6.9)</t>
  </si>
  <si>
    <t xml:space="preserve"> 6.9</t>
  </si>
  <si>
    <t>0.4 (CI: 0.0 – 1.1)</t>
  </si>
  <si>
    <t>0.2 (CI: 0.0 – 0.4)</t>
  </si>
  <si>
    <t xml:space="preserve">0.2 </t>
  </si>
  <si>
    <t>0.0 (CI: 0.0 – 0.1)</t>
  </si>
  <si>
    <t>2.6 (CI: 0.7 – 4.4)</t>
  </si>
  <si>
    <t xml:space="preserve"> 4.4</t>
  </si>
  <si>
    <t>0.8 (CI: 0.3 – 1.4)</t>
  </si>
  <si>
    <t>4.6 (CI: 0.0 – 9.3)</t>
  </si>
  <si>
    <t xml:space="preserve"> 9.3</t>
  </si>
  <si>
    <t>9.2 (CI: 4.6 – 13.8)</t>
  </si>
  <si>
    <t xml:space="preserve"> 4.6 </t>
  </si>
  <si>
    <t>6.2 (CI: 4.3 – 8.1)</t>
  </si>
  <si>
    <t xml:space="preserve"> 4.3</t>
  </si>
  <si>
    <t xml:space="preserve"> 8.1</t>
  </si>
  <si>
    <t>4.5 (CI: 2.5 – 6.5)</t>
  </si>
  <si>
    <t xml:space="preserve"> 2.5</t>
  </si>
  <si>
    <t xml:space="preserve"> 6.5</t>
  </si>
  <si>
    <t>0.3 (CI: 0.0 – 0.9)</t>
  </si>
  <si>
    <t>2.5 (CI: 1.2 – 3.9)</t>
  </si>
  <si>
    <t xml:space="preserve"> 3.9</t>
  </si>
  <si>
    <t>1.0 (CI: 0.5 – 1.6)</t>
  </si>
  <si>
    <t>5.3 (CI: 3.3 – 7.3)</t>
  </si>
  <si>
    <t xml:space="preserve"> 7.3</t>
  </si>
  <si>
    <t>4.0 (CI: 2.2 – 5.9)</t>
  </si>
  <si>
    <t>2.4 (CI: 0.9 – 3.9)</t>
  </si>
  <si>
    <t xml:space="preserve">2.4 </t>
  </si>
  <si>
    <t>2.9 (CI: 1.4 – 4.5)</t>
  </si>
  <si>
    <t xml:space="preserve">2.9 </t>
  </si>
  <si>
    <t xml:space="preserve"> 1.4 </t>
  </si>
  <si>
    <t>2.4 (CI: 1.3 – 3.5)</t>
  </si>
  <si>
    <t>4.7 (CI: 1.3 – 8.0)</t>
  </si>
  <si>
    <t>1.8 (CI: 0.6 – 3.1)</t>
  </si>
  <si>
    <t xml:space="preserve"> 3.1</t>
  </si>
  <si>
    <t>5.6 (CI: 3.3 – 7.9)</t>
  </si>
  <si>
    <t xml:space="preserve">5.6 </t>
  </si>
  <si>
    <t>2.4 (CI: 0.8 – 4.0)</t>
  </si>
  <si>
    <t>1.8 (CI: 1.1 – 2.6)</t>
  </si>
  <si>
    <t>0.7 (CI: 0.4 – 1.1)</t>
  </si>
  <si>
    <t>1.8 (CI: 0.5 – 3.2)</t>
  </si>
  <si>
    <t>1.6 (CI: 0.2 – 3.0)</t>
  </si>
  <si>
    <t>0.9 (CI: 0.5 – 1.3)</t>
  </si>
  <si>
    <t>2.3 (CI: 1.6 – 2.9)</t>
  </si>
  <si>
    <t>5.7 (CI: 3.8 – 7.5)</t>
  </si>
  <si>
    <t xml:space="preserve">5.7 </t>
  </si>
  <si>
    <t xml:space="preserve"> 3.8</t>
  </si>
  <si>
    <t xml:space="preserve"> 7.5</t>
  </si>
  <si>
    <t>2.7 (CI: 1.6 – 3.8)</t>
  </si>
  <si>
    <t xml:space="preserve"> 1.6 </t>
  </si>
  <si>
    <t>2.9 (CI: 1.7 – 4.1)</t>
  </si>
  <si>
    <t>1.0 (CI: 0.6 – 1.4)</t>
  </si>
  <si>
    <t>4.4 (CI: 2.8 – 6.0)</t>
  </si>
  <si>
    <t xml:space="preserve"> 6.0</t>
  </si>
  <si>
    <t>2.8 (CI: 1.5 – 4.1)</t>
  </si>
  <si>
    <t>4.1 (CI: 2.8 – 5.5)</t>
  </si>
  <si>
    <t>3.0 (CI: 2.2 – 3.8)</t>
  </si>
  <si>
    <t xml:space="preserve">3.0 </t>
  </si>
  <si>
    <t>Lower prevalence</t>
  </si>
  <si>
    <t>0.8 (CI: 0.1 – 1.4)</t>
  </si>
  <si>
    <t>0.4 (CI: 0.0 – 1.0)</t>
  </si>
  <si>
    <t>1.0 (CI: 0.0 – 2.6)</t>
  </si>
  <si>
    <t>0.9 (CI: 0.0 – 2.3)</t>
  </si>
  <si>
    <t>0.2 (CI: 0.0 – 0.5)</t>
  </si>
  <si>
    <t>0.0 (CI: 0.0 – 0.0)</t>
  </si>
  <si>
    <t>0.1 (CI: 0.0 – 0.2)</t>
  </si>
  <si>
    <t>1.4 (CI: 0.7 – 2.2)</t>
  </si>
  <si>
    <t>1.5 (CI: 0.4 – 2.5)</t>
  </si>
  <si>
    <t>0.5 (CI: 0.1 – 0.8)</t>
  </si>
  <si>
    <t>1.4 (CI: 0.3 – 2.5)</t>
  </si>
  <si>
    <t>0.6 (CI: 0.0 – 1.3)</t>
  </si>
  <si>
    <t>1.0 (CI: 0.1 – 2.0)</t>
  </si>
  <si>
    <t>1.0 (CI: 0.0 – 2.5)</t>
  </si>
  <si>
    <t>0.4 (CI: 0.0 – 0.7)</t>
  </si>
  <si>
    <t>0.2 (CI: 0.0 – 0.6)</t>
  </si>
  <si>
    <t>0.6 (CI: 0.0 – 1.4)</t>
  </si>
  <si>
    <t>0.5 (CI: 0.0 – 1.2)</t>
  </si>
  <si>
    <t>0.9 (CI: 0.1 – 1.6)</t>
  </si>
  <si>
    <t>1.0 (CI: 0.0 – 2.0)</t>
  </si>
  <si>
    <t>1.0 (CI: 0.0 – 2.1)</t>
  </si>
  <si>
    <t>0.6 (CI: 0.0 – 1.1)</t>
  </si>
  <si>
    <t>1.1 (CI: 0.1 – 2.1)</t>
  </si>
  <si>
    <t>1.3 (CI: 0.3 – 2.4)</t>
  </si>
  <si>
    <t>0.4 (CI: 0.1 – 0.7)</t>
  </si>
  <si>
    <t>1.1 (CI: 0.0 – 2.1)</t>
  </si>
  <si>
    <t>0.9 (CI: 0.2 – 1.5)</t>
  </si>
  <si>
    <t>0.6 (CI: 0.1 – 1.1)</t>
  </si>
</sst>
</file>

<file path=xl/styles.xml><?xml version="1.0" encoding="utf-8"?>
<styleSheet xmlns="http://schemas.openxmlformats.org/spreadsheetml/2006/main">
  <numFmts count="2">
    <numFmt numFmtId="0" formatCode="General"/>
    <numFmt numFmtId="59" formatCode="0.000"/>
  </numFmts>
  <fonts count="10">
    <font>
      <sz val="10"/>
      <color indexed="8"/>
      <name val="Helvetica Neue"/>
    </font>
    <font>
      <sz val="12"/>
      <color indexed="8"/>
      <name val="Helvetica Neue"/>
    </font>
    <font>
      <sz val="14"/>
      <color indexed="8"/>
      <name val="Helvetica Neue"/>
    </font>
    <font>
      <u val="single"/>
      <sz val="12"/>
      <color indexed="11"/>
      <name val="Helvetica Neue"/>
    </font>
    <font>
      <sz val="13"/>
      <color indexed="8"/>
      <name val="Helvetica Neue"/>
    </font>
    <font>
      <b val="1"/>
      <sz val="10"/>
      <color indexed="8"/>
      <name val="Helvetica Neue"/>
    </font>
    <font>
      <b val="1"/>
      <sz val="10"/>
      <color indexed="8"/>
      <name val="Consolas"/>
    </font>
    <font>
      <sz val="10"/>
      <color indexed="8"/>
      <name val="Consolas"/>
    </font>
    <font>
      <b val="1"/>
      <sz val="10"/>
      <color indexed="20"/>
      <name val="Consolas"/>
    </font>
    <font>
      <sz val="10"/>
      <color indexed="8"/>
      <name val="Calibri"/>
    </font>
  </fonts>
  <fills count="8">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
      <patternFill patternType="solid">
        <fgColor indexed="15"/>
        <bgColor auto="1"/>
      </patternFill>
    </fill>
    <fill>
      <patternFill patternType="solid">
        <fgColor indexed="17"/>
        <bgColor auto="1"/>
      </patternFill>
    </fill>
    <fill>
      <patternFill patternType="solid">
        <fgColor indexed="18"/>
        <bgColor auto="1"/>
      </patternFill>
    </fill>
  </fills>
  <borders count="35">
    <border>
      <left/>
      <right/>
      <top/>
      <bottom/>
      <diagonal/>
    </border>
    <border>
      <left style="thin">
        <color indexed="13"/>
      </left>
      <right/>
      <top style="thin">
        <color indexed="13"/>
      </top>
      <bottom style="thin">
        <color indexed="14"/>
      </bottom>
      <diagonal/>
    </border>
    <border>
      <left/>
      <right/>
      <top style="thin">
        <color indexed="13"/>
      </top>
      <bottom style="thin">
        <color indexed="14"/>
      </bottom>
      <diagonal/>
    </border>
    <border>
      <left/>
      <right style="thin">
        <color indexed="13"/>
      </right>
      <top style="thin">
        <color indexed="13"/>
      </top>
      <bottom style="thin">
        <color indexed="14"/>
      </bottom>
      <diagonal/>
    </border>
    <border>
      <left style="thin">
        <color indexed="13"/>
      </left>
      <right style="thin">
        <color indexed="13"/>
      </right>
      <top style="thin">
        <color indexed="13"/>
      </top>
      <bottom style="thin">
        <color indexed="13"/>
      </bottom>
      <diagonal/>
    </border>
    <border>
      <left style="thin">
        <color indexed="14"/>
      </left>
      <right style="thin">
        <color indexed="14"/>
      </right>
      <top style="thin">
        <color indexed="14"/>
      </top>
      <bottom style="thin">
        <color indexed="16"/>
      </bottom>
      <diagonal/>
    </border>
    <border>
      <left style="thin">
        <color indexed="14"/>
      </left>
      <right style="thin">
        <color indexed="13"/>
      </right>
      <top style="thin">
        <color indexed="13"/>
      </top>
      <bottom style="thin">
        <color indexed="13"/>
      </bottom>
      <diagonal/>
    </border>
    <border>
      <left style="thin">
        <color indexed="14"/>
      </left>
      <right style="thin">
        <color indexed="16"/>
      </right>
      <top style="thin">
        <color indexed="16"/>
      </top>
      <bottom style="thin">
        <color indexed="14"/>
      </bottom>
      <diagonal/>
    </border>
    <border>
      <left style="thin">
        <color indexed="16"/>
      </left>
      <right style="thin">
        <color indexed="14"/>
      </right>
      <top style="thin">
        <color indexed="16"/>
      </top>
      <bottom style="thin">
        <color indexed="14"/>
      </bottom>
      <diagonal/>
    </border>
    <border>
      <left style="thin">
        <color indexed="14"/>
      </left>
      <right style="thin">
        <color indexed="14"/>
      </right>
      <top style="thin">
        <color indexed="16"/>
      </top>
      <bottom style="thin">
        <color indexed="14"/>
      </bottom>
      <diagonal/>
    </border>
    <border>
      <left style="thin">
        <color indexed="14"/>
      </left>
      <right/>
      <top style="thin">
        <color indexed="14"/>
      </top>
      <bottom style="thin">
        <color indexed="14"/>
      </bottom>
      <diagonal/>
    </border>
    <border>
      <left/>
      <right/>
      <top style="thin">
        <color indexed="14"/>
      </top>
      <bottom style="thin">
        <color indexed="14"/>
      </bottom>
      <diagonal/>
    </border>
    <border>
      <left/>
      <right style="thin">
        <color indexed="14"/>
      </right>
      <top style="thin">
        <color indexed="14"/>
      </top>
      <bottom style="thin">
        <color indexed="14"/>
      </bottom>
      <diagonal/>
    </border>
    <border>
      <left style="thin">
        <color indexed="14"/>
      </left>
      <right style="thin">
        <color indexed="14"/>
      </right>
      <top style="thin">
        <color indexed="14"/>
      </top>
      <bottom style="thin">
        <color indexed="14"/>
      </bottom>
      <diagonal/>
    </border>
    <border>
      <left style="thin">
        <color indexed="14"/>
      </left>
      <right style="thin">
        <color indexed="14"/>
      </right>
      <top style="thin">
        <color indexed="14"/>
      </top>
      <bottom style="medium">
        <color indexed="19"/>
      </bottom>
      <diagonal/>
    </border>
    <border>
      <left style="thin">
        <color indexed="14"/>
      </left>
      <right style="thin">
        <color indexed="16"/>
      </right>
      <top style="thin">
        <color indexed="14"/>
      </top>
      <bottom style="thin">
        <color indexed="14"/>
      </bottom>
      <diagonal/>
    </border>
    <border>
      <left style="thin">
        <color indexed="16"/>
      </left>
      <right style="thin">
        <color indexed="14"/>
      </right>
      <top style="thin">
        <color indexed="14"/>
      </top>
      <bottom style="thin">
        <color indexed="14"/>
      </bottom>
      <diagonal/>
    </border>
    <border>
      <left style="thin">
        <color indexed="14"/>
      </left>
      <right style="medium">
        <color indexed="19"/>
      </right>
      <top style="thin">
        <color indexed="14"/>
      </top>
      <bottom/>
      <diagonal/>
    </border>
    <border>
      <left style="medium">
        <color indexed="19"/>
      </left>
      <right style="medium">
        <color indexed="19"/>
      </right>
      <top style="medium">
        <color indexed="19"/>
      </top>
      <bottom style="medium">
        <color indexed="19"/>
      </bottom>
      <diagonal/>
    </border>
    <border>
      <left style="medium">
        <color indexed="19"/>
      </left>
      <right style="thin">
        <color indexed="14"/>
      </right>
      <top style="thin">
        <color indexed="14"/>
      </top>
      <bottom/>
      <diagonal/>
    </border>
    <border>
      <left style="thin">
        <color indexed="14"/>
      </left>
      <right style="medium">
        <color indexed="19"/>
      </right>
      <top/>
      <bottom/>
      <diagonal/>
    </border>
    <border>
      <left style="medium">
        <color indexed="19"/>
      </left>
      <right style="thin">
        <color indexed="14"/>
      </right>
      <top/>
      <bottom/>
      <diagonal/>
    </border>
    <border>
      <left style="thin">
        <color indexed="14"/>
      </left>
      <right style="medium">
        <color indexed="19"/>
      </right>
      <top/>
      <bottom style="thin">
        <color indexed="14"/>
      </bottom>
      <diagonal/>
    </border>
    <border>
      <left style="medium">
        <color indexed="19"/>
      </left>
      <right style="medium">
        <color indexed="19"/>
      </right>
      <top style="medium">
        <color indexed="19"/>
      </top>
      <bottom style="thin">
        <color indexed="14"/>
      </bottom>
      <diagonal/>
    </border>
    <border>
      <left style="medium">
        <color indexed="19"/>
      </left>
      <right style="thin">
        <color indexed="14"/>
      </right>
      <top/>
      <bottom style="thin">
        <color indexed="14"/>
      </bottom>
      <diagonal/>
    </border>
    <border>
      <left style="thin">
        <color indexed="13"/>
      </left>
      <right style="thin">
        <color indexed="13"/>
      </right>
      <top style="thin">
        <color indexed="14"/>
      </top>
      <bottom style="thin">
        <color indexed="13"/>
      </bottom>
      <diagonal/>
    </border>
    <border>
      <left style="thin">
        <color indexed="13"/>
      </left>
      <right/>
      <top style="thin">
        <color indexed="14"/>
      </top>
      <bottom style="thin">
        <color indexed="13"/>
      </bottom>
      <diagonal/>
    </border>
    <border>
      <left/>
      <right/>
      <top style="thin">
        <color indexed="14"/>
      </top>
      <bottom/>
      <diagonal/>
    </border>
    <border>
      <left/>
      <right style="thin">
        <color indexed="14"/>
      </right>
      <top style="thin">
        <color indexed="14"/>
      </top>
      <bottom/>
      <diagonal/>
    </border>
    <border>
      <left style="thin">
        <color indexed="14"/>
      </left>
      <right style="thin">
        <color indexed="13"/>
      </right>
      <top style="thin">
        <color indexed="14"/>
      </top>
      <bottom style="thin">
        <color indexed="13"/>
      </bottom>
      <diagonal/>
    </border>
    <border>
      <left style="thin">
        <color indexed="13"/>
      </left>
      <right style="thin">
        <color indexed="13"/>
      </right>
      <top style="thin">
        <color indexed="14"/>
      </top>
      <bottom style="thin">
        <color indexed="14"/>
      </bottom>
      <diagonal/>
    </border>
    <border>
      <left style="thin">
        <color indexed="13"/>
      </left>
      <right/>
      <top style="thin">
        <color indexed="13"/>
      </top>
      <bottom style="thin">
        <color indexed="13"/>
      </bottom>
      <diagonal/>
    </border>
    <border>
      <left/>
      <right/>
      <top/>
      <bottom style="thin">
        <color indexed="13"/>
      </bottom>
      <diagonal/>
    </border>
    <border>
      <left/>
      <right style="thin">
        <color indexed="13"/>
      </right>
      <top style="thin">
        <color indexed="14"/>
      </top>
      <bottom style="thin">
        <color indexed="13"/>
      </bottom>
      <diagonal/>
    </border>
    <border>
      <left style="thin">
        <color indexed="13"/>
      </left>
      <right style="thin">
        <color indexed="14"/>
      </right>
      <top style="thin">
        <color indexed="13"/>
      </top>
      <bottom style="thin">
        <color indexed="13"/>
      </bottom>
      <diagonal/>
    </border>
  </borders>
  <cellStyleXfs count="1">
    <xf numFmtId="0" fontId="0" applyNumberFormat="0" applyFont="1" applyFill="0" applyBorder="0" applyAlignment="1" applyProtection="0">
      <alignment vertical="top" wrapText="1"/>
    </xf>
  </cellStyleXfs>
  <cellXfs count="131">
    <xf numFmtId="0" fontId="0" applyNumberFormat="0" applyFont="1" applyFill="0" applyBorder="0" applyAlignment="1" applyProtection="0">
      <alignment vertical="top" wrapText="1"/>
    </xf>
    <xf numFmtId="0" fontId="1" applyNumberFormat="0" applyFont="1" applyFill="0" applyBorder="0" applyAlignment="1" applyProtection="0">
      <alignment horizontal="left" vertical="top" wrapText="1"/>
    </xf>
    <xf numFmtId="0" fontId="2" applyNumberFormat="0" applyFont="1" applyFill="0" applyBorder="0" applyAlignment="1" applyProtection="0">
      <alignment horizontal="left" vertical="top" wrapText="1"/>
    </xf>
    <xf numFmtId="0" fontId="1" fillId="2" applyNumberFormat="0" applyFont="1" applyFill="1" applyBorder="0" applyAlignment="1" applyProtection="0">
      <alignment horizontal="left" vertical="top" wrapText="1"/>
    </xf>
    <xf numFmtId="0" fontId="1" fillId="3" applyNumberFormat="0" applyFont="1" applyFill="1" applyBorder="0" applyAlignment="1" applyProtection="0">
      <alignment horizontal="left" vertical="top" wrapText="1"/>
    </xf>
    <xf numFmtId="0" fontId="3" fillId="3" applyNumberFormat="0" applyFont="1" applyFill="1" applyBorder="0" applyAlignment="1" applyProtection="0">
      <alignment horizontal="left" vertical="top" wrapText="1"/>
    </xf>
    <xf numFmtId="0" fontId="0" applyNumberFormat="1" applyFont="1" applyFill="0" applyBorder="0" applyAlignment="1" applyProtection="0">
      <alignment vertical="top" wrapText="1"/>
    </xf>
    <xf numFmtId="49" fontId="1" fillId="4" borderId="1" applyNumberFormat="1" applyFont="1" applyFill="1" applyBorder="1" applyAlignment="1" applyProtection="0">
      <alignment horizontal="center" vertical="center"/>
    </xf>
    <xf numFmtId="0" fontId="1" fillId="4" borderId="2" applyNumberFormat="0" applyFont="1" applyFill="1" applyBorder="1" applyAlignment="1" applyProtection="0">
      <alignment horizontal="center" vertical="center"/>
    </xf>
    <xf numFmtId="0" fontId="1" fillId="4" borderId="3" applyNumberFormat="0" applyFont="1" applyFill="1" applyBorder="1" applyAlignment="1" applyProtection="0">
      <alignment horizontal="center" vertical="center"/>
    </xf>
    <xf numFmtId="0" fontId="0" fillId="4" borderId="4" applyNumberFormat="0" applyFont="1" applyFill="1" applyBorder="1" applyAlignment="1" applyProtection="0">
      <alignment vertical="top" wrapText="1"/>
    </xf>
    <xf numFmtId="49" fontId="5" fillId="5" borderId="5" applyNumberFormat="1" applyFont="1" applyFill="1" applyBorder="1" applyAlignment="1" applyProtection="0">
      <alignment vertical="top" wrapText="1"/>
    </xf>
    <xf numFmtId="0" fontId="5" fillId="5" borderId="5" applyNumberFormat="0" applyFont="1" applyFill="1" applyBorder="1" applyAlignment="1" applyProtection="0">
      <alignment vertical="top" wrapText="1"/>
    </xf>
    <xf numFmtId="49" fontId="6" fillId="5" borderId="5" applyNumberFormat="1" applyFont="1" applyFill="1" applyBorder="1" applyAlignment="1" applyProtection="0">
      <alignment vertical="top" wrapText="1"/>
    </xf>
    <xf numFmtId="49" fontId="5" fillId="5" borderId="5" applyNumberFormat="1" applyFont="1" applyFill="1" applyBorder="1" applyAlignment="1" applyProtection="0">
      <alignment horizontal="left" vertical="top" wrapText="1"/>
    </xf>
    <xf numFmtId="0" fontId="5" fillId="6" borderId="5" applyNumberFormat="0" applyFont="1" applyFill="1" applyBorder="1" applyAlignment="1" applyProtection="0">
      <alignment vertical="top" wrapText="1"/>
    </xf>
    <xf numFmtId="49" fontId="5" fillId="6" borderId="5" applyNumberFormat="1" applyFont="1" applyFill="1" applyBorder="1" applyAlignment="1" applyProtection="0">
      <alignment vertical="top" wrapText="1"/>
    </xf>
    <xf numFmtId="0" fontId="0" fillId="4" borderId="6" applyNumberFormat="0" applyFont="1" applyFill="1" applyBorder="1" applyAlignment="1" applyProtection="0">
      <alignment vertical="top" wrapText="1"/>
    </xf>
    <xf numFmtId="0" fontId="5" borderId="7" applyNumberFormat="0" applyFont="1" applyFill="0" applyBorder="1" applyAlignment="1" applyProtection="0">
      <alignment vertical="top" wrapText="1"/>
    </xf>
    <xf numFmtId="49" fontId="0" borderId="8" applyNumberFormat="1" applyFont="1" applyFill="0" applyBorder="1" applyAlignment="1" applyProtection="0">
      <alignment horizontal="center" vertical="top" wrapText="1"/>
    </xf>
    <xf numFmtId="49" fontId="0" borderId="9" applyNumberFormat="1" applyFont="1" applyFill="0" applyBorder="1" applyAlignment="1" applyProtection="0">
      <alignment horizontal="center" vertical="top" wrapText="1"/>
    </xf>
    <xf numFmtId="49" fontId="7" borderId="9" applyNumberFormat="1" applyFont="1" applyFill="0" applyBorder="1" applyAlignment="1" applyProtection="0">
      <alignment horizontal="center" vertical="top" wrapText="1"/>
    </xf>
    <xf numFmtId="2" fontId="0" borderId="9" applyNumberFormat="1" applyFont="1" applyFill="0" applyBorder="1" applyAlignment="1" applyProtection="0">
      <alignment horizontal="center" vertical="top" wrapText="1"/>
    </xf>
    <xf numFmtId="2" fontId="7" borderId="9" applyNumberFormat="1" applyFont="1" applyFill="0" applyBorder="1" applyAlignment="1" applyProtection="0">
      <alignment horizontal="center" vertical="top" wrapText="1"/>
    </xf>
    <xf numFmtId="49" fontId="0" borderId="9" applyNumberFormat="1" applyFont="1" applyFill="0" applyBorder="1" applyAlignment="1" applyProtection="0">
      <alignment vertical="top" wrapText="1"/>
    </xf>
    <xf numFmtId="0" fontId="0" borderId="6" applyNumberFormat="0" applyFont="1" applyFill="0" applyBorder="1" applyAlignment="1" applyProtection="0">
      <alignment vertical="top" wrapText="1"/>
    </xf>
    <xf numFmtId="49" fontId="5" borderId="10" applyNumberFormat="1" applyFont="1" applyFill="0" applyBorder="1" applyAlignment="1" applyProtection="0">
      <alignment horizontal="left" vertical="top" wrapText="1"/>
    </xf>
    <xf numFmtId="49" fontId="5" fillId="7" borderId="11" applyNumberFormat="1" applyFont="1" applyFill="1" applyBorder="1" applyAlignment="1" applyProtection="0">
      <alignment horizontal="left" vertical="top" wrapText="1"/>
    </xf>
    <xf numFmtId="49" fontId="5" fillId="7" borderId="12" applyNumberFormat="1" applyFont="1" applyFill="1" applyBorder="1" applyAlignment="1" applyProtection="0">
      <alignment horizontal="left" vertical="top" wrapText="1"/>
    </xf>
    <xf numFmtId="2" fontId="0" borderId="13" applyNumberFormat="1" applyFont="1" applyFill="0" applyBorder="1" applyAlignment="1" applyProtection="0">
      <alignment horizontal="center" vertical="top" wrapText="1"/>
    </xf>
    <xf numFmtId="0" fontId="7" borderId="13" applyNumberFormat="0" applyFont="1" applyFill="0" applyBorder="1" applyAlignment="1" applyProtection="0">
      <alignment horizontal="center" vertical="top" wrapText="1"/>
    </xf>
    <xf numFmtId="2" fontId="0" borderId="14" applyNumberFormat="1" applyFont="1" applyFill="0" applyBorder="1" applyAlignment="1" applyProtection="0">
      <alignment horizontal="center" vertical="top" wrapText="1"/>
    </xf>
    <xf numFmtId="2" fontId="7" borderId="13" applyNumberFormat="1" applyFont="1" applyFill="0" applyBorder="1" applyAlignment="1" applyProtection="0">
      <alignment horizontal="center" vertical="top" wrapText="1"/>
    </xf>
    <xf numFmtId="0" fontId="0" borderId="13" applyNumberFormat="0" applyFont="1" applyFill="0" applyBorder="1" applyAlignment="1" applyProtection="0">
      <alignment vertical="top" wrapText="1"/>
    </xf>
    <xf numFmtId="0" fontId="0" borderId="13" applyNumberFormat="0" applyFont="1" applyFill="0" applyBorder="1" applyAlignment="1" applyProtection="0">
      <alignment horizontal="center" vertical="top" wrapText="1"/>
    </xf>
    <xf numFmtId="0" fontId="0" borderId="14" applyNumberFormat="0" applyFont="1" applyFill="0" applyBorder="1" applyAlignment="1" applyProtection="0">
      <alignment horizontal="center" vertical="top" wrapText="1"/>
    </xf>
    <xf numFmtId="0" fontId="0" borderId="13" applyNumberFormat="0" applyFont="1" applyFill="0" applyBorder="1" applyAlignment="1" applyProtection="0">
      <alignment horizontal="center" vertical="top"/>
    </xf>
    <xf numFmtId="49" fontId="5" borderId="15" applyNumberFormat="1" applyFont="1" applyFill="0" applyBorder="1" applyAlignment="1" applyProtection="0">
      <alignment vertical="top" wrapText="1"/>
    </xf>
    <xf numFmtId="0" fontId="0" borderId="16" applyNumberFormat="1" applyFont="1" applyFill="0" applyBorder="1" applyAlignment="1" applyProtection="0">
      <alignment horizontal="center" vertical="top" wrapText="1"/>
    </xf>
    <xf numFmtId="49" fontId="0" borderId="13" applyNumberFormat="1" applyFont="1" applyFill="0" applyBorder="1" applyAlignment="1" applyProtection="0">
      <alignment horizontal="center" vertical="top" wrapText="1"/>
    </xf>
    <xf numFmtId="49" fontId="0" borderId="17" applyNumberFormat="1" applyFont="1" applyFill="0" applyBorder="1" applyAlignment="1" applyProtection="0">
      <alignment vertical="center"/>
    </xf>
    <xf numFmtId="49" fontId="8" borderId="18" applyNumberFormat="1" applyFont="1" applyFill="0" applyBorder="1" applyAlignment="1" applyProtection="0">
      <alignment vertical="center"/>
    </xf>
    <xf numFmtId="49" fontId="0" borderId="19" applyNumberFormat="1" applyFont="1" applyFill="0" applyBorder="1" applyAlignment="1" applyProtection="0">
      <alignment vertical="center"/>
    </xf>
    <xf numFmtId="2" fontId="7" borderId="17" applyNumberFormat="1" applyFont="1" applyFill="0" applyBorder="1" applyAlignment="1" applyProtection="0">
      <alignment vertical="center"/>
    </xf>
    <xf numFmtId="2" fontId="8" borderId="18" applyNumberFormat="1" applyFont="1" applyFill="0" applyBorder="1" applyAlignment="1" applyProtection="0">
      <alignment vertical="center"/>
    </xf>
    <xf numFmtId="2" fontId="7" borderId="19" applyNumberFormat="1" applyFont="1" applyFill="0" applyBorder="1" applyAlignment="1" applyProtection="0">
      <alignment vertical="center"/>
    </xf>
    <xf numFmtId="59" fontId="0" borderId="13" applyNumberFormat="1" applyFont="1" applyFill="0" applyBorder="1" applyAlignment="1" applyProtection="0">
      <alignment horizontal="center" vertical="top"/>
    </xf>
    <xf numFmtId="59" fontId="0" borderId="13" applyNumberFormat="1" applyFont="1" applyFill="0" applyBorder="1" applyAlignment="1" applyProtection="0">
      <alignment horizontal="center" vertical="top" wrapText="1"/>
    </xf>
    <xf numFmtId="49" fontId="7" borderId="17" applyNumberFormat="1" applyFont="1" applyFill="0" applyBorder="1" applyAlignment="1" applyProtection="0">
      <alignment vertical="center"/>
    </xf>
    <xf numFmtId="49" fontId="7" borderId="19" applyNumberFormat="1" applyFont="1" applyFill="0" applyBorder="1" applyAlignment="1" applyProtection="0">
      <alignment vertical="center"/>
    </xf>
    <xf numFmtId="0" fontId="7" borderId="17" applyNumberFormat="0" applyFont="1" applyFill="0" applyBorder="1" applyAlignment="1" applyProtection="0">
      <alignment vertical="center"/>
    </xf>
    <xf numFmtId="0" fontId="8" borderId="18" applyNumberFormat="0" applyFont="1" applyFill="0" applyBorder="1" applyAlignment="1" applyProtection="0">
      <alignment vertical="center"/>
    </xf>
    <xf numFmtId="0" fontId="7" borderId="19" applyNumberFormat="0" applyFont="1" applyFill="0" applyBorder="1" applyAlignment="1" applyProtection="0">
      <alignment vertical="center"/>
    </xf>
    <xf numFmtId="0" fontId="0" borderId="13" applyNumberFormat="1" applyFont="1" applyFill="0" applyBorder="1" applyAlignment="1" applyProtection="0">
      <alignment horizontal="center" vertical="top" wrapText="1"/>
    </xf>
    <xf numFmtId="49" fontId="0" borderId="20" applyNumberFormat="1" applyFont="1" applyFill="0" applyBorder="1" applyAlignment="1" applyProtection="0">
      <alignment vertical="center"/>
    </xf>
    <xf numFmtId="49" fontId="0" borderId="21" applyNumberFormat="1" applyFont="1" applyFill="0" applyBorder="1" applyAlignment="1" applyProtection="0">
      <alignment vertical="center"/>
    </xf>
    <xf numFmtId="49" fontId="0" borderId="13" applyNumberFormat="1" applyFont="1" applyFill="0" applyBorder="1" applyAlignment="1" applyProtection="0">
      <alignment vertical="top" wrapText="1"/>
    </xf>
    <xf numFmtId="49" fontId="7" borderId="20" applyNumberFormat="1" applyFont="1" applyFill="0" applyBorder="1" applyAlignment="1" applyProtection="0">
      <alignment vertical="center"/>
    </xf>
    <xf numFmtId="49" fontId="7" borderId="21" applyNumberFormat="1" applyFont="1" applyFill="0" applyBorder="1" applyAlignment="1" applyProtection="0">
      <alignment vertical="center"/>
    </xf>
    <xf numFmtId="2" fontId="0" borderId="6" applyNumberFormat="1" applyFont="1" applyFill="0" applyBorder="1" applyAlignment="1" applyProtection="0">
      <alignment vertical="top" wrapText="1"/>
    </xf>
    <xf numFmtId="2" fontId="7" borderId="20" applyNumberFormat="1" applyFont="1" applyFill="0" applyBorder="1" applyAlignment="1" applyProtection="0">
      <alignment vertical="center"/>
    </xf>
    <xf numFmtId="2" fontId="7" borderId="21" applyNumberFormat="1" applyFont="1" applyFill="0" applyBorder="1" applyAlignment="1" applyProtection="0">
      <alignment vertical="center"/>
    </xf>
    <xf numFmtId="0" fontId="7" borderId="20" applyNumberFormat="0" applyFont="1" applyFill="0" applyBorder="1" applyAlignment="1" applyProtection="0">
      <alignment vertical="center"/>
    </xf>
    <xf numFmtId="0" fontId="7" borderId="21" applyNumberFormat="0" applyFont="1" applyFill="0" applyBorder="1" applyAlignment="1" applyProtection="0">
      <alignment vertical="center"/>
    </xf>
    <xf numFmtId="0" fontId="0" borderId="16" applyNumberFormat="0" applyFont="1" applyFill="0" applyBorder="1" applyAlignment="1" applyProtection="0">
      <alignment horizontal="center" vertical="top" wrapText="1"/>
    </xf>
    <xf numFmtId="0" fontId="0" borderId="20" applyNumberFormat="0" applyFont="1" applyFill="0" applyBorder="1" applyAlignment="1" applyProtection="0">
      <alignment vertical="center"/>
    </xf>
    <xf numFmtId="2" fontId="0" borderId="21" applyNumberFormat="1" applyFont="1" applyFill="0" applyBorder="1" applyAlignment="1" applyProtection="0">
      <alignment vertical="center"/>
    </xf>
    <xf numFmtId="49" fontId="7" borderId="22" applyNumberFormat="1" applyFont="1" applyFill="0" applyBorder="1" applyAlignment="1" applyProtection="0">
      <alignment vertical="center"/>
    </xf>
    <xf numFmtId="49" fontId="8" borderId="23" applyNumberFormat="1" applyFont="1" applyFill="0" applyBorder="1" applyAlignment="1" applyProtection="0">
      <alignment vertical="center"/>
    </xf>
    <xf numFmtId="49" fontId="7" borderId="24" applyNumberFormat="1" applyFont="1" applyFill="0" applyBorder="1" applyAlignment="1" applyProtection="0">
      <alignment vertical="center"/>
    </xf>
    <xf numFmtId="0" fontId="0" borderId="22" applyNumberFormat="0" applyFont="1" applyFill="0" applyBorder="1" applyAlignment="1" applyProtection="0">
      <alignment vertical="center"/>
    </xf>
    <xf numFmtId="2" fontId="8" borderId="23" applyNumberFormat="1" applyFont="1" applyFill="0" applyBorder="1" applyAlignment="1" applyProtection="0">
      <alignment vertical="center"/>
    </xf>
    <xf numFmtId="2" fontId="0" borderId="24" applyNumberFormat="1" applyFont="1" applyFill="0" applyBorder="1" applyAlignment="1" applyProtection="0">
      <alignment vertical="center"/>
    </xf>
    <xf numFmtId="0" fontId="5" fillId="7" borderId="15" applyNumberFormat="0" applyFont="1" applyFill="1" applyBorder="1" applyAlignment="1" applyProtection="0">
      <alignment vertical="top" wrapText="1"/>
    </xf>
    <xf numFmtId="49" fontId="0" fillId="4" borderId="16" applyNumberFormat="1" applyFont="1" applyFill="1" applyBorder="1" applyAlignment="1" applyProtection="0">
      <alignment horizontal="center" vertical="top" wrapText="1"/>
    </xf>
    <xf numFmtId="0" fontId="0" fillId="4" borderId="13" applyNumberFormat="0" applyFont="1" applyFill="1" applyBorder="1" applyAlignment="1" applyProtection="0">
      <alignment vertical="top" wrapText="1"/>
    </xf>
    <xf numFmtId="2" fontId="0" fillId="4" borderId="13" applyNumberFormat="1" applyFont="1" applyFill="1" applyBorder="1" applyAlignment="1" applyProtection="0">
      <alignment vertical="top" wrapText="1"/>
    </xf>
    <xf numFmtId="0" fontId="0" fillId="4" borderId="13" applyNumberFormat="0" applyFont="1" applyFill="1" applyBorder="1" applyAlignment="1" applyProtection="0">
      <alignment horizontal="center" vertical="top" wrapText="1"/>
    </xf>
    <xf numFmtId="0" fontId="0" fillId="4" borderId="25" applyNumberFormat="0" applyFont="1" applyFill="1" applyBorder="1" applyAlignment="1" applyProtection="0">
      <alignment vertical="top" wrapText="1"/>
    </xf>
    <xf numFmtId="0" fontId="0" fillId="4" borderId="26" applyNumberFormat="0" applyFont="1" applyFill="1" applyBorder="1" applyAlignment="1" applyProtection="0">
      <alignment vertical="top" wrapText="1"/>
    </xf>
    <xf numFmtId="0" fontId="0" fillId="4" borderId="27" applyNumberFormat="0" applyFont="1" applyFill="1" applyBorder="1" applyAlignment="1" applyProtection="0">
      <alignment vertical="top" wrapText="1"/>
    </xf>
    <xf numFmtId="0" fontId="0" fillId="4" borderId="28" applyNumberFormat="0" applyFont="1" applyFill="1" applyBorder="1" applyAlignment="1" applyProtection="0">
      <alignment vertical="top" wrapText="1"/>
    </xf>
    <xf numFmtId="49" fontId="0" fillId="4" borderId="13" applyNumberFormat="1" applyFont="1" applyFill="1" applyBorder="1" applyAlignment="1" applyProtection="0">
      <alignment vertical="top" wrapText="1"/>
    </xf>
    <xf numFmtId="0" fontId="0" fillId="4" borderId="29" applyNumberFormat="0" applyFont="1" applyFill="1" applyBorder="1" applyAlignment="1" applyProtection="0">
      <alignment vertical="top" wrapText="1"/>
    </xf>
    <xf numFmtId="0" fontId="0" fillId="4" borderId="30" applyNumberFormat="0" applyFont="1" applyFill="1" applyBorder="1" applyAlignment="1" applyProtection="0">
      <alignment vertical="top" wrapText="1"/>
    </xf>
    <xf numFmtId="0" fontId="0" fillId="4" borderId="31" applyNumberFormat="0" applyFont="1" applyFill="1" applyBorder="1" applyAlignment="1" applyProtection="0">
      <alignment vertical="top" wrapText="1"/>
    </xf>
    <xf numFmtId="0" fontId="0" fillId="4" borderId="32" applyNumberFormat="0" applyFont="1" applyFill="1" applyBorder="1" applyAlignment="1" applyProtection="0">
      <alignment vertical="top" wrapText="1"/>
    </xf>
    <xf numFmtId="0" fontId="0" fillId="4" borderId="33" applyNumberFormat="0" applyFont="1" applyFill="1" applyBorder="1" applyAlignment="1" applyProtection="0">
      <alignment vertical="top" wrapText="1"/>
    </xf>
    <xf numFmtId="0" fontId="0" fillId="4" borderId="34" applyNumberFormat="0" applyFont="1" applyFill="1" applyBorder="1" applyAlignment="1" applyProtection="0">
      <alignment vertical="top" wrapText="1"/>
    </xf>
    <xf numFmtId="49" fontId="0" fillId="4" borderId="13" applyNumberFormat="1" applyFont="1" applyFill="1" applyBorder="1" applyAlignment="1" applyProtection="0">
      <alignment horizontal="center" vertical="top" wrapText="1"/>
    </xf>
    <xf numFmtId="0" fontId="0" applyNumberFormat="1" applyFont="1" applyFill="0" applyBorder="0" applyAlignment="1" applyProtection="0">
      <alignment vertical="top" wrapText="1"/>
    </xf>
    <xf numFmtId="0" fontId="5" fillId="7" borderId="7" applyNumberFormat="0" applyFont="1" applyFill="1" applyBorder="1" applyAlignment="1" applyProtection="0">
      <alignment vertical="top" wrapText="1"/>
    </xf>
    <xf numFmtId="49" fontId="0" fillId="4" borderId="8" applyNumberFormat="1" applyFont="1" applyFill="1" applyBorder="1" applyAlignment="1" applyProtection="0">
      <alignment vertical="top" wrapText="1"/>
    </xf>
    <xf numFmtId="49" fontId="0" fillId="4" borderId="9" applyNumberFormat="1" applyFont="1" applyFill="1" applyBorder="1" applyAlignment="1" applyProtection="0">
      <alignment vertical="top" wrapText="1"/>
    </xf>
    <xf numFmtId="49" fontId="7" fillId="4" borderId="9" applyNumberFormat="1" applyFont="1" applyFill="1" applyBorder="1" applyAlignment="1" applyProtection="0">
      <alignment horizontal="center" vertical="top" wrapText="1"/>
    </xf>
    <xf numFmtId="2" fontId="0" fillId="4" borderId="9" applyNumberFormat="1" applyFont="1" applyFill="1" applyBorder="1" applyAlignment="1" applyProtection="0">
      <alignment horizontal="center" vertical="top" wrapText="1"/>
    </xf>
    <xf numFmtId="2" fontId="7" fillId="4" borderId="9" applyNumberFormat="1" applyFont="1" applyFill="1" applyBorder="1" applyAlignment="1" applyProtection="0">
      <alignment horizontal="center" vertical="top" wrapText="1"/>
    </xf>
    <xf numFmtId="49" fontId="0" fillId="4" borderId="9" applyNumberFormat="1" applyFont="1" applyFill="1" applyBorder="1" applyAlignment="1" applyProtection="0">
      <alignment horizontal="center" vertical="top" wrapText="1"/>
    </xf>
    <xf numFmtId="49" fontId="5" fillId="7" borderId="15" applyNumberFormat="1" applyFont="1" applyFill="1" applyBorder="1" applyAlignment="1" applyProtection="0">
      <alignment vertical="top" wrapText="1"/>
    </xf>
    <xf numFmtId="0" fontId="0" fillId="4" borderId="16" applyNumberFormat="0" applyFont="1" applyFill="1" applyBorder="1" applyAlignment="1" applyProtection="0">
      <alignment vertical="top" wrapText="1"/>
    </xf>
    <xf numFmtId="0" fontId="7" fillId="4" borderId="13" applyNumberFormat="0" applyFont="1" applyFill="1" applyBorder="1" applyAlignment="1" applyProtection="0">
      <alignment horizontal="center" vertical="top" wrapText="1"/>
    </xf>
    <xf numFmtId="2" fontId="0" fillId="4" borderId="14" applyNumberFormat="1" applyFont="1" applyFill="1" applyBorder="1" applyAlignment="1" applyProtection="0">
      <alignment horizontal="center" vertical="top" wrapText="1"/>
    </xf>
    <xf numFmtId="2" fontId="7" fillId="4" borderId="13" applyNumberFormat="1" applyFont="1" applyFill="1" applyBorder="1" applyAlignment="1" applyProtection="0">
      <alignment horizontal="center" vertical="top" wrapText="1"/>
    </xf>
    <xf numFmtId="0" fontId="0" fillId="4" borderId="14" applyNumberFormat="0" applyFont="1" applyFill="1" applyBorder="1" applyAlignment="1" applyProtection="0">
      <alignment horizontal="center" vertical="top" wrapText="1"/>
    </xf>
    <xf numFmtId="0" fontId="0" fillId="4" borderId="16" applyNumberFormat="1" applyFont="1" applyFill="1" applyBorder="1" applyAlignment="1" applyProtection="0">
      <alignment vertical="top" wrapText="1"/>
    </xf>
    <xf numFmtId="49" fontId="0" fillId="4" borderId="13" applyNumberFormat="1" applyFont="1" applyFill="1" applyBorder="1" applyAlignment="1" applyProtection="0">
      <alignment horizontal="left" vertical="top" wrapText="1"/>
    </xf>
    <xf numFmtId="49" fontId="7" fillId="4" borderId="17" applyNumberFormat="1" applyFont="1" applyFill="1" applyBorder="1" applyAlignment="1" applyProtection="0">
      <alignment vertical="center"/>
    </xf>
    <xf numFmtId="49" fontId="8" fillId="4" borderId="18" applyNumberFormat="1" applyFont="1" applyFill="1" applyBorder="1" applyAlignment="1" applyProtection="0">
      <alignment vertical="center"/>
    </xf>
    <xf numFmtId="49" fontId="7" fillId="4" borderId="19" applyNumberFormat="1" applyFont="1" applyFill="1" applyBorder="1" applyAlignment="1" applyProtection="0">
      <alignment vertical="center"/>
    </xf>
    <xf numFmtId="2" fontId="7" fillId="4" borderId="17" applyNumberFormat="1" applyFont="1" applyFill="1" applyBorder="1" applyAlignment="1" applyProtection="0">
      <alignment vertical="center"/>
    </xf>
    <xf numFmtId="2" fontId="8" fillId="4" borderId="18" applyNumberFormat="1" applyFont="1" applyFill="1" applyBorder="1" applyAlignment="1" applyProtection="0">
      <alignment vertical="center"/>
    </xf>
    <xf numFmtId="2" fontId="7" fillId="4" borderId="19" applyNumberFormat="1" applyFont="1" applyFill="1" applyBorder="1" applyAlignment="1" applyProtection="0">
      <alignment vertical="center"/>
    </xf>
    <xf numFmtId="59" fontId="0" fillId="4" borderId="13" applyNumberFormat="1" applyFont="1" applyFill="1" applyBorder="1" applyAlignment="1" applyProtection="0">
      <alignment horizontal="center" vertical="top"/>
    </xf>
    <xf numFmtId="59" fontId="0" fillId="4" borderId="13" applyNumberFormat="1" applyFont="1" applyFill="1" applyBorder="1" applyAlignment="1" applyProtection="0">
      <alignment horizontal="center" vertical="top" wrapText="1"/>
    </xf>
    <xf numFmtId="0" fontId="7" fillId="4" borderId="17" applyNumberFormat="0" applyFont="1" applyFill="1" applyBorder="1" applyAlignment="1" applyProtection="0">
      <alignment vertical="center"/>
    </xf>
    <xf numFmtId="0" fontId="8" fillId="4" borderId="18" applyNumberFormat="0" applyFont="1" applyFill="1" applyBorder="1" applyAlignment="1" applyProtection="0">
      <alignment vertical="center"/>
    </xf>
    <xf numFmtId="0" fontId="7" fillId="4" borderId="19" applyNumberFormat="0" applyFont="1" applyFill="1" applyBorder="1" applyAlignment="1" applyProtection="0">
      <alignment vertical="center"/>
    </xf>
    <xf numFmtId="0" fontId="0" fillId="4" borderId="13" applyNumberFormat="1" applyFont="1" applyFill="1" applyBorder="1" applyAlignment="1" applyProtection="0">
      <alignment vertical="top" wrapText="1"/>
    </xf>
    <xf numFmtId="49" fontId="7" fillId="4" borderId="20" applyNumberFormat="1" applyFont="1" applyFill="1" applyBorder="1" applyAlignment="1" applyProtection="0">
      <alignment vertical="center"/>
    </xf>
    <xf numFmtId="49" fontId="7" fillId="4" borderId="21" applyNumberFormat="1" applyFont="1" applyFill="1" applyBorder="1" applyAlignment="1" applyProtection="0">
      <alignment vertical="center"/>
    </xf>
    <xf numFmtId="2" fontId="7" fillId="4" borderId="20" applyNumberFormat="1" applyFont="1" applyFill="1" applyBorder="1" applyAlignment="1" applyProtection="0">
      <alignment vertical="center"/>
    </xf>
    <xf numFmtId="2" fontId="7" fillId="4" borderId="21" applyNumberFormat="1" applyFont="1" applyFill="1" applyBorder="1" applyAlignment="1" applyProtection="0">
      <alignment vertical="center"/>
    </xf>
    <xf numFmtId="0" fontId="7" fillId="4" borderId="20" applyNumberFormat="0" applyFont="1" applyFill="1" applyBorder="1" applyAlignment="1" applyProtection="0">
      <alignment vertical="center"/>
    </xf>
    <xf numFmtId="0" fontId="7" fillId="4" borderId="21" applyNumberFormat="0" applyFont="1" applyFill="1" applyBorder="1" applyAlignment="1" applyProtection="0">
      <alignment vertical="center"/>
    </xf>
    <xf numFmtId="49" fontId="7" fillId="4" borderId="22" applyNumberFormat="1" applyFont="1" applyFill="1" applyBorder="1" applyAlignment="1" applyProtection="0">
      <alignment vertical="center"/>
    </xf>
    <xf numFmtId="49" fontId="8" fillId="4" borderId="23" applyNumberFormat="1" applyFont="1" applyFill="1" applyBorder="1" applyAlignment="1" applyProtection="0">
      <alignment vertical="center"/>
    </xf>
    <xf numFmtId="49" fontId="7" fillId="4" borderId="24" applyNumberFormat="1" applyFont="1" applyFill="1" applyBorder="1" applyAlignment="1" applyProtection="0">
      <alignment vertical="center"/>
    </xf>
    <xf numFmtId="0" fontId="7" fillId="4" borderId="22" applyNumberFormat="0" applyFont="1" applyFill="1" applyBorder="1" applyAlignment="1" applyProtection="0">
      <alignment vertical="center"/>
    </xf>
    <xf numFmtId="2" fontId="8" fillId="4" borderId="23" applyNumberFormat="1" applyFont="1" applyFill="1" applyBorder="1" applyAlignment="1" applyProtection="0">
      <alignment vertical="center"/>
    </xf>
    <xf numFmtId="2" fontId="7" fillId="4" borderId="24" applyNumberFormat="1" applyFont="1" applyFill="1" applyBorder="1" applyAlignment="1" applyProtection="0">
      <alignment vertical="center"/>
    </xf>
    <xf numFmtId="49" fontId="9" fillId="4" borderId="16" applyNumberFormat="1" applyFont="1" applyFill="1" applyBorder="1" applyAlignment="1" applyProtection="0">
      <alignment vertical="top"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015e88b1"/>
      <rgbColor rgb="01eef3f4"/>
      <rgbColor rgb="ff0000ff"/>
      <rgbColor rgb="ffffffff"/>
      <rgbColor rgb="ffaaaaaa"/>
      <rgbColor rgb="ffa5a5a5"/>
      <rgbColor rgb="ffa7a7a7"/>
      <rgbColor rgb="ff3f3f3f"/>
      <rgbColor rgb="ffbdc0bf"/>
      <rgbColor rgb="ffdbdbdb"/>
      <rgbColor rgb="ffcccccc"/>
      <rgbColor rgb="ff333333"/>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A7A7A7"/>
      </a:dk2>
      <a:lt2>
        <a:srgbClr val="535353"/>
      </a:lt2>
      <a:accent1>
        <a:srgbClr val="00A2FF"/>
      </a:accent1>
      <a:accent2>
        <a:srgbClr val="16E7CF"/>
      </a:accent2>
      <a:accent3>
        <a:srgbClr val="61D836"/>
      </a:accent3>
      <a:accent4>
        <a:srgbClr val="FAE232"/>
      </a:accent4>
      <a:accent5>
        <a:srgbClr val="FF644E"/>
      </a:accent5>
      <a:accent6>
        <a:srgbClr val="EF5FA7"/>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50800" tIns="50800" rIns="50800" bIns="50800"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3.6016" customWidth="1"/>
  </cols>
  <sheetData>
    <row r="3" ht="50" customHeight="1">
      <c r="B3" t="s" s="1">
        <v>0</v>
      </c>
      <c r="C3"/>
      <c r="D3"/>
    </row>
    <row r="7">
      <c r="B7" t="s" s="2">
        <v>1</v>
      </c>
      <c r="C7" t="s" s="2">
        <v>2</v>
      </c>
      <c r="D7" t="s" s="2">
        <v>3</v>
      </c>
    </row>
    <row r="9">
      <c r="B9" t="s" s="3">
        <v>4</v>
      </c>
      <c r="C9" s="3"/>
      <c r="D9" s="3"/>
    </row>
    <row r="10">
      <c r="B10" s="4"/>
      <c r="C10" t="s" s="4">
        <v>5</v>
      </c>
      <c r="D10" t="s" s="5">
        <v>4</v>
      </c>
    </row>
    <row r="11">
      <c r="B11" t="s" s="3">
        <v>318</v>
      </c>
      <c r="C11" s="3"/>
      <c r="D11" s="3"/>
    </row>
    <row r="12">
      <c r="B12" s="4"/>
      <c r="C12" t="s" s="4">
        <v>5</v>
      </c>
      <c r="D12" t="s" s="5">
        <v>318</v>
      </c>
    </row>
  </sheetData>
  <mergeCells count="1">
    <mergeCell ref="B3:D3"/>
  </mergeCells>
  <hyperlinks>
    <hyperlink ref="D10" location="'Females 15-24_v3'!R1C1" tooltip="" display="Females 15-24_v3"/>
    <hyperlink ref="D12" location="'Males 15-24_v3'!R1C1" tooltip="" display="Males 15-24_v3"/>
  </hyperlinks>
</worksheet>
</file>

<file path=xl/worksheets/sheet2.xml><?xml version="1.0" encoding="utf-8"?>
<worksheet xmlns:r="http://schemas.openxmlformats.org/officeDocument/2006/relationships" xmlns="http://schemas.openxmlformats.org/spreadsheetml/2006/main">
  <dimension ref="A1:AD38"/>
  <sheetViews>
    <sheetView workbookViewId="0" showGridLines="0" defaultGridColor="1"/>
  </sheetViews>
  <sheetFormatPr defaultColWidth="16.3333" defaultRowHeight="12.75" customHeight="1" outlineLevelRow="0" outlineLevelCol="0"/>
  <cols>
    <col min="1" max="1" width="30.5" style="6" customWidth="1"/>
    <col min="2" max="2" width="5.35156" style="6" customWidth="1"/>
    <col min="3" max="3" width="10.1719" style="6" customWidth="1"/>
    <col min="4" max="4" width="21" style="6" customWidth="1"/>
    <col min="5" max="7" width="8.5" style="6" customWidth="1"/>
    <col min="8" max="8" width="16.3516" style="6" customWidth="1"/>
    <col min="9" max="11" width="10" style="6" customWidth="1"/>
    <col min="12" max="12" width="8.85156" style="6" customWidth="1"/>
    <col min="13" max="13" width="7.85156" style="6" customWidth="1"/>
    <col min="14" max="14" width="5.67188" style="6" customWidth="1"/>
    <col min="15" max="15" width="6.5" style="6" customWidth="1"/>
    <col min="16" max="16" width="8.35156" style="6" customWidth="1"/>
    <col min="17" max="17" width="18.6719" style="6" customWidth="1"/>
    <col min="18" max="20" width="6.85156" style="6" customWidth="1"/>
    <col min="21" max="21" width="19.6719" style="6" customWidth="1"/>
    <col min="22" max="24" width="9.67188" style="6" customWidth="1"/>
    <col min="25" max="29" width="16.3516" style="6" customWidth="1"/>
    <col min="30" max="30" width="7.67188" style="6" customWidth="1"/>
    <col min="31" max="256" width="16.3516" style="6" customWidth="1"/>
  </cols>
  <sheetData>
    <row r="1" ht="27.6" customHeight="1">
      <c r="A1" t="s" s="7">
        <v>6</v>
      </c>
      <c r="B1" s="8"/>
      <c r="C1" s="8"/>
      <c r="D1" s="8"/>
      <c r="E1" s="8"/>
      <c r="F1" s="8"/>
      <c r="G1" s="8"/>
      <c r="H1" s="8"/>
      <c r="I1" s="8"/>
      <c r="J1" s="8"/>
      <c r="K1" s="8"/>
      <c r="L1" s="8"/>
      <c r="M1" s="8"/>
      <c r="N1" s="8"/>
      <c r="O1" s="8"/>
      <c r="P1" s="8"/>
      <c r="Q1" s="8"/>
      <c r="R1" s="8"/>
      <c r="S1" s="8"/>
      <c r="T1" s="8"/>
      <c r="U1" s="8"/>
      <c r="V1" s="8"/>
      <c r="W1" s="8"/>
      <c r="X1" s="8"/>
      <c r="Y1" s="8"/>
      <c r="Z1" s="8"/>
      <c r="AA1" s="8"/>
      <c r="AB1" s="8"/>
      <c r="AC1" s="9"/>
      <c r="AD1" s="10"/>
    </row>
    <row r="2" ht="20.25" customHeight="1">
      <c r="A2" t="s" s="11">
        <v>7</v>
      </c>
      <c r="B2" t="s" s="11">
        <v>8</v>
      </c>
      <c r="C2" s="12"/>
      <c r="D2" t="s" s="11">
        <v>9</v>
      </c>
      <c r="E2" t="s" s="13">
        <v>10</v>
      </c>
      <c r="F2" t="s" s="11">
        <v>11</v>
      </c>
      <c r="G2" t="s" s="13">
        <v>12</v>
      </c>
      <c r="H2" t="s" s="14">
        <v>13</v>
      </c>
      <c r="I2" t="s" s="13">
        <v>10</v>
      </c>
      <c r="J2" t="s" s="11">
        <v>11</v>
      </c>
      <c r="K2" t="s" s="13">
        <v>12</v>
      </c>
      <c r="L2" t="s" s="11">
        <v>14</v>
      </c>
      <c r="M2" s="15"/>
      <c r="N2" s="15"/>
      <c r="O2" s="15"/>
      <c r="P2" s="15"/>
      <c r="Q2" t="s" s="11">
        <v>9</v>
      </c>
      <c r="R2" t="s" s="13">
        <v>10</v>
      </c>
      <c r="S2" t="s" s="11">
        <v>11</v>
      </c>
      <c r="T2" t="s" s="13">
        <v>12</v>
      </c>
      <c r="U2" t="s" s="11">
        <v>13</v>
      </c>
      <c r="V2" t="s" s="13">
        <v>10</v>
      </c>
      <c r="W2" t="s" s="11">
        <v>11</v>
      </c>
      <c r="X2" t="s" s="13">
        <v>12</v>
      </c>
      <c r="Y2" t="s" s="11">
        <v>15</v>
      </c>
      <c r="Z2" s="16"/>
      <c r="AA2" s="15"/>
      <c r="AB2" s="15"/>
      <c r="AC2" s="15"/>
      <c r="AD2" s="17"/>
    </row>
    <row r="3" ht="15.75" customHeight="1">
      <c r="A3" s="18"/>
      <c r="B3" t="s" s="19">
        <v>9</v>
      </c>
      <c r="C3" t="s" s="20">
        <v>13</v>
      </c>
      <c r="D3" t="s" s="20">
        <v>16</v>
      </c>
      <c r="E3" s="21"/>
      <c r="F3" s="22"/>
      <c r="G3" s="23"/>
      <c r="H3" t="s" s="24">
        <v>16</v>
      </c>
      <c r="I3" s="23"/>
      <c r="J3" s="22"/>
      <c r="K3" s="23"/>
      <c r="L3" t="s" s="20">
        <v>17</v>
      </c>
      <c r="M3" t="s" s="20">
        <v>18</v>
      </c>
      <c r="N3" t="s" s="20">
        <v>19</v>
      </c>
      <c r="O3" t="s" s="20">
        <v>20</v>
      </c>
      <c r="P3" t="s" s="20">
        <v>21</v>
      </c>
      <c r="Q3" t="s" s="20">
        <v>22</v>
      </c>
      <c r="R3" s="20"/>
      <c r="S3" s="20"/>
      <c r="T3" s="20"/>
      <c r="U3" t="s" s="20">
        <v>22</v>
      </c>
      <c r="V3" s="20"/>
      <c r="W3" s="20"/>
      <c r="X3" s="20"/>
      <c r="Y3" t="s" s="20">
        <v>17</v>
      </c>
      <c r="Z3" t="s" s="20">
        <v>18</v>
      </c>
      <c r="AA3" t="s" s="20">
        <v>19</v>
      </c>
      <c r="AB3" t="s" s="20">
        <v>20</v>
      </c>
      <c r="AC3" t="s" s="20">
        <v>21</v>
      </c>
      <c r="AD3" s="25"/>
    </row>
    <row r="4" ht="15.75" customHeight="1">
      <c r="A4" t="s" s="26">
        <v>23</v>
      </c>
      <c r="B4" s="27"/>
      <c r="C4" s="28"/>
      <c r="D4" s="29"/>
      <c r="E4" s="30"/>
      <c r="F4" s="31"/>
      <c r="G4" s="32"/>
      <c r="H4" s="33"/>
      <c r="I4" s="32"/>
      <c r="J4" s="31"/>
      <c r="K4" s="32"/>
      <c r="L4" s="34"/>
      <c r="M4" s="34"/>
      <c r="N4" s="34"/>
      <c r="O4" s="34"/>
      <c r="P4" s="34"/>
      <c r="Q4" s="34"/>
      <c r="R4" s="34"/>
      <c r="S4" s="35"/>
      <c r="T4" s="34"/>
      <c r="U4" s="36"/>
      <c r="V4" s="34"/>
      <c r="W4" s="35"/>
      <c r="X4" s="34"/>
      <c r="Y4" s="34"/>
      <c r="Z4" s="34"/>
      <c r="AA4" s="34"/>
      <c r="AB4" s="34"/>
      <c r="AC4" s="34"/>
      <c r="AD4" s="25"/>
    </row>
    <row r="5" ht="15.75" customHeight="1">
      <c r="A5" t="s" s="37">
        <v>24</v>
      </c>
      <c r="B5" s="38">
        <v>2007</v>
      </c>
      <c r="C5" s="34"/>
      <c r="D5" t="s" s="39">
        <v>25</v>
      </c>
      <c r="E5" t="s" s="40">
        <f>LEFT(D5,FIND("(",D5)-1)</f>
        <v>26</v>
      </c>
      <c r="F5" t="s" s="41">
        <f>MID(D5,SEARCH(":",D5)+LEN(":"),SEARCH(" – ",D5)-SEARCH(":",D5)-LEN(":"))</f>
        <v>27</v>
      </c>
      <c r="G5" t="s" s="42">
        <f>MID(D5,SEARCH("–",D5)+LEN(")"),SEARCH("–",D5)-SEARCH(":",D5)-LEN("– "))</f>
        <v>28</v>
      </c>
      <c r="H5" s="33"/>
      <c r="I5" s="43"/>
      <c r="J5" s="44"/>
      <c r="K5" s="45"/>
      <c r="L5" s="46">
        <f>(G5-F5)/(2*1.96)</f>
        <v>2.397959183673469</v>
      </c>
      <c r="M5" s="46">
        <f>(K5-J5)/(2*1.96)</f>
        <v>0</v>
      </c>
      <c r="N5" s="47">
        <f>SQRT(L5^2+M5^2)</f>
        <v>2.397959183673469</v>
      </c>
      <c r="O5" s="47">
        <f>IF(I5-E5&lt;0,-(I5-E5)/N5,(I5-E5)/N5)</f>
        <v>11.25957446808511</v>
      </c>
      <c r="P5" s="47">
        <f>EXP(-0.717*O5-0.416*(O5^2))</f>
        <v>3.884628911736641e-27</v>
      </c>
      <c r="Q5" t="s" s="39">
        <v>29</v>
      </c>
      <c r="R5" t="s" s="48">
        <f>LEFT(Q5,FIND("(",Q5)-1)</f>
        <v>30</v>
      </c>
      <c r="S5" t="s" s="41">
        <f>MID(Q5,SEARCH(":",Q5)+LEN(":"),SEARCH(" – ",Q5)-SEARCH(":",Q5)-LEN(":"))</f>
        <v>31</v>
      </c>
      <c r="T5" t="s" s="49">
        <f>MID(Q5,SEARCH("–",Q5)+LEN(")"),SEARCH("–",Q5)-SEARCH(":",Q5)-LEN("– "))</f>
        <v>32</v>
      </c>
      <c r="U5" s="34"/>
      <c r="V5" s="50"/>
      <c r="W5" s="51"/>
      <c r="X5" s="52"/>
      <c r="Y5" s="47">
        <f>(T5-S5)/(2*1.96)</f>
        <v>1.301020408163265</v>
      </c>
      <c r="Z5" s="47">
        <f>(X5-W5)/(2*1.96)</f>
        <v>0</v>
      </c>
      <c r="AA5" s="47">
        <f>SQRT(Y5^2+Z5^2)</f>
        <v>1.301020408163265</v>
      </c>
      <c r="AB5" s="47">
        <f>IF(V5-R5&lt;0,-(V5-R5)/AA5,(V5-R5)/AA5)</f>
        <v>16.37176470588236</v>
      </c>
      <c r="AC5" s="47">
        <f>EXP(-0.717*AB5-0.416*(AB5^2))</f>
        <v>3.00000219487937e-54</v>
      </c>
      <c r="AD5" s="25"/>
    </row>
    <row r="6" ht="15.75" customHeight="1">
      <c r="A6" t="s" s="37">
        <v>33</v>
      </c>
      <c r="B6" s="38">
        <v>2005</v>
      </c>
      <c r="C6" s="53">
        <v>2016</v>
      </c>
      <c r="D6" t="s" s="39">
        <v>34</v>
      </c>
      <c r="E6" t="s" s="54">
        <f>LEFT(D6,FIND("(",D6)-1)</f>
        <v>35</v>
      </c>
      <c r="F6" t="s" s="41">
        <f>MID(D6,SEARCH(":",D6)+LEN(":"),SEARCH(" – ",D6)-SEARCH(":",D6)-LEN(":"))</f>
        <v>36</v>
      </c>
      <c r="G6" t="s" s="55">
        <f>MID(D6,SEARCH("–",D6)+LEN(")"),SEARCH("–",D6)-SEARCH(":",D6)-LEN("– "))</f>
        <v>37</v>
      </c>
      <c r="H6" t="s" s="56">
        <v>38</v>
      </c>
      <c r="I6" t="s" s="57">
        <f>LEFT(H6,FIND("(",H6)-1)</f>
        <v>39</v>
      </c>
      <c r="J6" t="s" s="41">
        <f>MID(H6,SEARCH(":",H6)+LEN(":"),SEARCH("–",H6)-SEARCH(":",H6)-LEN(":"))</f>
        <v>40</v>
      </c>
      <c r="K6" t="s" s="58">
        <f>MID(H6,SEARCH("–",H6)+LEN(")"),SEARCH("–",H6)-SEARCH(":",H6)-LEN("– "))</f>
        <v>41</v>
      </c>
      <c r="L6" s="46">
        <f>(G6-F6)/(2*1.96)</f>
        <v>1.045918367346939</v>
      </c>
      <c r="M6" s="46">
        <f>(K6-J6)/(2*1.96)</f>
        <v>0.1020408163265306</v>
      </c>
      <c r="N6" s="47">
        <f>SQRT(L6^2+M6^2)</f>
        <v>1.050884179798264</v>
      </c>
      <c r="O6" s="47">
        <f>IF(I6-E6&lt;0,-(I6-E6)/N6,(I6-E6)/N6)</f>
        <v>2.854738949991523</v>
      </c>
      <c r="P6" s="47">
        <f>EXP(-0.717*O6-0.416*(O6^2))</f>
        <v>0.004352285507891455</v>
      </c>
      <c r="Q6" t="s" s="39">
        <v>42</v>
      </c>
      <c r="R6" t="s" s="57">
        <f>LEFT(Q6,FIND("(",Q6)-1)</f>
        <v>43</v>
      </c>
      <c r="S6" t="s" s="41">
        <f>MID(Q6,SEARCH(":",Q6)+LEN(":"),SEARCH(" – ",Q6)-SEARCH(":",Q6)-LEN(":"))</f>
        <v>44</v>
      </c>
      <c r="T6" t="s" s="58">
        <f>MID(Q6,SEARCH("–",Q6)+LEN(")"),SEARCH("–",Q6)-SEARCH(":",Q6)-LEN("– "))</f>
        <v>45</v>
      </c>
      <c r="U6" t="s" s="39">
        <v>46</v>
      </c>
      <c r="V6" t="s" s="57">
        <f>LEFT(U6,FIND("(",U6)-1)</f>
        <v>39</v>
      </c>
      <c r="W6" t="s" s="41">
        <f>MID(U6,SEARCH(":",U6)+LEN(":"),SEARCH(" – ",U6)-SEARCH(":",U6)-LEN(":"))</f>
        <v>47</v>
      </c>
      <c r="X6" t="s" s="58">
        <f>MID(U6,SEARCH("–",U6)+LEN(")"),SEARCH("–",U6)-SEARCH(":",U6)-LEN("– "))</f>
        <v>41</v>
      </c>
      <c r="Y6" s="47">
        <f>(T6-S6)/(2*1.96)</f>
        <v>0.2295918367346939</v>
      </c>
      <c r="Z6" s="47">
        <f>(X6-W6)/(2*1.96)</f>
        <v>0.1275510204081633</v>
      </c>
      <c r="AA6" s="47">
        <f>SQRT(Y6^2+Z6^2)</f>
        <v>0.2626436260455867</v>
      </c>
      <c r="AB6" s="47">
        <f>IF(V6-R6&lt;0,-(V6-R6)/AA6,(V6-R6)/AA6)</f>
        <v>1.142232174132143</v>
      </c>
      <c r="AC6" s="47">
        <f>EXP(-0.717*AB6-0.416*(AB6^2))</f>
        <v>0.256216288531083</v>
      </c>
      <c r="AD6" s="59"/>
    </row>
    <row r="7" ht="15.75" customHeight="1">
      <c r="A7" t="s" s="37">
        <v>48</v>
      </c>
      <c r="B7" s="38">
        <v>2003</v>
      </c>
      <c r="C7" s="34"/>
      <c r="D7" t="s" s="39">
        <v>49</v>
      </c>
      <c r="E7" t="s" s="54">
        <f>LEFT(D7,FIND("(",D7)-1)</f>
        <v>50</v>
      </c>
      <c r="F7" t="s" s="41">
        <f>MID(D7,SEARCH(":",D7)+LEN(":"),SEARCH(" – ",D7)-SEARCH(":",D7)-LEN(":"))</f>
        <v>51</v>
      </c>
      <c r="G7" t="s" s="55">
        <f>MID(D7,SEARCH("–",D7)+LEN(")"),SEARCH("–",D7)-SEARCH(":",D7)-LEN("– "))</f>
        <v>52</v>
      </c>
      <c r="H7" s="33"/>
      <c r="I7" s="60"/>
      <c r="J7" s="44"/>
      <c r="K7" s="61"/>
      <c r="L7" s="46">
        <f>(G7-F7)/(2*1.96)</f>
        <v>1.301020408163265</v>
      </c>
      <c r="M7" s="46">
        <f>(K7-J7)/(2*1.96)</f>
        <v>0</v>
      </c>
      <c r="N7" s="47">
        <f>SQRT(L7^2+M7^2)</f>
        <v>1.301020408163265</v>
      </c>
      <c r="O7" s="47">
        <f>IF(I7-E7&lt;0,-(I7-E7)/N7,(I7-E7)/N7)</f>
        <v>5.841568627450981</v>
      </c>
      <c r="P7" s="47">
        <f>EXP(-0.717*O7-0.416*(O7^2))</f>
        <v>1.037406285604403e-08</v>
      </c>
      <c r="Q7" t="s" s="39">
        <v>53</v>
      </c>
      <c r="R7" t="s" s="57">
        <f>LEFT(Q7,FIND("(",Q7)-1)</f>
        <v>54</v>
      </c>
      <c r="S7" t="s" s="41">
        <f>MID(Q7,SEARCH(":",Q7)+LEN(":"),SEARCH(" – ",Q7)-SEARCH(":",Q7)-LEN(":"))</f>
        <v>55</v>
      </c>
      <c r="T7" t="s" s="58">
        <f>MID(Q7,SEARCH("–",Q7)+LEN(")"),SEARCH("–",Q7)-SEARCH(":",Q7)-LEN("– "))</f>
        <v>56</v>
      </c>
      <c r="U7" s="34"/>
      <c r="V7" s="62"/>
      <c r="W7" s="51"/>
      <c r="X7" s="63"/>
      <c r="Y7" s="47">
        <f>(T7-S7)/(2*1.96)</f>
        <v>0.8673469387755102</v>
      </c>
      <c r="Z7" s="47">
        <f>(X7-W7)/(2*1.96)</f>
        <v>0</v>
      </c>
      <c r="AA7" s="47">
        <f>SQRT(Y7^2+Z7^2)</f>
        <v>0.8673469387755102</v>
      </c>
      <c r="AB7" s="47">
        <f>IF(V7-R7&lt;0,-(V7-R7)/AA7,(V7-R7)/AA7)</f>
        <v>6.110588235294117</v>
      </c>
      <c r="AC7" s="47">
        <f>EXP(-0.717*AB7-0.416*(AB7^2))</f>
        <v>2.245279522637478e-09</v>
      </c>
      <c r="AD7" s="25"/>
    </row>
    <row r="8" ht="15.75" customHeight="1">
      <c r="A8" t="s" s="37">
        <v>57</v>
      </c>
      <c r="B8" s="38">
        <v>2004</v>
      </c>
      <c r="C8" s="53">
        <v>2014</v>
      </c>
      <c r="D8" t="s" s="39">
        <v>58</v>
      </c>
      <c r="E8" t="s" s="54">
        <f>LEFT(D8,FIND("(",D8)-1)</f>
        <v>30</v>
      </c>
      <c r="F8" t="s" s="41">
        <f>MID(D8,SEARCH(":",D8)+LEN(":"),SEARCH(" – ",D8)-SEARCH(":",D8)-LEN(":"))</f>
        <v>59</v>
      </c>
      <c r="G8" t="s" s="55">
        <f>MID(D8,SEARCH("–",D8)+LEN(")"),SEARCH("–",D8)-SEARCH(":",D8)-LEN("– "))</f>
        <v>60</v>
      </c>
      <c r="H8" t="s" s="56">
        <v>61</v>
      </c>
      <c r="I8" t="s" s="57">
        <f>LEFT(H8,FIND("(",H8)-1)</f>
        <v>62</v>
      </c>
      <c r="J8" t="s" s="41">
        <f>MID(H8,SEARCH(":",H8)+LEN(":"),SEARCH("–",H8)-SEARCH(":",H8)-LEN(":"))</f>
        <v>63</v>
      </c>
      <c r="K8" t="s" s="58">
        <f>MID(H8,SEARCH("–",H8)+LEN(")"),SEARCH("–",H8)-SEARCH(":",H8)-LEN("– "))</f>
        <v>64</v>
      </c>
      <c r="L8" s="46">
        <f>(G8-F8)/(2*1.96)</f>
        <v>3.443877551020408</v>
      </c>
      <c r="M8" s="46">
        <f>(K8-J8)/(2*1.96)</f>
        <v>2.372448979591836</v>
      </c>
      <c r="N8" s="47">
        <f>SQRT(L8^2+M8^2)</f>
        <v>4.181962069075791</v>
      </c>
      <c r="O8" s="47">
        <f>IF(I8-E8&lt;0,-(I8-E8)/N8,(I8-E8)/N8)</f>
        <v>1.195611035540787</v>
      </c>
      <c r="P8" s="47">
        <f>EXP(-0.717*O8-0.416*(O8^2))</f>
        <v>0.2341205363181909</v>
      </c>
      <c r="Q8" t="s" s="39">
        <v>65</v>
      </c>
      <c r="R8" t="s" s="57">
        <f>LEFT(Q8,FIND("(",Q8)-1)</f>
        <v>66</v>
      </c>
      <c r="S8" t="s" s="41">
        <f>MID(Q8,SEARCH(":",Q8)+LEN(":"),SEARCH(" – ",Q8)-SEARCH(":",Q8)-LEN(":"))</f>
        <v>67</v>
      </c>
      <c r="T8" t="s" s="58">
        <f>MID(Q8,SEARCH("–",Q8)+LEN(")"),SEARCH("–",Q8)-SEARCH(":",Q8)-LEN("– "))</f>
        <v>68</v>
      </c>
      <c r="U8" t="s" s="39">
        <v>69</v>
      </c>
      <c r="V8" t="s" s="57">
        <f>LEFT(U8,FIND("(",U8)-1)</f>
        <v>70</v>
      </c>
      <c r="W8" t="s" s="41">
        <f>MID(U8,SEARCH(":",U8)+LEN(":"),SEARCH(" – ",U8)-SEARCH(":",U8)-LEN(":"))</f>
        <v>71</v>
      </c>
      <c r="X8" t="s" s="58">
        <f>MID(U8,SEARCH("–",U8)+LEN(")"),SEARCH("–",U8)-SEARCH(":",U8)-LEN("– "))</f>
        <v>72</v>
      </c>
      <c r="Y8" s="47">
        <f>(T8-S8)/(2*1.96)</f>
        <v>1.301020408163265</v>
      </c>
      <c r="Z8" s="47">
        <f>(X8-W8)/(2*1.96)</f>
        <v>0.9948979591836736</v>
      </c>
      <c r="AA8" s="47">
        <f>SQRT(Y8^2+Z8^2)</f>
        <v>1.637826624415768</v>
      </c>
      <c r="AB8" s="47">
        <f>IF(V8-R8&lt;0,-(V8-R8)/AA8,(V8-R8)/AA8)</f>
        <v>1.465356567186169</v>
      </c>
      <c r="AC8" s="47">
        <f>EXP(-0.717*AB8-0.416*(AB8^2))</f>
        <v>0.1431410281063154</v>
      </c>
      <c r="AD8" s="25"/>
    </row>
    <row r="9" ht="15.75" customHeight="1">
      <c r="A9" t="s" s="37">
        <v>73</v>
      </c>
      <c r="B9" s="38">
        <v>2004</v>
      </c>
      <c r="C9" s="53">
        <v>2016</v>
      </c>
      <c r="D9" t="s" s="39">
        <v>74</v>
      </c>
      <c r="E9" t="s" s="54">
        <f>LEFT(D9,FIND("(",D9)-1)</f>
        <v>75</v>
      </c>
      <c r="F9" t="s" s="41">
        <f>MID(D9,SEARCH(":",D9)+LEN(":"),SEARCH(" – ",D9)-SEARCH(":",D9)-LEN(":"))</f>
        <v>76</v>
      </c>
      <c r="G9" t="s" s="55">
        <f>MID(D9,SEARCH("–",D9)+LEN(")"),SEARCH("–",D9)-SEARCH(":",D9)-LEN("– "))</f>
        <v>77</v>
      </c>
      <c r="H9" t="s" s="56">
        <v>78</v>
      </c>
      <c r="I9" t="s" s="57">
        <f>LEFT(H9,FIND("(",H9)-1)</f>
        <v>79</v>
      </c>
      <c r="J9" t="s" s="41">
        <f>MID(H9,SEARCH(":",H9)+LEN(":"),SEARCH("–",H9)-SEARCH(":",H9)-LEN(":"))</f>
        <v>80</v>
      </c>
      <c r="K9" t="s" s="58">
        <f>MID(H9,SEARCH("–",H9)+LEN(")"),SEARCH("–",H9)-SEARCH(":",H9)-LEN("– "))</f>
        <v>72</v>
      </c>
      <c r="L9" s="46">
        <f>(G9-F9)/(2*1.96)</f>
        <v>2.423469387755102</v>
      </c>
      <c r="M9" s="46">
        <f>(K9-J9)/(2*1.96)</f>
        <v>2.040816326530612</v>
      </c>
      <c r="N9" s="47">
        <f>SQRT(L9^2+M9^2)</f>
        <v>3.16830161948322</v>
      </c>
      <c r="O9" s="47">
        <f>IF(I9-E9&lt;0,-(I9-E9)/N9,(I9-E9)/N9)</f>
        <v>1.325631364820961</v>
      </c>
      <c r="P9" s="47">
        <f>EXP(-0.717*O9-0.416*(O9^2))</f>
        <v>0.1860920433440261</v>
      </c>
      <c r="Q9" t="s" s="39">
        <v>81</v>
      </c>
      <c r="R9" t="s" s="57">
        <f>LEFT(Q9,FIND("(",Q9)-1)</f>
        <v>82</v>
      </c>
      <c r="S9" t="s" s="41">
        <f>MID(Q9,SEARCH(":",Q9)+LEN(":"),SEARCH(" – ",Q9)-SEARCH(":",Q9)-LEN(":"))</f>
        <v>83</v>
      </c>
      <c r="T9" t="s" s="58">
        <f>MID(Q9,SEARCH("–",Q9)+LEN(")"),SEARCH("–",Q9)-SEARCH(":",Q9)-LEN("– "))</f>
        <v>52</v>
      </c>
      <c r="U9" t="s" s="39">
        <v>84</v>
      </c>
      <c r="V9" t="s" s="57">
        <f>LEFT(U9,FIND("(",U9)-1)</f>
        <v>85</v>
      </c>
      <c r="W9" t="s" s="41">
        <f>MID(U9,SEARCH(":",U9)+LEN(":"),SEARCH(" – ",U9)-SEARCH(":",U9)-LEN(":"))</f>
        <v>86</v>
      </c>
      <c r="X9" t="s" s="58">
        <f>MID(U9,SEARCH("–",U9)+LEN(")"),SEARCH("–",U9)-SEARCH(":",U9)-LEN("– "))</f>
        <v>87</v>
      </c>
      <c r="Y9" s="47">
        <f>(T9-S9)/(2*1.96)</f>
        <v>0.9438775510204083</v>
      </c>
      <c r="Z9" s="47">
        <f>(X9-W9)/(2*1.96)</f>
        <v>0.4591836734693877</v>
      </c>
      <c r="AA9" s="47">
        <f>SQRT(Y9^2+Z9^2)</f>
        <v>1.049644929155152</v>
      </c>
      <c r="AB9" s="47">
        <f>IF(V9-R9&lt;0,-(V9-R9)/AA9,(V9-R9)/AA9)</f>
        <v>4.096623420513279</v>
      </c>
      <c r="AC9" s="47">
        <f>EXP(-0.717*AB9-0.416*(AB9^2))</f>
        <v>4.924387579101817e-05</v>
      </c>
      <c r="AD9" s="25"/>
    </row>
    <row r="10" ht="15.75" customHeight="1">
      <c r="A10" t="s" s="37">
        <v>88</v>
      </c>
      <c r="B10" s="38">
        <v>2009</v>
      </c>
      <c r="C10" s="53">
        <v>2015</v>
      </c>
      <c r="D10" t="s" s="39">
        <v>89</v>
      </c>
      <c r="E10" t="s" s="54">
        <f>LEFT(D10,FIND("(",D10)-1)</f>
        <v>90</v>
      </c>
      <c r="F10" t="s" s="41">
        <f>MID(D10,SEARCH(":",D10)+LEN(":"),SEARCH(" – ",D10)-SEARCH(":",D10)-LEN(":"))</f>
        <v>91</v>
      </c>
      <c r="G10" t="s" s="55">
        <f>MID(D10,SEARCH("–",D10)+LEN(")"),SEARCH("–",D10)-SEARCH(":",D10)-LEN("– "))</f>
        <v>92</v>
      </c>
      <c r="H10" t="s" s="56">
        <v>93</v>
      </c>
      <c r="I10" t="s" s="57">
        <f>LEFT(H10,FIND("(",H10)-1)</f>
        <v>94</v>
      </c>
      <c r="J10" t="s" s="41">
        <f>MID(H10,SEARCH(":",H10)+LEN(":"),SEARCH("–",H10)-SEARCH(":",H10)-LEN(":"))</f>
        <v>95</v>
      </c>
      <c r="K10" t="s" s="58">
        <f>MID(H10,SEARCH("–",H10)+LEN(")"),SEARCH("–",H10)-SEARCH(":",H10)-LEN("– "))</f>
        <v>96</v>
      </c>
      <c r="L10" s="46">
        <f>(G10-F10)/(2*1.96)</f>
        <v>1.887755102040817</v>
      </c>
      <c r="M10" s="46">
        <f>(K10-J10)/(2*1.96)</f>
        <v>1.301020408163265</v>
      </c>
      <c r="N10" s="47">
        <f>SQRT(L10^2+M10^2)</f>
        <v>2.292656412927686</v>
      </c>
      <c r="O10" s="47">
        <f>IF(I10-E10&lt;0,-(I10-E10)/N10,(I10-E10)/N10)</f>
        <v>1.090438142367586</v>
      </c>
      <c r="P10" s="47">
        <f>EXP(-0.717*O10-0.416*(O10^2))</f>
        <v>0.2790145995239875</v>
      </c>
      <c r="Q10" t="s" s="39">
        <v>97</v>
      </c>
      <c r="R10" t="s" s="57">
        <f>LEFT(Q10,FIND("(",Q10)-1)</f>
        <v>98</v>
      </c>
      <c r="S10" t="s" s="41">
        <f>MID(Q10,SEARCH(":",Q10)+LEN(":"),SEARCH(" – ",Q10)-SEARCH(":",Q10)-LEN(":"))</f>
        <v>99</v>
      </c>
      <c r="T10" t="s" s="58">
        <f>MID(Q10,SEARCH("–",Q10)+LEN(")"),SEARCH("–",Q10)-SEARCH(":",Q10)-LEN("– "))</f>
        <v>100</v>
      </c>
      <c r="U10" t="s" s="39">
        <v>101</v>
      </c>
      <c r="V10" t="s" s="57">
        <f>LEFT(U10,FIND("(",U10)-1)</f>
        <v>102</v>
      </c>
      <c r="W10" t="s" s="41">
        <f>MID(U10,SEARCH(":",U10)+LEN(":"),SEARCH(" – ",U10)-SEARCH(":",U10)-LEN(":"))</f>
        <v>83</v>
      </c>
      <c r="X10" t="s" s="58">
        <f>MID(U10,SEARCH("–",U10)+LEN(")"),SEARCH("–",U10)-SEARCH(":",U10)-LEN("– "))</f>
        <v>52</v>
      </c>
      <c r="Y10" s="47">
        <f>(T10-S10)/(2*1.96)</f>
        <v>1.122448979591837</v>
      </c>
      <c r="Z10" s="47">
        <f>(X10-W10)/(2*1.96)</f>
        <v>0.9438775510204083</v>
      </c>
      <c r="AA10" s="47">
        <f>SQRT(Y10^2+Z10^2)</f>
        <v>1.466559423653552</v>
      </c>
      <c r="AB10" s="47">
        <f>IF(V10-R10&lt;0,-(V10-R10)/AA10,(V10-R10)/AA10)</f>
        <v>0.4773076281192418</v>
      </c>
      <c r="AC10" s="47">
        <f>EXP(-0.717*AB10-0.416*(AB10^2))</f>
        <v>0.6459690030434705</v>
      </c>
      <c r="AD10" s="25"/>
    </row>
    <row r="11" ht="15.75" customHeight="1">
      <c r="A11" t="s" s="37">
        <v>103</v>
      </c>
      <c r="B11" s="64"/>
      <c r="C11" s="53">
        <v>2013</v>
      </c>
      <c r="D11" s="29"/>
      <c r="E11" s="65"/>
      <c r="F11" s="44"/>
      <c r="G11" s="66"/>
      <c r="H11" t="s" s="56">
        <v>104</v>
      </c>
      <c r="I11" t="s" s="57">
        <f>LEFT(H11,FIND("(",H11)-1)</f>
        <v>105</v>
      </c>
      <c r="J11" t="s" s="41">
        <f>MID(H11,SEARCH(":",H11)+LEN(":"),SEARCH("–",H11)-SEARCH(":",H11)-LEN(":"))</f>
        <v>106</v>
      </c>
      <c r="K11" t="s" s="58">
        <f>MID(H11,SEARCH("–",H11)+LEN(")"),SEARCH("–",H11)-SEARCH(":",H11)-LEN("– "))</f>
        <v>83</v>
      </c>
      <c r="L11" s="46">
        <f>(G11-F11)/(2*1.96)</f>
        <v>0</v>
      </c>
      <c r="M11" s="46">
        <f>(K11-J11)/(2*1.96)</f>
        <v>0.9183673469387754</v>
      </c>
      <c r="N11" s="47">
        <f>SQRT(L11^2+M11^2)</f>
        <v>0.9183673469387754</v>
      </c>
      <c r="O11" s="47">
        <f>IF(I11-E11&lt;0,-(I11-E11)/N11,(I11-E11)/N11)</f>
        <v>4.9</v>
      </c>
      <c r="P11" s="47">
        <f>EXP(-0.717*O11-0.416*(O11^2))</f>
        <v>1.368958946575313e-06</v>
      </c>
      <c r="Q11" s="34"/>
      <c r="R11" s="62"/>
      <c r="S11" s="51"/>
      <c r="T11" s="63"/>
      <c r="U11" t="s" s="39">
        <v>107</v>
      </c>
      <c r="V11" t="s" s="57">
        <f>LEFT(U11,FIND("(",U11)-1)</f>
        <v>108</v>
      </c>
      <c r="W11" t="s" s="41">
        <f>MID(U11,SEARCH(":",U11)+LEN(":"),SEARCH(" – ",U11)-SEARCH(":",U11)-LEN(":"))</f>
        <v>109</v>
      </c>
      <c r="X11" t="s" s="58">
        <f>MID(U11,SEARCH("–",U11)+LEN(")"),SEARCH("–",U11)-SEARCH(":",U11)-LEN("– "))</f>
        <v>110</v>
      </c>
      <c r="Y11" s="47">
        <f>(T11-S11)/(2*1.96)</f>
        <v>0</v>
      </c>
      <c r="Z11" s="47">
        <f>(X11-W11)/(2*1.96)</f>
        <v>0.7908163265306124</v>
      </c>
      <c r="AA11" s="47">
        <f>SQRT(Y11^2+Z11^2)</f>
        <v>0.7908163265306124</v>
      </c>
      <c r="AB11" s="47">
        <f>IF(V11-R11&lt;0,-(V11-R11)/AA11,(V11-R11)/AA11)</f>
        <v>5.563870967741935</v>
      </c>
      <c r="AC11" s="47">
        <f>EXP(-0.717*AB11-0.416*(AB11^2))</f>
        <v>4.727585653277651e-08</v>
      </c>
      <c r="AD11" s="25"/>
    </row>
    <row r="12" ht="15.75" customHeight="1">
      <c r="A12" t="s" s="37">
        <v>111</v>
      </c>
      <c r="B12" s="64"/>
      <c r="C12" s="53">
        <v>2016</v>
      </c>
      <c r="D12" s="29"/>
      <c r="E12" s="65"/>
      <c r="F12" s="44"/>
      <c r="G12" s="66"/>
      <c r="H12" t="s" s="56">
        <v>112</v>
      </c>
      <c r="I12" t="s" s="57">
        <f>LEFT(H12,FIND("(",H12)-1)</f>
        <v>113</v>
      </c>
      <c r="J12" t="s" s="41">
        <f>MID(H12,SEARCH(":",H12)+LEN(":"),SEARCH("–",H12)-SEARCH(":",H12)-LEN(":"))</f>
        <v>114</v>
      </c>
      <c r="K12" t="s" s="58">
        <f>MID(H12,SEARCH("–",H12)+LEN(")"),SEARCH("–",H12)-SEARCH(":",H12)-LEN("– "))</f>
        <v>115</v>
      </c>
      <c r="L12" s="46">
        <f>(F12-G12)/(2*1.96)</f>
        <v>0</v>
      </c>
      <c r="M12" s="46">
        <f>(K12-J12)/(2*1.96)</f>
        <v>2.270408163265306</v>
      </c>
      <c r="N12" s="47">
        <f>SQRT(L12^2+M12^2)</f>
        <v>2.270408163265306</v>
      </c>
      <c r="O12" s="47">
        <f>IF(I12-E12&lt;0,-(I12-E12)/N12,(I12-E12)/N12)</f>
        <v>5.109213483146067</v>
      </c>
      <c r="P12" s="47">
        <f>EXP(-0.717*O12-0.416*(O12^2))</f>
        <v>4.930791970893739e-07</v>
      </c>
      <c r="Q12" s="34"/>
      <c r="R12" s="62"/>
      <c r="S12" s="51"/>
      <c r="T12" s="63"/>
      <c r="U12" t="s" s="39">
        <v>116</v>
      </c>
      <c r="V12" t="s" s="57">
        <f>LEFT(U12,FIND("(",U12)-1)</f>
        <v>113</v>
      </c>
      <c r="W12" t="s" s="41">
        <f>MID(U12,SEARCH(":",U12)+LEN(":"),SEARCH(" – ",U12)-SEARCH(":",U12)-LEN(":"))</f>
        <v>117</v>
      </c>
      <c r="X12" t="s" s="58">
        <f>MID(U12,SEARCH("–",U12)+LEN(")"),SEARCH("–",U12)-SEARCH(":",U12)-LEN("– "))</f>
        <v>118</v>
      </c>
      <c r="Y12" s="47">
        <f>(T12-S12)/(2*1.96)</f>
        <v>0</v>
      </c>
      <c r="Z12" s="47">
        <f>(X12-W12)/(2*1.96)</f>
        <v>1.709183673469388</v>
      </c>
      <c r="AA12" s="47">
        <f>SQRT(Y12^2+Z12^2)</f>
        <v>1.709183673469388</v>
      </c>
      <c r="AB12" s="47">
        <f>IF(V12-R12&lt;0,-(V12-R12)/AA12,(V12-R12)/AA12)</f>
        <v>6.786865671641791</v>
      </c>
      <c r="AC12" s="47">
        <f>EXP(-0.717*AB12-0.416*(AB12^2))</f>
        <v>3.671683763817437e-11</v>
      </c>
      <c r="AD12" s="25"/>
    </row>
    <row r="13" ht="15.75" customHeight="1">
      <c r="A13" t="s" s="37">
        <v>119</v>
      </c>
      <c r="B13" s="38">
        <v>2004</v>
      </c>
      <c r="C13" s="53">
        <v>2012</v>
      </c>
      <c r="D13" t="s" s="39">
        <v>120</v>
      </c>
      <c r="E13" t="s" s="54">
        <f>LEFT(D13,FIND("(",D13)-1)</f>
        <v>121</v>
      </c>
      <c r="F13" t="s" s="41">
        <f>MID(D13,SEARCH(":",D13)+LEN(":"),SEARCH(" – ",D13)-SEARCH(":",D13)-LEN(":"))</f>
        <v>122</v>
      </c>
      <c r="G13" t="s" s="55">
        <f>MID(D13,SEARCH("–",D13)+LEN(")"),SEARCH("–",D13)-SEARCH(":",D13)-LEN("– "))</f>
        <v>123</v>
      </c>
      <c r="H13" t="s" s="56">
        <v>124</v>
      </c>
      <c r="I13" t="s" s="57">
        <f>LEFT(H13,FIND("(",H13)-1)</f>
        <v>85</v>
      </c>
      <c r="J13" t="s" s="41">
        <f>MID(H13,SEARCH(":",H13)+LEN(":"),SEARCH("–",H13)-SEARCH(":",H13)-LEN(":"))</f>
        <v>125</v>
      </c>
      <c r="K13" t="s" s="58">
        <f>MID(H13,SEARCH("–",H13)+LEN(")"),SEARCH("–",H13)-SEARCH(":",H13)-LEN("– "))</f>
        <v>126</v>
      </c>
      <c r="L13" s="46">
        <f>(G13-F13)/(2*1.96)</f>
        <v>1.071428571428571</v>
      </c>
      <c r="M13" s="46">
        <f>(K13-J13)/(2*1.96)</f>
        <v>0.8928571428571429</v>
      </c>
      <c r="N13" s="47">
        <f>SQRT(L13^2+M13^2)</f>
        <v>1.394687442126188</v>
      </c>
      <c r="O13" s="47">
        <f>IF(I13-E13&lt;0,-(I13-E13)/N13,(I13-E13)/N13)</f>
        <v>1.147210444198748</v>
      </c>
      <c r="P13" s="47">
        <f>EXP(-0.717*O13-0.416*(O13^2))</f>
        <v>0.2540957591067923</v>
      </c>
      <c r="Q13" t="s" s="39">
        <v>127</v>
      </c>
      <c r="R13" t="s" s="57">
        <f>LEFT(Q13,FIND("(",Q13)-1)</f>
        <v>128</v>
      </c>
      <c r="S13" t="s" s="41">
        <f>MID(Q13,SEARCH(":",Q13)+LEN(":"),SEARCH(" – ",Q13)-SEARCH(":",Q13)-LEN(":"))</f>
        <v>129</v>
      </c>
      <c r="T13" t="s" s="58">
        <f>MID(Q13,SEARCH("–",Q13)+LEN(")"),SEARCH("–",Q13)-SEARCH(":",Q13)-LEN("– "))</f>
        <v>130</v>
      </c>
      <c r="U13" t="s" s="39">
        <v>131</v>
      </c>
      <c r="V13" t="s" s="57">
        <f>LEFT(U13,FIND("(",U13)-1)</f>
        <v>132</v>
      </c>
      <c r="W13" t="s" s="41">
        <f>MID(U13,SEARCH(":",U13)+LEN(":"),SEARCH(" – ",U13)-SEARCH(":",U13)-LEN(":"))</f>
        <v>133</v>
      </c>
      <c r="X13" t="s" s="58">
        <f>MID(U13,SEARCH("–",U13)+LEN(")"),SEARCH("–",U13)-SEARCH(":",U13)-LEN("– "))</f>
        <v>109</v>
      </c>
      <c r="Y13" s="47">
        <f>(T13-S13)/(2*1.96)</f>
        <v>0.5102040816326531</v>
      </c>
      <c r="Z13" s="47">
        <f>(X13-W13)/(2*1.96)</f>
        <v>0.3316326530612245</v>
      </c>
      <c r="AA13" s="47">
        <f>SQRT(Y13^2+Z13^2)</f>
        <v>0.608513287850845</v>
      </c>
      <c r="AB13" s="47">
        <f>IF(V13-R13&lt;0,-(V13-R13)/AA13,(V13-R13)/AA13)</f>
        <v>1.643349487949249</v>
      </c>
      <c r="AC13" s="47">
        <f>EXP(-0.717*AB13-0.416*(AB13^2))</f>
        <v>0.1000855299244494</v>
      </c>
      <c r="AD13" s="25"/>
    </row>
    <row r="14" ht="15.75" customHeight="1">
      <c r="A14" t="s" s="37">
        <v>134</v>
      </c>
      <c r="B14" s="38">
        <v>2005</v>
      </c>
      <c r="C14" s="53">
        <v>2011</v>
      </c>
      <c r="D14" t="s" s="39">
        <v>135</v>
      </c>
      <c r="E14" t="s" s="54">
        <f>LEFT(D14,FIND("(",D14)-1)</f>
        <v>136</v>
      </c>
      <c r="F14" t="s" s="41">
        <f>MID(D14,SEARCH(":",D14)+LEN(":"),SEARCH(" – ",D14)-SEARCH(":",D14)-LEN(":"))</f>
        <v>87</v>
      </c>
      <c r="G14" t="s" s="55">
        <f>MID(D14,SEARCH("–",D14)+LEN(")"),SEARCH("–",D14)-SEARCH(":",D14)-LEN("– "))</f>
        <v>137</v>
      </c>
      <c r="H14" t="s" s="56">
        <v>138</v>
      </c>
      <c r="I14" t="s" s="57">
        <f>LEFT(H14,FIND("(",H14)-1)</f>
        <v>139</v>
      </c>
      <c r="J14" t="s" s="41">
        <f>MID(H14,SEARCH(":",H14)+LEN(":"),SEARCH("–",H14)-SEARCH(":",H14)-LEN(":"))</f>
        <v>140</v>
      </c>
      <c r="K14" t="s" s="58">
        <f>MID(H14,SEARCH("–",H14)+LEN(")"),SEARCH("–",H14)-SEARCH(":",H14)-LEN("– "))</f>
        <v>123</v>
      </c>
      <c r="L14" s="46">
        <f>(G14-F14)/(2*1.96)</f>
        <v>1.071428571428571</v>
      </c>
      <c r="M14" s="46">
        <f>(K14-J14)/(2*1.96)</f>
        <v>0.8673469387755101</v>
      </c>
      <c r="N14" s="47">
        <f>SQRT(L14^2+M14^2)</f>
        <v>1.378495518990438</v>
      </c>
      <c r="O14" s="47">
        <f>IF(I14-E14&lt;0,-(I14-E14)/N14,(I14-E14)/N14)</f>
        <v>0.7254285459936533</v>
      </c>
      <c r="P14" s="47">
        <f>EXP(-0.717*O14-0.416*(O14^2))</f>
        <v>0.4775669866034908</v>
      </c>
      <c r="Q14" t="s" s="39">
        <v>141</v>
      </c>
      <c r="R14" t="s" s="57">
        <f>LEFT(Q14,FIND("(",Q14)-1)</f>
        <v>142</v>
      </c>
      <c r="S14" t="s" s="41">
        <f>MID(Q14,SEARCH(":",Q14)+LEN(":"),SEARCH(" – ",Q14)-SEARCH(":",Q14)-LEN(":"))</f>
        <v>143</v>
      </c>
      <c r="T14" t="s" s="58">
        <f>MID(Q14,SEARCH("–",Q14)+LEN(")"),SEARCH("–",Q14)-SEARCH(":",Q14)-LEN("– "))</f>
        <v>144</v>
      </c>
      <c r="U14" t="s" s="39">
        <v>145</v>
      </c>
      <c r="V14" t="s" s="57">
        <f>LEFT(U14,FIND("(",U14)-1)</f>
        <v>146</v>
      </c>
      <c r="W14" t="s" s="41">
        <f>MID(U14,SEARCH(":",U14)+LEN(":"),SEARCH(" – ",U14)-SEARCH(":",U14)-LEN(":"))</f>
        <v>147</v>
      </c>
      <c r="X14" t="s" s="58">
        <f>MID(U14,SEARCH("–",U14)+LEN(")"),SEARCH("–",U14)-SEARCH(":",U14)-LEN("– "))</f>
        <v>148</v>
      </c>
      <c r="Y14" s="47">
        <f>(T14-S14)/(2*1.96)</f>
        <v>0.4591836734693878</v>
      </c>
      <c r="Z14" s="47">
        <f>(X14-W14)/(2*1.96)</f>
        <v>0.4591836734693877</v>
      </c>
      <c r="AA14" s="47">
        <f>SQRT(Y14^2+Z14^2)</f>
        <v>0.649383778640707</v>
      </c>
      <c r="AB14" s="47">
        <f>IF(V14-R14&lt;0,-(V14-R14)/AA14,(V14-R14)/AA14)</f>
        <v>1.231937147667229</v>
      </c>
      <c r="AC14" s="47">
        <f>EXP(-0.717*AB14-0.416*(AB14^2))</f>
        <v>0.2198852861147247</v>
      </c>
      <c r="AD14" s="25"/>
    </row>
    <row r="15" ht="15.75" customHeight="1">
      <c r="A15" t="s" s="37">
        <v>149</v>
      </c>
      <c r="B15" s="38">
        <v>2007</v>
      </c>
      <c r="C15" s="53">
        <v>2018</v>
      </c>
      <c r="D15" t="s" s="39">
        <v>150</v>
      </c>
      <c r="E15" t="s" s="54">
        <f>LEFT(D15,FIND("(",D15)-1)</f>
        <v>151</v>
      </c>
      <c r="F15" t="s" s="41">
        <f>MID(D15,SEARCH(":",D15)+LEN(":"),SEARCH(" – ",D15)-SEARCH(":",D15)-LEN(":"))</f>
        <v>137</v>
      </c>
      <c r="G15" t="s" s="55">
        <f>MID(D15,SEARCH("–",D15)+LEN(")"),SEARCH("–",D15)-SEARCH(":",D15)-LEN("– "))</f>
        <v>72</v>
      </c>
      <c r="H15" t="s" s="56">
        <v>152</v>
      </c>
      <c r="I15" t="s" s="57">
        <f>LEFT(H15,FIND("(",H15)-1)</f>
        <v>153</v>
      </c>
      <c r="J15" t="s" s="41">
        <f>MID(H15,SEARCH(":",H15)+LEN(":"),SEARCH("–",H15)-SEARCH(":",H15)-LEN(":"))</f>
        <v>154</v>
      </c>
      <c r="K15" t="s" s="58">
        <f>MID(H15,SEARCH("–",H15)+LEN(")"),SEARCH("–",H15)-SEARCH(":",H15)-LEN("– "))</f>
        <v>155</v>
      </c>
      <c r="L15" s="46">
        <f>(G15-F15)/(2*1.96)</f>
        <v>1.020408163265306</v>
      </c>
      <c r="M15" s="46">
        <f>(K15-J15)/(2*1.96)</f>
        <v>1.122448979591837</v>
      </c>
      <c r="N15" s="47">
        <f>SQRT(L15^2+M15^2)</f>
        <v>1.516945790542705</v>
      </c>
      <c r="O15" s="47">
        <f>IF(I15-E15&lt;0,-(I15-E15)/N15,(I15-E15)/N15)</f>
        <v>2.37318961721899</v>
      </c>
      <c r="P15" s="47">
        <f>EXP(-0.717*O15-0.416*(O15^2))</f>
        <v>0.01751844413311441</v>
      </c>
      <c r="Q15" t="s" s="39">
        <v>156</v>
      </c>
      <c r="R15" t="s" s="57">
        <f>LEFT(Q15,FIND("(",Q15)-1)</f>
        <v>157</v>
      </c>
      <c r="S15" t="s" s="41">
        <f>MID(Q15,SEARCH(":",Q15)+LEN(":"),SEARCH(" – ",Q15)-SEARCH(":",Q15)-LEN(":"))</f>
        <v>158</v>
      </c>
      <c r="T15" t="s" s="58">
        <f>MID(Q15,SEARCH("–",Q15)+LEN(")"),SEARCH("–",Q15)-SEARCH(":",Q15)-LEN("– "))</f>
        <v>159</v>
      </c>
      <c r="U15" t="s" s="39">
        <v>160</v>
      </c>
      <c r="V15" t="s" s="57">
        <f>LEFT(U15,FIND("(",U15)-1)</f>
        <v>161</v>
      </c>
      <c r="W15" t="s" s="41">
        <f>MID(U15,SEARCH(":",U15)+LEN(":"),SEARCH(" – ",U15)-SEARCH(":",U15)-LEN(":"))</f>
        <v>86</v>
      </c>
      <c r="X15" t="s" s="58">
        <f>MID(U15,SEARCH("–",U15)+LEN(")"),SEARCH("–",U15)-SEARCH(":",U15)-LEN("– "))</f>
        <v>51</v>
      </c>
      <c r="Y15" s="47">
        <f>(T15-S15)/(2*1.96)</f>
        <v>0.8673469387755103</v>
      </c>
      <c r="Z15" s="47">
        <f>(X15-W15)/(2*1.96)</f>
        <v>0.4846938775510205</v>
      </c>
      <c r="AA15" s="47">
        <f>SQRT(Y15^2+Z15^2)</f>
        <v>0.9935888823546147</v>
      </c>
      <c r="AB15" s="47">
        <f>IF(V15-R15&lt;0,-(V15-R15)/AA15,(V15-R15)/AA15)</f>
        <v>2.214195467632873</v>
      </c>
      <c r="AC15" s="47">
        <f>EXP(-0.717*AB15-0.416*(AB15^2))</f>
        <v>0.02659358220085892</v>
      </c>
      <c r="AD15" s="25"/>
    </row>
    <row r="16" ht="15.75" customHeight="1">
      <c r="A16" t="s" s="37">
        <v>162</v>
      </c>
      <c r="B16" s="38">
        <v>2006</v>
      </c>
      <c r="C16" s="53">
        <v>2015</v>
      </c>
      <c r="D16" t="s" s="39">
        <v>163</v>
      </c>
      <c r="E16" t="s" s="54">
        <f>LEFT(D16,FIND("(",D16)-1)</f>
        <v>164</v>
      </c>
      <c r="F16" t="s" s="41">
        <f>MID(D16,SEARCH(":",D16)+LEN(":"),SEARCH(" – ",D16)-SEARCH(":",D16)-LEN(":"))</f>
        <v>165</v>
      </c>
      <c r="G16" t="s" s="55">
        <f>MID(D16,SEARCH("–",D16)+LEN(")"),SEARCH("–",D16)-SEARCH(":",D16)-LEN("– "))</f>
        <v>72</v>
      </c>
      <c r="H16" t="s" s="56">
        <v>166</v>
      </c>
      <c r="I16" t="s" s="57">
        <f>LEFT(H16,FIND("(",H16)-1)</f>
        <v>167</v>
      </c>
      <c r="J16" t="s" s="41">
        <f>MID(H16,SEARCH(":",H16)+LEN(":"),SEARCH("–",H16)-SEARCH(":",H16)-LEN(":"))</f>
        <v>154</v>
      </c>
      <c r="K16" t="s" s="58">
        <f>MID(H16,SEARCH("–",H16)+LEN(")"),SEARCH("–",H16)-SEARCH(":",H16)-LEN("– "))</f>
        <v>168</v>
      </c>
      <c r="L16" s="46">
        <f>(G16-F16)/(2*1.96)</f>
        <v>0.969387755102041</v>
      </c>
      <c r="M16" s="46">
        <f>(K16-J16)/(2*1.96)</f>
        <v>0.6887755102040817</v>
      </c>
      <c r="N16" s="47">
        <f>SQRT(L16^2+M16^2)</f>
        <v>1.189169593959864</v>
      </c>
      <c r="O16" s="47">
        <f>IF(I16-E16&lt;0,-(I16-E16)/N16,(I16-E16)/N16)</f>
        <v>3.868245558383539</v>
      </c>
      <c r="P16" s="47">
        <f>EXP(-0.717*O16-0.416*(O16^2))</f>
        <v>0.0001236229037679315</v>
      </c>
      <c r="Q16" t="s" s="39">
        <v>169</v>
      </c>
      <c r="R16" t="s" s="57">
        <f>LEFT(Q16,FIND("(",Q16)-1)</f>
        <v>170</v>
      </c>
      <c r="S16" t="s" s="41">
        <f>MID(Q16,SEARCH(":",Q16)+LEN(":"),SEARCH(" – ",Q16)-SEARCH(":",Q16)-LEN(":"))</f>
        <v>165</v>
      </c>
      <c r="T16" t="s" s="58">
        <f>MID(Q16,SEARCH("–",Q16)+LEN(")"),SEARCH("–",Q16)-SEARCH(":",Q16)-LEN("– "))</f>
        <v>171</v>
      </c>
      <c r="U16" t="s" s="39">
        <v>172</v>
      </c>
      <c r="V16" t="s" s="57">
        <f>LEFT(U16,FIND("(",U16)-1)</f>
        <v>136</v>
      </c>
      <c r="W16" t="s" s="41">
        <f>MID(U16,SEARCH(":",U16)+LEN(":"),SEARCH(" – ",U16)-SEARCH(":",U16)-LEN(":"))</f>
        <v>148</v>
      </c>
      <c r="X16" t="s" s="58">
        <f>MID(U16,SEARCH("–",U16)+LEN(")"),SEARCH("–",U16)-SEARCH(":",U16)-LEN("– "))</f>
        <v>173</v>
      </c>
      <c r="Y16" s="47">
        <f>(T16-S16)/(2*1.96)</f>
        <v>0.7142857142857145</v>
      </c>
      <c r="Z16" s="47">
        <f>(X16-W16)/(2*1.96)</f>
        <v>0.6887755102040815</v>
      </c>
      <c r="AA16" s="47">
        <f>SQRT(Y16^2+Z16^2)</f>
        <v>0.9922780785090166</v>
      </c>
      <c r="AB16" s="47">
        <f>IF(V16-R16&lt;0,-(V16-R16)/AA16,(V16-R16)/AA16)</f>
        <v>4.031128054355836</v>
      </c>
      <c r="AC16" s="47">
        <f>EXP(-0.717*AB16-0.416*(AB16^2))</f>
        <v>6.44052075549394e-05</v>
      </c>
      <c r="AD16" s="25"/>
    </row>
    <row r="17" ht="15.75" customHeight="1">
      <c r="A17" t="s" s="26">
        <v>174</v>
      </c>
      <c r="B17" s="27"/>
      <c r="C17" s="28"/>
      <c r="D17" s="29"/>
      <c r="E17" s="65"/>
      <c r="F17" s="44"/>
      <c r="G17" s="66"/>
      <c r="H17" s="56"/>
      <c r="I17" s="60"/>
      <c r="J17" s="44"/>
      <c r="K17" s="61"/>
      <c r="L17" s="46">
        <f>(G17-F17)/(2*1.96)</f>
        <v>0</v>
      </c>
      <c r="M17" s="46">
        <f>(K17-J17)/(2*1.96)</f>
        <v>0</v>
      </c>
      <c r="N17" s="47">
        <f>SQRT(L17^2+M17^2)</f>
        <v>0</v>
      </c>
      <c r="O17" s="47">
        <f>IF(I17-E17&lt;0,-(I17-E17)/N17,(I17-E17)/N17)</f>
      </c>
      <c r="P17" s="47">
        <f>EXP(-0.717*O17-0.416*(O17^2))</f>
      </c>
      <c r="Q17" s="34"/>
      <c r="R17" s="62"/>
      <c r="S17" s="51"/>
      <c r="T17" s="63"/>
      <c r="U17" s="34"/>
      <c r="V17" s="62"/>
      <c r="W17" s="51"/>
      <c r="X17" s="63"/>
      <c r="Y17" s="47">
        <f>(T17-S17)/(2*1.96)</f>
        <v>0</v>
      </c>
      <c r="Z17" s="47">
        <f>(X17-W17)/(2*1.96)</f>
        <v>0</v>
      </c>
      <c r="AA17" s="47">
        <f>SQRT(Y17^2+Z17^2)</f>
        <v>0</v>
      </c>
      <c r="AB17" s="47">
        <f>IF(V17-R17&lt;0,-(V17-R17)/AA17,(V17-R17)/AA17)</f>
      </c>
      <c r="AC17" s="47">
        <f>EXP(-0.717*AB17-0.416*(AB17^2))</f>
      </c>
      <c r="AD17" s="25"/>
    </row>
    <row r="18" ht="15.75" customHeight="1">
      <c r="A18" t="s" s="37">
        <v>175</v>
      </c>
      <c r="B18" s="64"/>
      <c r="C18" s="53">
        <v>2016</v>
      </c>
      <c r="D18" s="29"/>
      <c r="E18" s="65"/>
      <c r="F18" s="44"/>
      <c r="G18" s="66"/>
      <c r="H18" t="s" s="56">
        <v>176</v>
      </c>
      <c r="I18" t="s" s="57">
        <f>LEFT(H18,FIND("(",H18)-1)</f>
        <v>177</v>
      </c>
      <c r="J18" t="s" s="41">
        <f>MID(H18,SEARCH(":",H18)+LEN(":"),SEARCH("–",H18)-SEARCH(":",H18)-LEN(":"))</f>
        <v>178</v>
      </c>
      <c r="K18" t="s" s="58">
        <f>MID(H18,SEARCH("–",H18)+LEN(")"),SEARCH("–",H18)-SEARCH(":",H18)-LEN("– "))</f>
        <v>179</v>
      </c>
      <c r="L18" s="46">
        <f>(G18-F18)/(2*1.96)</f>
        <v>0</v>
      </c>
      <c r="M18" s="46">
        <f>(K18-J18)/(2*1.96)</f>
        <v>0.3826530612244898</v>
      </c>
      <c r="N18" s="47">
        <f>SQRT(L18^2+M18^2)</f>
        <v>0.3826530612244898</v>
      </c>
      <c r="O18" s="47">
        <f>IF(I18-E18&lt;0,-(I18-E18)/N18,(I18-E18)/N18)</f>
        <v>3.658666666666667</v>
      </c>
      <c r="P18" s="47">
        <f>EXP(-0.717*O18-0.416*(O18^2))</f>
        <v>0.0002769221385503434</v>
      </c>
      <c r="Q18" s="34"/>
      <c r="R18" s="62"/>
      <c r="S18" s="51"/>
      <c r="T18" s="63"/>
      <c r="U18" t="s" s="39">
        <v>180</v>
      </c>
      <c r="V18" t="s" s="57">
        <f>LEFT(U18,FIND("(",U18)-1)</f>
        <v>181</v>
      </c>
      <c r="W18" t="s" s="41">
        <f>MID(U18,SEARCH(":",U18)+LEN(":"),SEARCH(" – ",U18)-SEARCH(":",U18)-LEN(":"))</f>
        <v>44</v>
      </c>
      <c r="X18" t="s" s="58">
        <f>MID(U18,SEARCH("–",U18)+LEN(")"),SEARCH("–",U18)-SEARCH(":",U18)-LEN("– "))</f>
        <v>182</v>
      </c>
      <c r="Y18" s="47">
        <f>(T18-S18)/(2*1.96)</f>
        <v>0</v>
      </c>
      <c r="Z18" s="47">
        <f>(X18-W18)/(2*1.96)</f>
        <v>0.2040816326530612</v>
      </c>
      <c r="AA18" s="47">
        <f>SQRT(Y18^2+Z18^2)</f>
        <v>0.2040816326530612</v>
      </c>
      <c r="AB18" s="47">
        <f>IF(V18-R18&lt;0,-(V18-R18)/AA18,(V18-R18)/AA18)</f>
        <v>2.45</v>
      </c>
      <c r="AC18" s="47">
        <f>EXP(-0.717*AB18-0.416*(AB18^2))</f>
        <v>0.01421169587815555</v>
      </c>
      <c r="AD18" s="25"/>
    </row>
    <row r="19" ht="15.75" customHeight="1">
      <c r="A19" t="s" s="37">
        <v>183</v>
      </c>
      <c r="B19" s="38">
        <v>2003</v>
      </c>
      <c r="C19" s="53">
        <v>2010</v>
      </c>
      <c r="D19" t="s" s="39">
        <v>184</v>
      </c>
      <c r="E19" t="s" s="54">
        <f>LEFT(D19,FIND("(",D19)-1)</f>
        <v>185</v>
      </c>
      <c r="F19" t="s" s="41">
        <f>MID(D19,SEARCH(":",D19)+LEN(":"),SEARCH(" – ",D19)-SEARCH(":",D19)-LEN(":"))</f>
        <v>186</v>
      </c>
      <c r="G19" t="s" s="55">
        <f>MID(D19,SEARCH("–",D19)+LEN(")"),SEARCH("–",D19)-SEARCH(":",D19)-LEN("– "))</f>
        <v>187</v>
      </c>
      <c r="H19" t="s" s="56">
        <v>188</v>
      </c>
      <c r="I19" t="s" s="57">
        <f>LEFT(H19,FIND("(",H19)-1)</f>
        <v>189</v>
      </c>
      <c r="J19" t="s" s="41">
        <f>MID(H19,SEARCH(":",H19)+LEN(":"),SEARCH("–",H19)-SEARCH(":",H19)-LEN(":"))</f>
        <v>190</v>
      </c>
      <c r="K19" t="s" s="58">
        <f>MID(H19,SEARCH("–",H19)+LEN(")"),SEARCH("–",H19)-SEARCH(":",H19)-LEN("– "))</f>
        <v>36</v>
      </c>
      <c r="L19" s="46">
        <f>(G19-F19)/(2*1.96)</f>
        <v>0.8928571428571428</v>
      </c>
      <c r="M19" s="46">
        <f>(K19-J19)/(2*1.96)</f>
        <v>0.3316326530612245</v>
      </c>
      <c r="N19" s="47">
        <f>SQRT(L19^2+M19^2)</f>
        <v>0.9524568725813505</v>
      </c>
      <c r="O19" s="47">
        <f>IF(I19-E19&lt;0,-(I19-E19)/N19,(I19-E19)/N19)</f>
        <v>1.679866087441499</v>
      </c>
      <c r="P19" s="47">
        <f>EXP(-0.717*O19-0.416*(O19^2))</f>
        <v>0.09269922056986607</v>
      </c>
      <c r="Q19" t="s" s="39">
        <v>191</v>
      </c>
      <c r="R19" t="s" s="57">
        <f>LEFT(Q19,FIND("(",Q19)-1)</f>
        <v>192</v>
      </c>
      <c r="S19" t="s" s="41">
        <f>MID(Q19,SEARCH(":",Q19)+LEN(":"),SEARCH(" – ",Q19)-SEARCH(":",Q19)-LEN(":"))</f>
        <v>193</v>
      </c>
      <c r="T19" t="s" s="58">
        <f>MID(Q19,SEARCH("–",Q19)+LEN(")"),SEARCH("–",Q19)-SEARCH(":",Q19)-LEN("– "))</f>
        <v>194</v>
      </c>
      <c r="U19" t="s" s="39">
        <v>195</v>
      </c>
      <c r="V19" t="s" s="57">
        <f>LEFT(U19,FIND("(",U19)-1)</f>
        <v>196</v>
      </c>
      <c r="W19" t="s" s="41">
        <f>MID(U19,SEARCH(":",U19)+LEN(":"),SEARCH(" – ",U19)-SEARCH(":",U19)-LEN(":"))</f>
        <v>47</v>
      </c>
      <c r="X19" t="s" s="58">
        <f>MID(U19,SEARCH("–",U19)+LEN(")"),SEARCH("–",U19)-SEARCH(":",U19)-LEN("– "))</f>
        <v>44</v>
      </c>
      <c r="Y19" s="47">
        <f>(T19-S19)/(2*1.96)</f>
        <v>0.2806122448979592</v>
      </c>
      <c r="Z19" s="47">
        <f>(X19-W19)/(2*1.96)</f>
        <v>0.02551020408163265</v>
      </c>
      <c r="AA19" s="47">
        <f>SQRT(Y19^2+Z19^2)</f>
        <v>0.2817694137037566</v>
      </c>
      <c r="AB19" s="47">
        <f>IF(V19-R19&lt;0,-(V19-R19)/AA19,(V19-R19)/AA19)</f>
        <v>2.839200995893381</v>
      </c>
      <c r="AC19" s="47">
        <f>EXP(-0.717*AB19-0.416*(AB19^2))</f>
        <v>0.004566039733801127</v>
      </c>
      <c r="AD19" s="25"/>
    </row>
    <row r="20" ht="15.75" customHeight="1">
      <c r="A20" t="s" s="37">
        <v>197</v>
      </c>
      <c r="B20" s="38">
        <v>2010</v>
      </c>
      <c r="C20" s="53">
        <v>2017</v>
      </c>
      <c r="D20" t="s" s="39">
        <v>198</v>
      </c>
      <c r="E20" t="s" s="54">
        <f>LEFT(D20,FIND("(",D20)-1)</f>
        <v>199</v>
      </c>
      <c r="F20" t="s" s="41">
        <f>MID(D20,SEARCH(":",D20)+LEN(":"),SEARCH(" – ",D20)-SEARCH(":",D20)-LEN(":"))</f>
        <v>200</v>
      </c>
      <c r="G20" t="s" s="55">
        <f>MID(D20,SEARCH("–",D20)+LEN(")"),SEARCH("–",D20)-SEARCH(":",D20)-LEN("– "))</f>
        <v>201</v>
      </c>
      <c r="H20" t="s" s="56">
        <v>202</v>
      </c>
      <c r="I20" t="s" s="57">
        <f>LEFT(H20,FIND("(",H20)-1)</f>
        <v>203</v>
      </c>
      <c r="J20" t="s" s="41">
        <f>MID(H20,SEARCH(":",H20)+LEN(":"),SEARCH("–",H20)-SEARCH(":",H20)-LEN(":"))</f>
        <v>204</v>
      </c>
      <c r="K20" t="s" s="58">
        <f>MID(H20,SEARCH("–",H20)+LEN(")"),SEARCH("–",H20)-SEARCH(":",H20)-LEN("– "))</f>
        <v>179</v>
      </c>
      <c r="L20" s="46">
        <f>(G20-F20)/(2*1.96)</f>
        <v>0.7397959183673469</v>
      </c>
      <c r="M20" s="46">
        <f>(K20-J20)/(2*1.96)</f>
        <v>0.4591836734693878</v>
      </c>
      <c r="N20" s="47">
        <f>SQRT(L20^2+M20^2)</f>
        <v>0.8707167431569394</v>
      </c>
      <c r="O20" s="47">
        <f>IF(I20-E20&lt;0,-(I20-E20)/N20,(I20-E20)/N20)</f>
        <v>1.607870769688027</v>
      </c>
      <c r="P20" s="47">
        <f>EXP(-0.717*O20-0.416*(O20^2))</f>
        <v>0.1077106642877479</v>
      </c>
      <c r="Q20" t="s" s="39">
        <v>205</v>
      </c>
      <c r="R20" t="s" s="57">
        <f>LEFT(Q20,FIND("(",Q20)-1)</f>
        <v>181</v>
      </c>
      <c r="S20" t="s" s="41">
        <f>MID(Q20,SEARCH(":",Q20)+LEN(":"),SEARCH(" – ",Q20)-SEARCH(":",Q20)-LEN(":"))</f>
        <v>206</v>
      </c>
      <c r="T20" t="s" s="58">
        <f>MID(Q20,SEARCH("–",Q20)+LEN(")"),SEARCH("–",Q20)-SEARCH(":",Q20)-LEN("– "))</f>
        <v>182</v>
      </c>
      <c r="U20" t="s" s="39">
        <v>207</v>
      </c>
      <c r="V20" t="s" s="57">
        <f>LEFT(U20,FIND("(",U20)-1)</f>
        <v>196</v>
      </c>
      <c r="W20" t="s" s="41">
        <f>MID(U20,SEARCH(":",U20)+LEN(":"),SEARCH(" – ",U20)-SEARCH(":",U20)-LEN(":"))</f>
        <v>47</v>
      </c>
      <c r="X20" t="s" s="58">
        <f>MID(U20,SEARCH("–",U20)+LEN(")"),SEARCH("–",U20)-SEARCH(":",U20)-LEN("– "))</f>
        <v>193</v>
      </c>
      <c r="Y20" s="47">
        <f>(T20-S20)/(2*1.96)</f>
        <v>0.1785714285714286</v>
      </c>
      <c r="Z20" s="47">
        <f>(X20-W20)/(2*1.96)</f>
        <v>0.07653061224489796</v>
      </c>
      <c r="AA20" s="47">
        <f>SQRT(Y20^2+Z20^2)</f>
        <v>0.1942799261699976</v>
      </c>
      <c r="AB20" s="47">
        <f>IF(V20-R20&lt;0,-(V20-R20)/AA20,(V20-R20)/AA20)</f>
        <v>2.05888486724045</v>
      </c>
      <c r="AC20" s="47">
        <f>EXP(-0.717*AB20-0.416*(AB20^2))</f>
        <v>0.03917770990537935</v>
      </c>
      <c r="AD20" s="25"/>
    </row>
    <row r="21" ht="15.75" customHeight="1">
      <c r="A21" t="s" s="37">
        <v>208</v>
      </c>
      <c r="B21" s="38">
        <v>2004</v>
      </c>
      <c r="C21" s="53">
        <v>2011</v>
      </c>
      <c r="D21" t="s" s="39">
        <v>209</v>
      </c>
      <c r="E21" t="s" s="54">
        <f>LEFT(D21,FIND("(",D21)-1)</f>
        <v>210</v>
      </c>
      <c r="F21" t="s" s="41">
        <f>MID(D21,SEARCH(":",D21)+LEN(":"),SEARCH(" – ",D21)-SEARCH(":",D21)-LEN(":"))</f>
        <v>201</v>
      </c>
      <c r="G21" t="s" s="55">
        <f>MID(D21,SEARCH("–",D21)+LEN(")"),SEARCH("–",D21)-SEARCH(":",D21)-LEN("– "))</f>
        <v>211</v>
      </c>
      <c r="H21" t="s" s="56">
        <v>212</v>
      </c>
      <c r="I21" t="s" s="57">
        <f>LEFT(H21,FIND("(",H21)-1)</f>
        <v>213</v>
      </c>
      <c r="J21" t="s" s="41">
        <f>MID(H21,SEARCH(":",H21)+LEN(":"),SEARCH("–",H21)-SEARCH(":",H21)-LEN(":"))</f>
        <v>214</v>
      </c>
      <c r="K21" t="s" s="58">
        <f>MID(H21,SEARCH("–",H21)+LEN(")"),SEARCH("–",H21)-SEARCH(":",H21)-LEN("– "))</f>
        <v>55</v>
      </c>
      <c r="L21" s="46">
        <f>(G21-F21)/(2*1.96)</f>
        <v>0.7142857142857143</v>
      </c>
      <c r="M21" s="46">
        <f>(K21-J21)/(2*1.96)</f>
        <v>0.4336734693877551</v>
      </c>
      <c r="N21" s="47">
        <f>SQRT(L21^2+M21^2)</f>
        <v>0.8356295588856735</v>
      </c>
      <c r="O21" s="47">
        <f>IF(I21-E21&lt;0,-(I21-E21)/N21,(I21-E21)/N21)</f>
        <v>3.111426555407094</v>
      </c>
      <c r="P21" s="47">
        <f>EXP(-0.717*O21-0.416*(O21^2))</f>
        <v>0.001914730250825841</v>
      </c>
      <c r="Q21" t="s" s="39">
        <v>215</v>
      </c>
      <c r="R21" t="s" s="57">
        <f>LEFT(Q21,FIND("(",Q21)-1)</f>
        <v>216</v>
      </c>
      <c r="S21" t="s" s="41">
        <f>MID(Q21,SEARCH(":",Q21)+LEN(":"),SEARCH(" – ",Q21)-SEARCH(":",Q21)-LEN(":"))</f>
        <v>179</v>
      </c>
      <c r="T21" t="s" s="58">
        <f>MID(Q21,SEARCH("–",Q21)+LEN(")"),SEARCH("–",Q21)-SEARCH(":",Q21)-LEN("– "))</f>
        <v>144</v>
      </c>
      <c r="U21" t="s" s="39">
        <v>217</v>
      </c>
      <c r="V21" t="s" s="57">
        <f>LEFT(U21,FIND("(",U21)-1)</f>
        <v>199</v>
      </c>
      <c r="W21" t="s" s="41">
        <f>MID(U21,SEARCH(":",U21)+LEN(":"),SEARCH(" – ",U21)-SEARCH(":",U21)-LEN(":"))</f>
        <v>218</v>
      </c>
      <c r="X21" t="s" s="58">
        <f>MID(U21,SEARCH("–",U21)+LEN(")"),SEARCH("–",U21)-SEARCH(":",U21)-LEN("– "))</f>
        <v>219</v>
      </c>
      <c r="Y21" s="47">
        <f>(T21-S21)/(2*1.96)</f>
        <v>0.663265306122449</v>
      </c>
      <c r="Z21" s="47">
        <f>(X21-W21)/(2*1.96)</f>
        <v>0.4846938775510204</v>
      </c>
      <c r="AA21" s="47">
        <f>SQRT(Y21^2+Z21^2)</f>
        <v>0.8214919483726846</v>
      </c>
      <c r="AB21" s="47">
        <f>IF(V21-R21&lt;0,-(V21-R21)/AA21,(V21-R21)/AA21)</f>
        <v>0.9738379074618336</v>
      </c>
      <c r="AC21" s="47">
        <f>EXP(-0.717*AB21-0.416*(AB21^2))</f>
        <v>0.3352899322777063</v>
      </c>
      <c r="AD21" s="25"/>
    </row>
    <row r="22" ht="15.75" customHeight="1">
      <c r="A22" t="s" s="37">
        <v>220</v>
      </c>
      <c r="B22" s="64"/>
      <c r="C22" s="53">
        <v>2015</v>
      </c>
      <c r="D22" s="29"/>
      <c r="E22" s="65"/>
      <c r="F22" s="44"/>
      <c r="G22" s="66"/>
      <c r="H22" t="s" s="56">
        <v>221</v>
      </c>
      <c r="I22" t="s" s="57">
        <f>LEFT(H22,FIND("(",H22)-1)</f>
        <v>222</v>
      </c>
      <c r="J22" t="s" s="41">
        <f>MID(H22,SEARCH(":",H22)+LEN(":"),SEARCH("–",H22)-SEARCH(":",H22)-LEN(":"))</f>
        <v>223</v>
      </c>
      <c r="K22" t="s" s="58">
        <f>MID(H22,SEARCH("–",H22)+LEN(")"),SEARCH("–",H22)-SEARCH(":",H22)-LEN("– "))</f>
        <v>211</v>
      </c>
      <c r="L22" s="46">
        <f>(G22-F22)/(2*1.96)</f>
        <v>0</v>
      </c>
      <c r="M22" s="46">
        <f>(K22-J22)/(2*1.96)</f>
        <v>1.096938775510204</v>
      </c>
      <c r="N22" s="47">
        <f>SQRT(L22^2+M22^2)</f>
        <v>1.096938775510204</v>
      </c>
      <c r="O22" s="47">
        <f>IF(I22-E22&lt;0,-(I22-E22)/N22,(I22-E22)/N22)</f>
        <v>4.284651162790698</v>
      </c>
      <c r="P22" s="47">
        <f>EXP(-0.717*O22-0.416*(O22^2))</f>
        <v>2.23402429821517e-05</v>
      </c>
      <c r="Q22" s="34"/>
      <c r="R22" s="62"/>
      <c r="S22" s="51"/>
      <c r="T22" s="63"/>
      <c r="U22" t="s" s="39">
        <v>224</v>
      </c>
      <c r="V22" t="s" s="57">
        <f>LEFT(U22,FIND("(",U22)-1)</f>
        <v>39</v>
      </c>
      <c r="W22" t="s" s="41">
        <f>MID(U22,SEARCH(":",U22)+LEN(":"),SEARCH(" – ",U22)-SEARCH(":",U22)-LEN(":"))</f>
        <v>47</v>
      </c>
      <c r="X22" t="s" s="58">
        <f>MID(U22,SEARCH("–",U22)+LEN(")"),SEARCH("–",U22)-SEARCH(":",U22)-LEN("– "))</f>
        <v>186</v>
      </c>
      <c r="Y22" s="47">
        <f>(T22-S22)/(2*1.96)</f>
        <v>0</v>
      </c>
      <c r="Z22" s="47">
        <f>(X22-W22)/(2*1.96)</f>
        <v>0.1530612244897959</v>
      </c>
      <c r="AA22" s="47">
        <f>SQRT(Y22^2+Z22^2)</f>
        <v>0.1530612244897959</v>
      </c>
      <c r="AB22" s="47">
        <f>IF(V22-R22&lt;0,-(V22-R22)/AA22,(V22-R22)/AA22)</f>
        <v>1.96</v>
      </c>
      <c r="AC22" s="47">
        <f>EXP(-0.717*AB22-0.416*(AB22^2))</f>
        <v>0.04961680957222329</v>
      </c>
      <c r="AD22" s="25"/>
    </row>
    <row r="23" ht="15.75" customHeight="1">
      <c r="A23" t="s" s="37">
        <v>225</v>
      </c>
      <c r="B23" s="38">
        <v>2005</v>
      </c>
      <c r="C23" s="53">
        <v>2012</v>
      </c>
      <c r="D23" t="s" s="39">
        <v>226</v>
      </c>
      <c r="E23" t="s" s="54">
        <f>LEFT(D23,FIND("(",D23)-1)</f>
        <v>227</v>
      </c>
      <c r="F23" t="s" s="41">
        <f>MID(D23,SEARCH(":",D23)+LEN(":"),SEARCH(" – ",D23)-SEARCH(":",D23)-LEN(":"))</f>
        <v>218</v>
      </c>
      <c r="G23" t="s" s="55">
        <f>MID(D23,SEARCH("–",D23)+LEN(")"),SEARCH("–",D23)-SEARCH(":",D23)-LEN("– "))</f>
        <v>228</v>
      </c>
      <c r="H23" t="s" s="56">
        <v>229</v>
      </c>
      <c r="I23" t="s" s="57">
        <f>LEFT(H23,FIND("(",H23)-1)</f>
        <v>230</v>
      </c>
      <c r="J23" t="s" s="41">
        <f>MID(H23,SEARCH(":",H23)+LEN(":"),SEARCH("–",H23)-SEARCH(":",H23)-LEN(":"))</f>
        <v>231</v>
      </c>
      <c r="K23" t="s" s="58">
        <f>MID(H23,SEARCH("–",H23)+LEN(")"),SEARCH("–",H23)-SEARCH(":",H23)-LEN("– "))</f>
        <v>55</v>
      </c>
      <c r="L23" s="46">
        <f>(G23-F23)/(2*1.96)</f>
        <v>0.7653061224489794</v>
      </c>
      <c r="M23" s="46">
        <f>(K23-J23)/(2*1.96)</f>
        <v>0.586734693877551</v>
      </c>
      <c r="N23" s="47">
        <f>SQRT(L23^2+M23^2)</f>
        <v>0.9643397026242754</v>
      </c>
      <c r="O23" s="47">
        <f>IF(I23-E23&lt;0,-(I23-E23)/N23,(I23-E23)/N23)</f>
        <v>0.6221873872528623</v>
      </c>
      <c r="P23" s="47">
        <f>EXP(-0.717*O23-0.416*(O23^2))</f>
        <v>0.5449021242817843</v>
      </c>
      <c r="Q23" t="s" s="39">
        <v>232</v>
      </c>
      <c r="R23" t="s" s="57">
        <f>LEFT(Q23,FIND("(",Q23)-1)</f>
        <v>233</v>
      </c>
      <c r="S23" t="s" s="41">
        <f>MID(Q23,SEARCH(":",Q23)+LEN(":"),SEARCH(" – ",Q23)-SEARCH(":",Q23)-LEN(":"))</f>
        <v>234</v>
      </c>
      <c r="T23" t="s" s="58">
        <f>MID(Q23,SEARCH("–",Q23)+LEN(")"),SEARCH("–",Q23)-SEARCH(":",Q23)-LEN("– "))</f>
        <v>109</v>
      </c>
      <c r="U23" t="s" s="39">
        <v>235</v>
      </c>
      <c r="V23" t="s" s="57">
        <f>LEFT(U23,FIND("(",U23)-1)</f>
        <v>236</v>
      </c>
      <c r="W23" t="s" s="41">
        <f>MID(U23,SEARCH(":",U23)+LEN(":"),SEARCH(" – ",U23)-SEARCH(":",U23)-LEN(":"))</f>
        <v>237</v>
      </c>
      <c r="X23" t="s" s="58">
        <f>MID(U23,SEARCH("–",U23)+LEN(")"),SEARCH("–",U23)-SEARCH(":",U23)-LEN("– "))</f>
        <v>238</v>
      </c>
      <c r="Y23" s="47">
        <f>(T23-S23)/(2*1.96)</f>
        <v>0.6122448979591837</v>
      </c>
      <c r="Z23" s="47">
        <f>(X23-W23)/(2*1.96)</f>
        <v>0.5102040816326531</v>
      </c>
      <c r="AA23" s="47">
        <f>SQRT(Y23^2+Z23^2)</f>
        <v>0.7969642526435362</v>
      </c>
      <c r="AB23" s="47">
        <f>IF(V23-R23&lt;0,-(V23-R23)/AA23,(V23-R23)/AA23)</f>
        <v>0.1254761423342379</v>
      </c>
      <c r="AC23" s="47">
        <f>EXP(-0.717*AB23-0.416*(AB23^2))</f>
        <v>0.9079953630487365</v>
      </c>
      <c r="AD23" s="25"/>
    </row>
    <row r="24" ht="15.75" customHeight="1">
      <c r="A24" t="s" s="37">
        <v>239</v>
      </c>
      <c r="B24" s="38">
        <v>2007</v>
      </c>
      <c r="C24" s="53">
        <v>2014</v>
      </c>
      <c r="D24" t="s" s="39">
        <v>240</v>
      </c>
      <c r="E24" t="s" s="54">
        <f>LEFT(D24,FIND("(",D24)-1)</f>
        <v>241</v>
      </c>
      <c r="F24" t="s" s="41">
        <f>MID(D24,SEARCH(":",D24)+LEN(":"),SEARCH(" – ",D24)-SEARCH(":",D24)-LEN(":"))</f>
        <v>206</v>
      </c>
      <c r="G24" t="s" s="55">
        <f>MID(D24,SEARCH("–",D24)+LEN(")"),SEARCH("–",D24)-SEARCH(":",D24)-LEN("– "))</f>
        <v>133</v>
      </c>
      <c r="H24" t="s" s="56">
        <v>191</v>
      </c>
      <c r="I24" t="s" s="57">
        <f>LEFT(H24,FIND("(",H24)-1)</f>
        <v>192</v>
      </c>
      <c r="J24" t="s" s="41">
        <f>MID(H24,SEARCH(":",H24)+LEN(":"),SEARCH("–",H24)-SEARCH(":",H24)-LEN(":"))</f>
        <v>204</v>
      </c>
      <c r="K24" t="s" s="58">
        <f>MID(H24,SEARCH("–",H24)+LEN(")"),SEARCH("–",H24)-SEARCH(":",H24)-LEN("– "))</f>
        <v>194</v>
      </c>
      <c r="L24" s="46">
        <f>(G24-F24)/(2*1.96)</f>
        <v>0.3316326530612245</v>
      </c>
      <c r="M24" s="46">
        <f>(K24-J24)/(2*1.96)</f>
        <v>0.2806122448979592</v>
      </c>
      <c r="N24" s="47">
        <f>SQRT(L24^2+M24^2)</f>
        <v>0.4344231215797552</v>
      </c>
      <c r="O24" s="47">
        <f>IF(I24-E24&lt;0,-(I24-E24)/N24,(I24-E24)/N24)</f>
        <v>0.2301903260497637</v>
      </c>
      <c r="P24" s="47">
        <f>EXP(-0.717*O24-0.416*(O24^2))</f>
        <v>0.8293696706656225</v>
      </c>
      <c r="Q24" t="s" s="39">
        <v>242</v>
      </c>
      <c r="R24" t="s" s="57">
        <f>LEFT(Q24,FIND("(",Q24)-1)</f>
        <v>39</v>
      </c>
      <c r="S24" t="s" s="41">
        <f>MID(Q24,SEARCH(":",Q24)+LEN(":"),SEARCH(" – ",Q24)-SEARCH(":",Q24)-LEN(":"))</f>
        <v>47</v>
      </c>
      <c r="T24" t="s" s="58">
        <f>MID(Q24,SEARCH("–",Q24)+LEN(")"),SEARCH("–",Q24)-SEARCH(":",Q24)-LEN("– "))</f>
        <v>237</v>
      </c>
      <c r="U24" t="s" s="39">
        <v>243</v>
      </c>
      <c r="V24" t="s" s="57">
        <f>LEFT(U24,FIND("(",U24)-1)</f>
        <v>244</v>
      </c>
      <c r="W24" t="s" s="41">
        <f>MID(U24,SEARCH(":",U24)+LEN(":"),SEARCH(" – ",U24)-SEARCH(":",U24)-LEN(":"))</f>
        <v>47</v>
      </c>
      <c r="X24" t="s" s="58">
        <f>MID(U24,SEARCH("–",U24)+LEN(")"),SEARCH("–",U24)-SEARCH(":",U24)-LEN("– "))</f>
        <v>245</v>
      </c>
      <c r="Y24" s="47">
        <f>(T24-S24)/(2*1.96)</f>
        <v>0.1785714285714286</v>
      </c>
      <c r="Z24" s="47">
        <f>(X24-W24)/(2*1.96)</f>
        <v>0.663265306122449</v>
      </c>
      <c r="AA24" s="47">
        <f>SQRT(Y24^2+Z24^2)</f>
        <v>0.6868832662161358</v>
      </c>
      <c r="AB24" s="47">
        <f>IF(V24-R24&lt;0,-(V24-R24)/AA24,(V24-R24)/AA24)</f>
        <v>1.164681161046469</v>
      </c>
      <c r="AC24" s="47">
        <f>EXP(-0.717*AB24-0.416*(AB24^2))</f>
        <v>0.2467516310547863</v>
      </c>
      <c r="AD24" s="25"/>
    </row>
    <row r="25" ht="15.75" customHeight="1">
      <c r="A25" t="s" s="37">
        <v>246</v>
      </c>
      <c r="B25" s="64"/>
      <c r="C25" s="53">
        <v>2012</v>
      </c>
      <c r="D25" s="29"/>
      <c r="E25" s="65"/>
      <c r="F25" s="44"/>
      <c r="G25" s="66"/>
      <c r="H25" t="s" s="56">
        <v>247</v>
      </c>
      <c r="I25" t="s" s="57">
        <f>LEFT(H25,FIND("(",H25)-1)</f>
        <v>230</v>
      </c>
      <c r="J25" t="s" s="41">
        <f>MID(H25,SEARCH(":",H25)+LEN(":"),SEARCH("–",H25)-SEARCH(":",H25)-LEN(":"))</f>
        <v>231</v>
      </c>
      <c r="K25" t="s" s="58">
        <f>MID(H25,SEARCH("–",H25)+LEN(")"),SEARCH("–",H25)-SEARCH(":",H25)-LEN("– "))</f>
        <v>147</v>
      </c>
      <c r="L25" s="46">
        <f>(G25-F25)/(2*1.96)</f>
        <v>0</v>
      </c>
      <c r="M25" s="46">
        <f>(K25-J25)/(2*1.96)</f>
        <v>0.6122448979591838</v>
      </c>
      <c r="N25" s="47">
        <f>SQRT(L25^2+M25^2)</f>
        <v>0.6122448979591838</v>
      </c>
      <c r="O25" s="47">
        <f>IF(I25-E25&lt;0,-(I25-E25)/N25,(I25-E25)/N25)</f>
        <v>4.083333333333332</v>
      </c>
      <c r="P25" s="47">
        <f>EXP(-0.717*O25-0.416*(O25^2))</f>
        <v>5.201532234935549e-05</v>
      </c>
      <c r="Q25" s="34"/>
      <c r="R25" s="62"/>
      <c r="S25" s="51"/>
      <c r="T25" s="63"/>
      <c r="U25" t="s" s="39">
        <v>248</v>
      </c>
      <c r="V25" t="s" s="57">
        <f>LEFT(U25,FIND("(",U25)-1)</f>
        <v>249</v>
      </c>
      <c r="W25" t="s" s="41">
        <f>MID(U25,SEARCH(":",U25)+LEN(":"),SEARCH(" – ",U25)-SEARCH(":",U25)-LEN(":"))</f>
        <v>186</v>
      </c>
      <c r="X25" t="s" s="58">
        <f>MID(U25,SEARCH("–",U25)+LEN(")"),SEARCH("–",U25)-SEARCH(":",U25)-LEN("– "))</f>
        <v>250</v>
      </c>
      <c r="Y25" s="47">
        <f>(T25-S25)/(2*1.96)</f>
        <v>0</v>
      </c>
      <c r="Z25" s="47">
        <f>(X25-W25)/(2*1.96)</f>
        <v>0.663265306122449</v>
      </c>
      <c r="AA25" s="47">
        <f>SQRT(Y25^2+Z25^2)</f>
        <v>0.663265306122449</v>
      </c>
      <c r="AB25" s="47">
        <f>IF(V25-R25&lt;0,-(V25-R25)/AA25,(V25-R25)/AA25)</f>
        <v>2.864615384615384</v>
      </c>
      <c r="AC25" s="47">
        <f>EXP(-0.717*AB25-0.416*(AB25^2))</f>
        <v>0.004221207340080729</v>
      </c>
      <c r="AD25" s="25"/>
    </row>
    <row r="26" ht="15.75" customHeight="1">
      <c r="A26" t="s" s="37">
        <v>251</v>
      </c>
      <c r="B26" s="64"/>
      <c r="C26" s="53">
        <v>2013</v>
      </c>
      <c r="D26" s="29"/>
      <c r="E26" s="65"/>
      <c r="F26" s="44"/>
      <c r="G26" s="66"/>
      <c r="H26" t="s" s="56">
        <v>252</v>
      </c>
      <c r="I26" t="s" s="57">
        <f>LEFT(H26,FIND("(",H26)-1)</f>
        <v>39</v>
      </c>
      <c r="J26" t="s" s="41">
        <f>MID(H26,SEARCH(":",H26)+LEN(":"),SEARCH("–",H26)-SEARCH(":",H26)-LEN(":"))</f>
        <v>190</v>
      </c>
      <c r="K26" t="s" s="58">
        <f>MID(H26,SEARCH("–",H26)+LEN(")"),SEARCH("–",H26)-SEARCH(":",H26)-LEN("– "))</f>
        <v>253</v>
      </c>
      <c r="L26" s="46">
        <f>(G26-F26)/(2*1.96)</f>
        <v>0</v>
      </c>
      <c r="M26" s="46">
        <f>(K26-J26)/(2*1.96)</f>
        <v>0.2040816326530612</v>
      </c>
      <c r="N26" s="47">
        <f>SQRT(L26^2+M26^2)</f>
        <v>0.2040816326530612</v>
      </c>
      <c r="O26" s="47">
        <f>IF(I26-E26&lt;0,-(I26-E26)/N26,(I26-E26)/N26)</f>
        <v>1.47</v>
      </c>
      <c r="P26" s="47">
        <f>EXP(-0.717*O26-0.416*(O26^2))</f>
        <v>0.1418586130710946</v>
      </c>
      <c r="Q26" s="34"/>
      <c r="R26" s="62"/>
      <c r="S26" s="51"/>
      <c r="T26" s="63"/>
      <c r="U26" t="s" s="39">
        <v>254</v>
      </c>
      <c r="V26" t="s" s="57">
        <f>LEFT(U26,FIND("(",U26)-1)</f>
        <v>255</v>
      </c>
      <c r="W26" t="s" s="41">
        <f>MID(U26,SEARCH(":",U26)+LEN(":"),SEARCH(" – ",U26)-SEARCH(":",U26)-LEN(":"))</f>
        <v>47</v>
      </c>
      <c r="X26" t="s" s="58">
        <f>MID(U26,SEARCH("–",U26)+LEN(")"),SEARCH("–",U26)-SEARCH(":",U26)-LEN("– "))</f>
        <v>253</v>
      </c>
      <c r="Y26" s="47">
        <f>(T26-S26)/(2*1.96)</f>
        <v>0</v>
      </c>
      <c r="Z26" s="47">
        <f>(X26-W26)/(2*1.96)</f>
        <v>0.2040816326530612</v>
      </c>
      <c r="AA26" s="47">
        <f>SQRT(Y26^2+Z26^2)</f>
        <v>0.2040816326530612</v>
      </c>
      <c r="AB26" s="47">
        <f>IF(V26-R26&lt;0,-(V26-R26)/AA26,(V26-R26)/AA26)</f>
        <v>1.96</v>
      </c>
      <c r="AC26" s="47">
        <f>EXP(-0.717*AB26-0.416*(AB26^2))</f>
        <v>0.04961680957222329</v>
      </c>
      <c r="AD26" s="25"/>
    </row>
    <row r="27" ht="15.75" customHeight="1">
      <c r="A27" t="s" s="37">
        <v>256</v>
      </c>
      <c r="B27" s="38">
        <v>2003</v>
      </c>
      <c r="C27" s="53">
        <v>2014</v>
      </c>
      <c r="D27" t="s" s="39">
        <v>257</v>
      </c>
      <c r="E27" t="s" s="54">
        <f>LEFT(D27,FIND("(",D27)-1)</f>
        <v>192</v>
      </c>
      <c r="F27" t="s" s="41">
        <f>MID(D27,SEARCH(":",D27)+LEN(":"),SEARCH(" – ",D27)-SEARCH(":",D27)-LEN(":"))</f>
        <v>193</v>
      </c>
      <c r="G27" t="s" s="55">
        <f>MID(D27,SEARCH("–",D27)+LEN(")"),SEARCH("–",D27)-SEARCH(":",D27)-LEN("– "))</f>
        <v>218</v>
      </c>
      <c r="H27" t="s" s="56">
        <v>258</v>
      </c>
      <c r="I27" t="s" s="57">
        <f>LEFT(H27,FIND("(",H27)-1)</f>
        <v>203</v>
      </c>
      <c r="J27" t="s" s="41">
        <f>MID(H27,SEARCH(":",H27)+LEN(":"),SEARCH("–",H27)-SEARCH(":",H27)-LEN(":"))</f>
        <v>204</v>
      </c>
      <c r="K27" t="s" s="58">
        <f>MID(H27,SEARCH("–",H27)+LEN(")"),SEARCH("–",H27)-SEARCH(":",H27)-LEN("– "))</f>
        <v>259</v>
      </c>
      <c r="L27" s="46">
        <f>(G27-F27)/(2*1.96)</f>
        <v>0.3316326530612245</v>
      </c>
      <c r="M27" s="46">
        <f>(K27-J27)/(2*1.96)</f>
        <v>0.4336734693877551</v>
      </c>
      <c r="N27" s="47">
        <f>SQRT(L27^2+M27^2)</f>
        <v>0.5459422081385892</v>
      </c>
      <c r="O27" s="47">
        <f>IF(I27-E27&lt;0,-(I27-E27)/N27,(I27-E27)/N27)</f>
        <v>0.5495087126948133</v>
      </c>
      <c r="P27" s="47">
        <f>EXP(-0.717*O27-0.416*(O27^2))</f>
        <v>0.5947506515255752</v>
      </c>
      <c r="Q27" t="s" s="39">
        <v>260</v>
      </c>
      <c r="R27" t="s" s="57">
        <f>LEFT(Q27,FIND("(",Q27)-1)</f>
        <v>261</v>
      </c>
      <c r="S27" t="s" s="41">
        <f>MID(Q27,SEARCH(":",Q27)+LEN(":"),SEARCH(" – ",Q27)-SEARCH(":",Q27)-LEN(":"))</f>
        <v>237</v>
      </c>
      <c r="T27" t="s" s="58">
        <f>MID(Q27,SEARCH("–",Q27)+LEN(")"),SEARCH("–",Q27)-SEARCH(":",Q27)-LEN("– "))</f>
        <v>262</v>
      </c>
      <c r="U27" t="s" s="39">
        <v>263</v>
      </c>
      <c r="V27" t="s" s="57">
        <f>LEFT(U27,FIND("(",U27)-1)</f>
        <v>264</v>
      </c>
      <c r="W27" t="s" s="41">
        <f>MID(U27,SEARCH(":",U27)+LEN(":"),SEARCH(" – ",U27)-SEARCH(":",U27)-LEN(":"))</f>
        <v>44</v>
      </c>
      <c r="X27" t="s" s="58">
        <f>MID(U27,SEARCH("–",U27)+LEN(")"),SEARCH("–",U27)-SEARCH(":",U27)-LEN("– "))</f>
        <v>219</v>
      </c>
      <c r="Y27" s="47">
        <f>(T27-S27)/(2*1.96)</f>
        <v>0.4081632653061224</v>
      </c>
      <c r="Z27" s="47">
        <f>(X27-W27)/(2*1.96)</f>
        <v>0.8673469387755102</v>
      </c>
      <c r="AA27" s="47">
        <f>SQRT(Y27^2+Z27^2)</f>
        <v>0.9585864402069355</v>
      </c>
      <c r="AB27" s="47">
        <f>IF(V27-R27&lt;0,-(V27-R27)/AA27,(V27-R27)/AA27)</f>
        <v>0.3129608217024615</v>
      </c>
      <c r="AC27" s="47">
        <f>EXP(-0.717*AB27-0.416*(AB27^2))</f>
        <v>0.7671002277314799</v>
      </c>
      <c r="AD27" s="25"/>
    </row>
    <row r="28" ht="15.75" customHeight="1">
      <c r="A28" t="s" s="37">
        <v>265</v>
      </c>
      <c r="B28" s="38">
        <v>2005</v>
      </c>
      <c r="C28" s="53">
        <v>2018</v>
      </c>
      <c r="D28" t="s" s="39">
        <v>248</v>
      </c>
      <c r="E28" t="s" s="54">
        <f>LEFT(D28,FIND("(",D28)-1)</f>
        <v>249</v>
      </c>
      <c r="F28" t="s" s="41">
        <f>MID(D28,SEARCH(":",D28)+LEN(":"),SEARCH(" – ",D28)-SEARCH(":",D28)-LEN(":"))</f>
        <v>186</v>
      </c>
      <c r="G28" t="s" s="55">
        <f>MID(D28,SEARCH("–",D28)+LEN(")"),SEARCH("–",D28)-SEARCH(":",D28)-LEN("– "))</f>
        <v>250</v>
      </c>
      <c r="H28" t="s" s="56">
        <v>266</v>
      </c>
      <c r="I28" t="s" s="57">
        <f>LEFT(H28,FIND("(",H28)-1)</f>
        <v>236</v>
      </c>
      <c r="J28" t="s" s="41">
        <f>MID(H28,SEARCH(":",H28)+LEN(":"),SEARCH("–",H28)-SEARCH(":",H28)-LEN(":"))</f>
        <v>267</v>
      </c>
      <c r="K28" t="s" s="58">
        <f>MID(H28,SEARCH("–",H28)+LEN(")"),SEARCH("–",H28)-SEARCH(":",H28)-LEN("– "))</f>
        <v>245</v>
      </c>
      <c r="L28" s="46">
        <f>(G28-F28)/(2*1.96)</f>
        <v>0.663265306122449</v>
      </c>
      <c r="M28" s="46">
        <f>(K28-J28)/(2*1.96)</f>
        <v>0.4591836734693878</v>
      </c>
      <c r="N28" s="47">
        <f>SQRT(L28^2+M28^2)</f>
        <v>0.8067034847368315</v>
      </c>
      <c r="O28" s="47">
        <f>IF(I28-E28&lt;0,-(I28-E28)/N28,(I28-E28)/N28)</f>
        <v>0.2479225685572009</v>
      </c>
      <c r="P28" s="47">
        <f>EXP(-0.717*O28-0.416*(O28^2))</f>
        <v>0.8160087743013879</v>
      </c>
      <c r="Q28" t="s" s="39">
        <v>268</v>
      </c>
      <c r="R28" t="s" s="57">
        <f>LEFT(Q28,FIND("(",Q28)-1)</f>
        <v>189</v>
      </c>
      <c r="S28" t="s" s="41">
        <f>MID(Q28,SEARCH(":",Q28)+LEN(":"),SEARCH(" – ",Q28)-SEARCH(":",Q28)-LEN(":"))</f>
        <v>44</v>
      </c>
      <c r="T28" t="s" s="58">
        <f>MID(Q28,SEARCH("–",Q28)+LEN(")"),SEARCH("–",Q28)-SEARCH(":",Q28)-LEN("– "))</f>
        <v>36</v>
      </c>
      <c r="U28" t="s" s="39">
        <v>269</v>
      </c>
      <c r="V28" t="s" s="57">
        <f>LEFT(U28,FIND("(",U28)-1)</f>
        <v>189</v>
      </c>
      <c r="W28" t="s" s="41">
        <f>MID(U28,SEARCH(":",U28)+LEN(":"),SEARCH(" – ",U28)-SEARCH(":",U28)-LEN(":"))</f>
        <v>44</v>
      </c>
      <c r="X28" t="s" s="58">
        <f>MID(U28,SEARCH("–",U28)+LEN(")"),SEARCH("–",U28)-SEARCH(":",U28)-LEN("– "))</f>
        <v>270</v>
      </c>
      <c r="Y28" s="47">
        <f>(T28-S28)/(2*1.96)</f>
        <v>0.3061224489795918</v>
      </c>
      <c r="Z28" s="47">
        <f>(X28-W28)/(2*1.96)</f>
        <v>0.2806122448979592</v>
      </c>
      <c r="AA28" s="47">
        <f>SQRT(Y28^2+Z28^2)</f>
        <v>0.4152760356147884</v>
      </c>
      <c r="AB28" s="47">
        <f>IF(V28-R28&lt;0,-(V28-R28)/AA28,(V28-R28)/AA28)</f>
        <v>0</v>
      </c>
      <c r="AC28" s="47">
        <f>EXP(-0.717*AB28-0.416*(AB28^2))</f>
        <v>1</v>
      </c>
      <c r="AD28" s="25"/>
    </row>
    <row r="29" ht="15.75" customHeight="1">
      <c r="A29" t="s" s="37">
        <v>271</v>
      </c>
      <c r="B29" s="38">
        <v>2007</v>
      </c>
      <c r="C29" s="53">
        <v>2013</v>
      </c>
      <c r="D29" t="s" s="39">
        <v>272</v>
      </c>
      <c r="E29" t="s" s="54">
        <f>LEFT(D29,FIND("(",D29)-1)</f>
        <v>230</v>
      </c>
      <c r="F29" t="s" s="41">
        <f>MID(D29,SEARCH(":",D29)+LEN(":"),SEARCH(" – ",D29)-SEARCH(":",D29)-LEN(":"))</f>
        <v>133</v>
      </c>
      <c r="G29" t="s" s="55">
        <f>MID(D29,SEARCH("–",D29)+LEN(")"),SEARCH("–",D29)-SEARCH(":",D29)-LEN("– "))</f>
        <v>219</v>
      </c>
      <c r="H29" t="s" s="56">
        <v>273</v>
      </c>
      <c r="I29" t="s" s="57">
        <f>LEFT(H29,FIND("(",H29)-1)</f>
        <v>249</v>
      </c>
      <c r="J29" t="s" s="41">
        <f>MID(H29,SEARCH(":",H29)+LEN(":"),SEARCH("–",H29)-SEARCH(":",H29)-LEN(":"))</f>
        <v>274</v>
      </c>
      <c r="K29" t="s" s="58">
        <f>MID(H29,SEARCH("–",H29)+LEN(")"),SEARCH("–",H29)-SEARCH(":",H29)-LEN("– "))</f>
        <v>250</v>
      </c>
      <c r="L29" s="46">
        <f>(G29-F29)/(2*1.96)</f>
        <v>0.5102040816326531</v>
      </c>
      <c r="M29" s="46">
        <f>(K29-J29)/(2*1.96)</f>
        <v>0.6887755102040817</v>
      </c>
      <c r="N29" s="47">
        <f>SQRT(L29^2+M29^2)</f>
        <v>0.8571580416536451</v>
      </c>
      <c r="O29" s="47">
        <f>IF(I29-E29&lt;0,-(I29-E29)/N29,(I29-E29)/N29)</f>
        <v>0.6999875995358674</v>
      </c>
      <c r="P29" s="47">
        <f>EXP(-0.717*O29-0.416*(O29^2))</f>
        <v>0.4937510249598669</v>
      </c>
      <c r="Q29" t="s" s="39">
        <v>275</v>
      </c>
      <c r="R29" t="s" s="57">
        <f>LEFT(Q29,FIND("(",Q29)-1)</f>
        <v>192</v>
      </c>
      <c r="S29" t="s" s="41">
        <f>MID(Q29,SEARCH(":",Q29)+LEN(":"),SEARCH(" – ",Q29)-SEARCH(":",Q29)-LEN(":"))</f>
        <v>193</v>
      </c>
      <c r="T29" t="s" s="58">
        <f>MID(Q29,SEARCH("–",Q29)+LEN(")"),SEARCH("–",Q29)-SEARCH(":",Q29)-LEN("– "))</f>
        <v>133</v>
      </c>
      <c r="U29" t="s" s="39">
        <v>276</v>
      </c>
      <c r="V29" t="s" s="57">
        <f>LEFT(U29,FIND("(",U29)-1)</f>
        <v>181</v>
      </c>
      <c r="W29" t="s" s="41">
        <f>MID(U29,SEARCH(":",U29)+LEN(":"),SEARCH(" – ",U29)-SEARCH(":",U29)-LEN(":"))</f>
        <v>44</v>
      </c>
      <c r="X29" t="s" s="58">
        <f>MID(U29,SEARCH("–",U29)+LEN(")"),SEARCH("–",U29)-SEARCH(":",U29)-LEN("– "))</f>
        <v>45</v>
      </c>
      <c r="Y29" s="47">
        <f>(T29-S29)/(2*1.96)</f>
        <v>0.3061224489795918</v>
      </c>
      <c r="Z29" s="47">
        <f>(X29-W29)/(2*1.96)</f>
        <v>0.2295918367346939</v>
      </c>
      <c r="AA29" s="47">
        <f>SQRT(Y29^2+Z29^2)</f>
        <v>0.3826530612244898</v>
      </c>
      <c r="AB29" s="47">
        <f>IF(V29-R29&lt;0,-(V29-R29)/AA29,(V29-R29)/AA29)</f>
        <v>1.045333333333333</v>
      </c>
      <c r="AC29" s="47">
        <f>EXP(-0.717*AB29-0.416*(AB29^2))</f>
        <v>0.2999689650365064</v>
      </c>
      <c r="AD29" s="25"/>
    </row>
    <row r="30" ht="15.75" customHeight="1">
      <c r="A30" t="s" s="37">
        <v>277</v>
      </c>
      <c r="B30" s="38">
        <v>2006</v>
      </c>
      <c r="C30" s="53">
        <v>2013</v>
      </c>
      <c r="D30" t="s" s="39">
        <v>278</v>
      </c>
      <c r="E30" t="s" s="54">
        <f>LEFT(D30,FIND("(",D30)-1)</f>
        <v>189</v>
      </c>
      <c r="F30" t="s" s="41">
        <f>MID(D30,SEARCH(":",D30)+LEN(":"),SEARCH(" – ",D30)-SEARCH(":",D30)-LEN(":"))</f>
        <v>47</v>
      </c>
      <c r="G30" t="s" s="55">
        <f>MID(D30,SEARCH("–",D30)+LEN(")"),SEARCH("–",D30)-SEARCH(":",D30)-LEN("– "))</f>
        <v>194</v>
      </c>
      <c r="H30" t="s" s="56">
        <v>279</v>
      </c>
      <c r="I30" t="s" s="57">
        <f>LEFT(H30,FIND("(",H30)-1)</f>
        <v>261</v>
      </c>
      <c r="J30" t="s" s="41">
        <f>MID(H30,SEARCH(":",H30)+LEN(":"),SEARCH("–",H30)-SEARCH(":",H30)-LEN(":"))</f>
        <v>280</v>
      </c>
      <c r="K30" t="s" s="58">
        <f>MID(H30,SEARCH("–",H30)+LEN(")"),SEARCH("–",H30)-SEARCH(":",H30)-LEN("– "))</f>
        <v>109</v>
      </c>
      <c r="L30" s="46">
        <f>(G30-F30)/(2*1.96)</f>
        <v>0.3571428571428572</v>
      </c>
      <c r="M30" s="46">
        <f>(K30-J30)/(2*1.96)</f>
        <v>0.6632653061224489</v>
      </c>
      <c r="N30" s="47">
        <f>SQRT(L30^2+M30^2)</f>
        <v>0.7533072989915</v>
      </c>
      <c r="O30" s="47">
        <f>IF(I30-E30&lt;0,-(I30-E30)/N30,(I30-E30)/N30)</f>
        <v>1.061983603598439</v>
      </c>
      <c r="P30" s="47">
        <f>EXP(-0.717*O30-0.416*(O30^2))</f>
        <v>0.2921140822743979</v>
      </c>
      <c r="Q30" t="s" s="39">
        <v>281</v>
      </c>
      <c r="R30" t="s" s="57">
        <f>LEFT(Q30,FIND("(",Q30)-1)</f>
        <v>244</v>
      </c>
      <c r="S30" t="s" s="41">
        <f>MID(Q30,SEARCH(":",Q30)+LEN(":"),SEARCH(" – ",Q30)-SEARCH(":",Q30)-LEN(":"))</f>
        <v>193</v>
      </c>
      <c r="T30" t="s" s="58">
        <f>MID(Q30,SEARCH("–",Q30)+LEN(")"),SEARCH("–",Q30)-SEARCH(":",Q30)-LEN("– "))</f>
        <v>282</v>
      </c>
      <c r="U30" t="s" s="39">
        <v>283</v>
      </c>
      <c r="V30" t="s" s="57">
        <f>LEFT(U30,FIND("(",U30)-1)</f>
        <v>284</v>
      </c>
      <c r="W30" t="s" s="41">
        <f>MID(U30,SEARCH(":",U30)+LEN(":"),SEARCH(" – ",U30)-SEARCH(":",U30)-LEN(":"))</f>
        <v>193</v>
      </c>
      <c r="X30" t="s" s="58">
        <f>MID(U30,SEARCH("–",U30)+LEN(")"),SEARCH("–",U30)-SEARCH(":",U30)-LEN("– "))</f>
        <v>285</v>
      </c>
      <c r="Y30" s="47">
        <f>(T30-S30)/(2*1.96)</f>
        <v>0.4081632653061224</v>
      </c>
      <c r="Z30" s="47">
        <f>(X30-W30)/(2*1.96)</f>
        <v>0.3571428571428572</v>
      </c>
      <c r="AA30" s="47">
        <f>SQRT(Y30^2+Z30^2)</f>
        <v>0.5423543782007474</v>
      </c>
      <c r="AB30" s="47">
        <f>IF(V30-R30&lt;0,-(V30-R30)/AA30,(V30-R30)/AA30)</f>
        <v>0.1843812902031852</v>
      </c>
      <c r="AC30" s="47">
        <f>EXP(-0.717*AB30-0.416*(AB30^2))</f>
        <v>0.863860559639119</v>
      </c>
      <c r="AD30" s="25"/>
    </row>
    <row r="31" ht="15.75" customHeight="1">
      <c r="A31" t="s" s="37">
        <v>286</v>
      </c>
      <c r="B31" s="38">
        <v>2006</v>
      </c>
      <c r="C31" s="53">
        <v>2012</v>
      </c>
      <c r="D31" t="s" s="39">
        <v>287</v>
      </c>
      <c r="E31" t="s" s="54">
        <f>LEFT(D31,FIND("(",D31)-1)</f>
        <v>181</v>
      </c>
      <c r="F31" t="s" s="41">
        <f>MID(D31,SEARCH(":",D31)+LEN(":"),SEARCH(" – ",D31)-SEARCH(":",D31)-LEN(":"))</f>
        <v>47</v>
      </c>
      <c r="G31" t="s" s="55">
        <f>MID(D31,SEARCH("–",D31)+LEN(")"),SEARCH("–",D31)-SEARCH(":",D31)-LEN("– "))</f>
        <v>200</v>
      </c>
      <c r="H31" t="s" s="56">
        <v>288</v>
      </c>
      <c r="I31" t="s" s="57">
        <f>LEFT(H31,FIND("(",H31)-1)</f>
        <v>255</v>
      </c>
      <c r="J31" t="s" s="41">
        <f>MID(H31,SEARCH(":",H31)+LEN(":"),SEARCH("–",H31)-SEARCH(":",H31)-LEN(":"))</f>
        <v>190</v>
      </c>
      <c r="K31" t="s" s="58">
        <f>MID(H31,SEARCH("–",H31)+LEN(")"),SEARCH("–",H31)-SEARCH(":",H31)-LEN("– "))</f>
        <v>182</v>
      </c>
      <c r="L31" s="46">
        <f>(G31-F31)/(2*1.96)</f>
        <v>0.2806122448979592</v>
      </c>
      <c r="M31" s="46">
        <f>(K31-J31)/(2*1.96)</f>
        <v>0.2295918367346939</v>
      </c>
      <c r="N31" s="47">
        <f>SQRT(L31^2+M31^2)</f>
        <v>0.3625681225395892</v>
      </c>
      <c r="O31" s="47">
        <f>IF(I31-E31&lt;0,-(I31-E31)/N31,(I31-E31)/N31)</f>
        <v>0.2758102375342743</v>
      </c>
      <c r="P31" s="47">
        <f>EXP(-0.717*O31-0.416*(O31^2))</f>
        <v>0.7950091970664962</v>
      </c>
      <c r="Q31" t="s" s="39">
        <v>289</v>
      </c>
      <c r="R31" t="s" s="57">
        <f>LEFT(Q31,FIND("(",Q31)-1)</f>
        <v>181</v>
      </c>
      <c r="S31" t="s" s="41">
        <f>MID(Q31,SEARCH(":",Q31)+LEN(":"),SEARCH(" – ",Q31)-SEARCH(":",Q31)-LEN(":"))</f>
        <v>47</v>
      </c>
      <c r="T31" t="s" s="58">
        <f>MID(Q31,SEARCH("–",Q31)+LEN(")"),SEARCH("–",Q31)-SEARCH(":",Q31)-LEN("– "))</f>
        <v>45</v>
      </c>
      <c r="U31" t="s" s="39">
        <v>290</v>
      </c>
      <c r="V31" t="s" s="57">
        <f>LEFT(U31,FIND("(",U31)-1)</f>
        <v>291</v>
      </c>
      <c r="W31" s="51"/>
      <c r="X31" s="63"/>
      <c r="Y31" s="47">
        <f>(T31-S31)/(2*1.96)</f>
        <v>0.2551020408163265</v>
      </c>
      <c r="Z31" s="47">
        <f>(X31-W31)/(2*1.96)</f>
        <v>0</v>
      </c>
      <c r="AA31" s="47">
        <f>SQRT(Y31^2+Z31^2)</f>
        <v>0.2551020408163265</v>
      </c>
      <c r="AB31" s="47">
        <f>IF(V31-R31&lt;0,-(V31-R31)/AA31,(V31-R31)/AA31)</f>
        <v>1.96</v>
      </c>
      <c r="AC31" s="47">
        <f>EXP(-0.717*AB31-0.416*(AB31^2))</f>
        <v>0.04961680957222329</v>
      </c>
      <c r="AD31" s="25"/>
    </row>
    <row r="32" ht="15.75" customHeight="1">
      <c r="A32" t="s" s="37">
        <v>292</v>
      </c>
      <c r="B32" s="38">
        <v>2005</v>
      </c>
      <c r="C32" s="53">
        <v>2015</v>
      </c>
      <c r="D32" t="s" s="39">
        <v>293</v>
      </c>
      <c r="E32" t="s" s="54">
        <f>LEFT(D32,FIND("(",D32)-1)</f>
        <v>294</v>
      </c>
      <c r="F32" t="s" s="41">
        <f>MID(D32,SEARCH(":",D32)+LEN(":"),SEARCH(" – ",D32)-SEARCH(":",D32)-LEN(":"))</f>
        <v>295</v>
      </c>
      <c r="G32" t="s" s="55">
        <f>MID(D32,SEARCH("–",D32)+LEN(")"),SEARCH("–",D32)-SEARCH(":",D32)-LEN("– "))</f>
        <v>126</v>
      </c>
      <c r="H32" t="s" s="56">
        <v>296</v>
      </c>
      <c r="I32" t="s" s="57">
        <f>LEFT(H32,FIND("(",H32)-1)</f>
        <v>297</v>
      </c>
      <c r="J32" t="s" s="41">
        <f>MID(H32,SEARCH(":",H32)+LEN(":"),SEARCH("–",H32)-SEARCH(":",H32)-LEN(":"))</f>
        <v>298</v>
      </c>
      <c r="K32" t="s" s="58">
        <f>MID(H32,SEARCH("–",H32)+LEN(")"),SEARCH("–",H32)-SEARCH(":",H32)-LEN("– "))</f>
        <v>201</v>
      </c>
      <c r="L32" s="46">
        <f>(G32-F32)/(2*1.96)</f>
        <v>0.8418367346938777</v>
      </c>
      <c r="M32" s="46">
        <f>(K32-J32)/(2*1.96)</f>
        <v>0.6377551020408163</v>
      </c>
      <c r="N32" s="47">
        <f>SQRT(L32^2+M32^2)</f>
        <v>1.056134772677778</v>
      </c>
      <c r="O32" s="47">
        <f>IF(I32-E32&lt;0,-(I32-E32)/N32,(I32-E32)/N32)</f>
        <v>1.325588396687639</v>
      </c>
      <c r="P32" s="47">
        <f>EXP(-0.717*O32-0.416*(O32^2))</f>
        <v>0.1861065959432111</v>
      </c>
      <c r="Q32" t="s" s="39">
        <v>299</v>
      </c>
      <c r="R32" t="s" s="57">
        <f>LEFT(Q32,FIND("(",Q32)-1)</f>
        <v>284</v>
      </c>
      <c r="S32" t="s" s="41">
        <f>MID(Q32,SEARCH(":",Q32)+LEN(":"),SEARCH(" – ",Q32)-SEARCH(":",Q32)-LEN(":"))</f>
        <v>41</v>
      </c>
      <c r="T32" t="s" s="58">
        <f>MID(Q32,SEARCH("–",Q32)+LEN(")"),SEARCH("–",Q32)-SEARCH(":",Q32)-LEN("– "))</f>
        <v>133</v>
      </c>
      <c r="U32" t="s" s="39">
        <v>300</v>
      </c>
      <c r="V32" t="s" s="57">
        <f>LEFT(U32,FIND("(",U32)-1)</f>
        <v>284</v>
      </c>
      <c r="W32" t="s" s="41">
        <f>MID(U32,SEARCH(":",U32)+LEN(":"),SEARCH(" – ",U32)-SEARCH(":",U32)-LEN(":"))</f>
        <v>234</v>
      </c>
      <c r="X32" t="s" s="58">
        <f>MID(U32,SEARCH("–",U32)+LEN(")"),SEARCH("–",U32)-SEARCH(":",U32)-LEN("– "))</f>
        <v>133</v>
      </c>
      <c r="Y32" s="47">
        <f>(T32-S32)/(2*1.96)</f>
        <v>0.2551020408163265</v>
      </c>
      <c r="Z32" s="47">
        <f>(X32-W32)/(2*1.96)</f>
        <v>0.2806122448979592</v>
      </c>
      <c r="AA32" s="47">
        <f>SQRT(Y32^2+Z32^2)</f>
        <v>0.3792364476356762</v>
      </c>
      <c r="AB32" s="47">
        <f>IF(V32-R32&lt;0,-(V32-R32)/AA32,(V32-R32)/AA32)</f>
        <v>0</v>
      </c>
      <c r="AC32" s="47">
        <f>EXP(-0.717*AB32-0.416*(AB32^2))</f>
        <v>1</v>
      </c>
      <c r="AD32" s="25"/>
    </row>
    <row r="33" ht="15.75" customHeight="1">
      <c r="A33" t="s" s="37">
        <v>301</v>
      </c>
      <c r="B33" s="38">
        <v>2005</v>
      </c>
      <c r="C33" s="53">
        <v>2017</v>
      </c>
      <c r="D33" t="s" s="39">
        <v>302</v>
      </c>
      <c r="E33" t="s" s="54">
        <f>LEFT(D33,FIND("(",D33)-1)</f>
        <v>181</v>
      </c>
      <c r="F33" t="s" s="41">
        <f>MID(D33,SEARCH(":",D33)+LEN(":"),SEARCH(" – ",D33)-SEARCH(":",D33)-LEN(":"))</f>
        <v>47</v>
      </c>
      <c r="G33" t="s" s="55">
        <f>MID(D33,SEARCH("–",D33)+LEN(")"),SEARCH("–",D33)-SEARCH(":",D33)-LEN("– "))</f>
        <v>182</v>
      </c>
      <c r="H33" t="s" s="56">
        <v>252</v>
      </c>
      <c r="I33" t="s" s="57">
        <f>LEFT(H33,FIND("(",H33)-1)</f>
        <v>39</v>
      </c>
      <c r="J33" t="s" s="41">
        <f>MID(H33,SEARCH(":",H33)+LEN(":"),SEARCH("–",H33)-SEARCH(":",H33)-LEN(":"))</f>
        <v>190</v>
      </c>
      <c r="K33" t="s" s="58">
        <f>MID(H33,SEARCH("–",H33)+LEN(")"),SEARCH("–",H33)-SEARCH(":",H33)-LEN("– "))</f>
        <v>253</v>
      </c>
      <c r="L33" s="46">
        <f>(G32-F32)/(2*1.96)</f>
        <v>0.8418367346938777</v>
      </c>
      <c r="M33" s="46">
        <f>(K33-J33)/(2*1.96)</f>
        <v>0.2040816326530612</v>
      </c>
      <c r="N33" s="47">
        <f>SQRT(L33^2+M33^2)</f>
        <v>0.8662207574668187</v>
      </c>
      <c r="O33" s="47">
        <f>IF(I33-E33&lt;0,-(I33-E33)/N33,(I33-E33)/N33)</f>
        <v>0.2308880251090741</v>
      </c>
      <c r="P33" s="47">
        <f>EXP(-0.717*O33-0.416*(O33^2))</f>
        <v>0.8288439548628616</v>
      </c>
      <c r="Q33" t="s" s="39">
        <v>254</v>
      </c>
      <c r="R33" t="s" s="57">
        <f>LEFT(Q33,FIND("(",Q33)-1)</f>
        <v>255</v>
      </c>
      <c r="S33" t="s" s="41">
        <f>MID(Q33,SEARCH(":",Q33)+LEN(":"),SEARCH(" – ",Q33)-SEARCH(":",Q33)-LEN(":"))</f>
        <v>47</v>
      </c>
      <c r="T33" t="s" s="58">
        <f>MID(Q33,SEARCH("–",Q33)+LEN(")"),SEARCH("–",Q33)-SEARCH(":",Q33)-LEN("– "))</f>
        <v>253</v>
      </c>
      <c r="U33" t="s" s="39">
        <v>207</v>
      </c>
      <c r="V33" t="s" s="57">
        <f>LEFT(U33,FIND("(",U33)-1)</f>
        <v>196</v>
      </c>
      <c r="W33" t="s" s="41">
        <f>MID(U33,SEARCH(":",U33)+LEN(":"),SEARCH(" – ",U33)-SEARCH(":",U33)-LEN(":"))</f>
        <v>47</v>
      </c>
      <c r="X33" t="s" s="58">
        <f>MID(U33,SEARCH("–",U33)+LEN(")"),SEARCH("–",U33)-SEARCH(":",U33)-LEN("– "))</f>
        <v>193</v>
      </c>
      <c r="Y33" s="47">
        <f>(T33-S33)/(2*1.96)</f>
        <v>0.2040816326530612</v>
      </c>
      <c r="Z33" s="47">
        <f>(X33-W33)/(2*1.96)</f>
        <v>0.07653061224489796</v>
      </c>
      <c r="AA33" s="47">
        <f>SQRT(Y33^2+Z33^2)</f>
        <v>0.217959279217284</v>
      </c>
      <c r="AB33" s="47">
        <f>IF(V33-R33&lt;0,-(V33-R33)/AA33,(V33-R33)/AA33)</f>
        <v>1.376403891026496</v>
      </c>
      <c r="AC33" s="47">
        <f>EXP(-0.717*AB33-0.416*(AB33^2))</f>
        <v>0.1694854051635195</v>
      </c>
      <c r="AD33" s="25"/>
    </row>
    <row r="34" ht="15.75" customHeight="1">
      <c r="A34" t="s" s="37">
        <v>303</v>
      </c>
      <c r="B34" s="38">
        <v>2008</v>
      </c>
      <c r="C34" s="53">
        <v>2013</v>
      </c>
      <c r="D34" t="s" s="39">
        <v>304</v>
      </c>
      <c r="E34" t="s" s="54">
        <f>LEFT(D34,FIND("(",D34)-1)</f>
        <v>305</v>
      </c>
      <c r="F34" t="s" s="41">
        <f>MID(D34,SEARCH(":",D34)+LEN(":"),SEARCH(" – ",D34)-SEARCH(":",D34)-LEN(":"))</f>
        <v>237</v>
      </c>
      <c r="G34" t="s" s="55">
        <f>MID(D34,SEARCH("–",D34)+LEN(")"),SEARCH("–",D34)-SEARCH(":",D34)-LEN("– "))</f>
        <v>306</v>
      </c>
      <c r="H34" t="s" s="56">
        <v>307</v>
      </c>
      <c r="I34" t="s" s="57">
        <f>LEFT(H34,FIND("(",H34)-1)</f>
        <v>305</v>
      </c>
      <c r="J34" t="s" s="41">
        <f>MID(H34,SEARCH(":",H34)+LEN(":"),SEARCH("–",H34)-SEARCH(":",H34)-LEN(":"))</f>
        <v>308</v>
      </c>
      <c r="K34" t="s" s="58">
        <f>MID(H34,SEARCH("–",H34)+LEN(")"),SEARCH("–",H34)-SEARCH(":",H34)-LEN("– "))</f>
        <v>143</v>
      </c>
      <c r="L34" s="46">
        <f>(G34-F34)/(2*1.96)</f>
        <v>0.6632653061224489</v>
      </c>
      <c r="M34" s="46">
        <f>(K34-J34)/(2*1.96)</f>
        <v>0.4336734693877551</v>
      </c>
      <c r="N34" s="47">
        <f>SQRT(L34^2+M34^2)</f>
        <v>0.7924604370922993</v>
      </c>
      <c r="O34" s="47">
        <f>IF(I34-E34&lt;0,-(I34-E34)/N34,(I34-E34)/N34)</f>
        <v>0</v>
      </c>
      <c r="P34" s="47">
        <f>EXP(-0.717*O34-0.416*(O34^2))</f>
        <v>1</v>
      </c>
      <c r="Q34" t="s" s="39">
        <v>309</v>
      </c>
      <c r="R34" t="s" s="67">
        <f>LEFT(Q34,FIND("(",Q34)-1)</f>
        <v>284</v>
      </c>
      <c r="S34" t="s" s="68">
        <f>MID(Q34,SEARCH(":",Q34)+LEN(":"),SEARCH(" – ",Q34)-SEARCH(":",Q34)-LEN(":"))</f>
        <v>206</v>
      </c>
      <c r="T34" t="s" s="69">
        <f>MID(Q34,SEARCH("–",Q34)+LEN(")"),SEARCH("–",Q34)-SEARCH(":",Q34)-LEN("– "))</f>
        <v>310</v>
      </c>
      <c r="U34" t="s" s="39">
        <v>311</v>
      </c>
      <c r="V34" t="s" s="57">
        <f>LEFT(U34,FIND("(",U34)-1)</f>
        <v>192</v>
      </c>
      <c r="W34" t="s" s="41">
        <f>MID(U34,SEARCH(":",U34)+LEN(":"),SEARCH(" – ",U34)-SEARCH(":",U34)-LEN(":"))</f>
        <v>234</v>
      </c>
      <c r="X34" t="s" s="58">
        <f>MID(U34,SEARCH("–",U34)+LEN(")"),SEARCH("–",U34)-SEARCH(":",U34)-LEN("– "))</f>
        <v>194</v>
      </c>
      <c r="Y34" s="47">
        <f>(T34-S34)/(2*1.96)</f>
        <v>0.4081632653061225</v>
      </c>
      <c r="Z34" s="47">
        <f>(X34-W34)/(2*1.96)</f>
        <v>0.2551020408163265</v>
      </c>
      <c r="AA34" s="47">
        <f>SQRT(Y34^2+Z34^2)</f>
        <v>0.4813255679620716</v>
      </c>
      <c r="AB34" s="47">
        <f>IF(V34-R34&lt;0,-(V34-R34)/AA34,(V34-R34)/AA34)</f>
        <v>0.2077595844812465</v>
      </c>
      <c r="AC34" s="47">
        <f>EXP(-0.717*AB34-0.416*(AB34^2))</f>
        <v>0.8462674244550106</v>
      </c>
      <c r="AD34" s="25"/>
    </row>
    <row r="35" ht="15.75" customHeight="1">
      <c r="A35" t="s" s="37">
        <v>312</v>
      </c>
      <c r="B35" s="64"/>
      <c r="C35" s="53">
        <v>2014</v>
      </c>
      <c r="D35" s="29"/>
      <c r="E35" s="70"/>
      <c r="F35" s="71"/>
      <c r="G35" s="72"/>
      <c r="H35" t="s" s="56">
        <v>313</v>
      </c>
      <c r="I35" t="s" s="67">
        <f>LEFT(H35,FIND("(",H35)-1)</f>
        <v>314</v>
      </c>
      <c r="J35" t="s" s="68">
        <f>MID(H35,SEARCH(":",H35)+LEN(":"),SEARCH("–",H35)-SEARCH(":",H35)-LEN(":"))</f>
        <v>274</v>
      </c>
      <c r="K35" t="s" s="69">
        <f>MID(H35,SEARCH("–",H35)+LEN(")"),SEARCH("–",H35)-SEARCH(":",H35)-LEN("– "))</f>
        <v>179</v>
      </c>
      <c r="L35" s="46">
        <f>(G35-F35)/(2*1.96)</f>
        <v>0</v>
      </c>
      <c r="M35" s="46">
        <f>(K35-J35)/(2*1.96)</f>
        <v>0.4081632653061225</v>
      </c>
      <c r="N35" s="47">
        <f>SQRT(L35^2+M35^2)</f>
        <v>0.4081632653061225</v>
      </c>
      <c r="O35" s="47">
        <f>IF(I35-E35&lt;0,-(I35-E35)/N35,(I35-E35)/N35)</f>
        <v>3.185</v>
      </c>
      <c r="P35" s="47">
        <f>EXP(-0.717*O35-0.416*(O35^2))</f>
        <v>0.001497972727491154</v>
      </c>
      <c r="Q35" s="34"/>
      <c r="R35" s="34"/>
      <c r="S35" s="34"/>
      <c r="T35" s="34"/>
      <c r="U35" t="s" s="39">
        <v>254</v>
      </c>
      <c r="V35" t="s" s="67">
        <f>LEFT(U35,FIND("(",U35)-1)</f>
        <v>255</v>
      </c>
      <c r="W35" t="s" s="68">
        <f>MID(U35,SEARCH(":",U35)+LEN(":"),SEARCH(" – ",U35)-SEARCH(":",U35)-LEN(":"))</f>
        <v>47</v>
      </c>
      <c r="X35" t="s" s="69">
        <f>MID(U35,SEARCH("–",U35)+LEN(")"),SEARCH("–",U35)-SEARCH(":",U35)-LEN("– "))</f>
        <v>253</v>
      </c>
      <c r="Y35" s="47">
        <f>(T35-S35)/(2*1.96)</f>
        <v>0</v>
      </c>
      <c r="Z35" s="47">
        <f>(X35-W35)/(2*1.96)</f>
        <v>0.2040816326530612</v>
      </c>
      <c r="AA35" s="47">
        <f>SQRT(Y35^2+Z35^2)</f>
        <v>0.2040816326530612</v>
      </c>
      <c r="AB35" s="47">
        <f>IF(V35-R35&lt;0,-(V35-R35)/AA35,(V35-R35)/AA35)</f>
        <v>1.96</v>
      </c>
      <c r="AC35" s="47">
        <f>EXP(-0.717*AB35-0.416*(AB35^2))</f>
        <v>0.04961680957222329</v>
      </c>
      <c r="AD35" s="25"/>
    </row>
    <row r="36" ht="15.75" customHeight="1">
      <c r="A36" s="73"/>
      <c r="B36" t="s" s="74">
        <v>315</v>
      </c>
      <c r="C36" s="75"/>
      <c r="D36" s="75"/>
      <c r="E36" s="75"/>
      <c r="F36" s="75"/>
      <c r="G36" s="75"/>
      <c r="H36" s="75"/>
      <c r="I36" s="76"/>
      <c r="J36" s="76"/>
      <c r="K36" s="76"/>
      <c r="L36" s="77"/>
      <c r="M36" s="77"/>
      <c r="N36" s="77"/>
      <c r="O36" s="77"/>
      <c r="P36" s="77"/>
      <c r="Q36" s="77"/>
      <c r="R36" s="77"/>
      <c r="S36" s="77"/>
      <c r="T36" s="77"/>
      <c r="U36" s="77"/>
      <c r="V36" s="77"/>
      <c r="W36" s="77"/>
      <c r="X36" s="77"/>
      <c r="Y36" s="77"/>
      <c r="Z36" s="77"/>
      <c r="AA36" s="77"/>
      <c r="AB36" s="77"/>
      <c r="AC36" s="77"/>
      <c r="AD36" s="17"/>
    </row>
    <row r="37" ht="15" customHeight="1">
      <c r="A37" s="78"/>
      <c r="B37" s="78"/>
      <c r="C37" s="78"/>
      <c r="D37" s="79"/>
      <c r="E37" s="80"/>
      <c r="F37" s="80"/>
      <c r="G37" s="81"/>
      <c r="H37" t="s" s="82">
        <v>316</v>
      </c>
      <c r="I37" s="83"/>
      <c r="J37" s="78"/>
      <c r="K37" s="78"/>
      <c r="L37" s="78"/>
      <c r="M37" s="78"/>
      <c r="N37" s="78"/>
      <c r="O37" s="78"/>
      <c r="P37" s="78"/>
      <c r="Q37" s="78"/>
      <c r="R37" s="78"/>
      <c r="S37" s="78"/>
      <c r="T37" s="78"/>
      <c r="U37" s="84"/>
      <c r="V37" s="78"/>
      <c r="W37" s="78"/>
      <c r="X37" s="78"/>
      <c r="Y37" s="78"/>
      <c r="Z37" s="78"/>
      <c r="AA37" s="78"/>
      <c r="AB37" s="78"/>
      <c r="AC37" s="78"/>
      <c r="AD37" s="10"/>
    </row>
    <row r="38" ht="15" customHeight="1">
      <c r="A38" s="10"/>
      <c r="B38" s="10"/>
      <c r="C38" s="10"/>
      <c r="D38" s="85"/>
      <c r="E38" s="86"/>
      <c r="F38" s="86"/>
      <c r="G38" s="86"/>
      <c r="H38" s="87"/>
      <c r="I38" s="10"/>
      <c r="J38" s="10"/>
      <c r="K38" s="10"/>
      <c r="L38" s="10"/>
      <c r="M38" s="10"/>
      <c r="N38" s="10"/>
      <c r="O38" s="10"/>
      <c r="P38" s="10"/>
      <c r="Q38" s="10"/>
      <c r="R38" s="10"/>
      <c r="S38" s="10"/>
      <c r="T38" s="88"/>
      <c r="U38" t="s" s="89">
        <v>317</v>
      </c>
      <c r="V38" s="17"/>
      <c r="W38" s="10"/>
      <c r="X38" s="10"/>
      <c r="Y38" s="10"/>
      <c r="Z38" s="10"/>
      <c r="AA38" s="10"/>
      <c r="AB38" s="10"/>
      <c r="AC38" s="10"/>
      <c r="AD38" s="10"/>
    </row>
  </sheetData>
  <mergeCells count="6">
    <mergeCell ref="A1:AC1"/>
    <mergeCell ref="L2:P2"/>
    <mergeCell ref="Y2:AC2"/>
    <mergeCell ref="A4:C4"/>
    <mergeCell ref="A17:C17"/>
    <mergeCell ref="B36:H36"/>
  </mergeCell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3.xml><?xml version="1.0" encoding="utf-8"?>
<worksheet xmlns:r="http://schemas.openxmlformats.org/officeDocument/2006/relationships" xmlns="http://schemas.openxmlformats.org/spreadsheetml/2006/main">
  <dimension ref="A1:AC36"/>
  <sheetViews>
    <sheetView workbookViewId="0" showGridLines="0" defaultGridColor="1"/>
  </sheetViews>
  <sheetFormatPr defaultColWidth="16.3333" defaultRowHeight="12.75" customHeight="1" outlineLevelRow="0" outlineLevelCol="0"/>
  <cols>
    <col min="1" max="1" width="34" style="90" customWidth="1"/>
    <col min="2" max="2" width="10" style="90" customWidth="1"/>
    <col min="3" max="3" width="9" style="90" customWidth="1"/>
    <col min="4" max="4" width="23" style="90" customWidth="1"/>
    <col min="5" max="7" width="8.5" style="90" customWidth="1"/>
    <col min="8" max="11" width="16.3516" style="90" customWidth="1"/>
    <col min="12" max="12" width="7.5" style="90" customWidth="1"/>
    <col min="13" max="13" width="16.3516" style="90" customWidth="1"/>
    <col min="14" max="14" width="7.67188" style="90" customWidth="1"/>
    <col min="15" max="15" width="6.5" style="90" customWidth="1"/>
    <col min="16" max="16" width="6.85156" style="90" customWidth="1"/>
    <col min="17" max="17" width="16.3516" style="90" customWidth="1"/>
    <col min="18" max="20" width="12.5" style="90" customWidth="1"/>
    <col min="21" max="21" width="16.3516" style="90" customWidth="1"/>
    <col min="22" max="24" width="9.5" style="90" customWidth="1"/>
    <col min="25" max="29" width="16.3516" style="90" customWidth="1"/>
    <col min="30" max="256" width="16.3516" style="90" customWidth="1"/>
  </cols>
  <sheetData>
    <row r="1" ht="27.6" customHeight="1">
      <c r="A1" t="s" s="7">
        <v>319</v>
      </c>
      <c r="B1" s="8"/>
      <c r="C1" s="8"/>
      <c r="D1" s="8"/>
      <c r="E1" s="8"/>
      <c r="F1" s="8"/>
      <c r="G1" s="8"/>
      <c r="H1" s="8"/>
      <c r="I1" s="8"/>
      <c r="J1" s="8"/>
      <c r="K1" s="8"/>
      <c r="L1" s="8"/>
      <c r="M1" s="8"/>
      <c r="N1" s="8"/>
      <c r="O1" s="8"/>
      <c r="P1" s="8"/>
      <c r="Q1" s="8"/>
      <c r="R1" s="8"/>
      <c r="S1" s="8"/>
      <c r="T1" s="8"/>
      <c r="U1" s="8"/>
      <c r="V1" s="8"/>
      <c r="W1" s="8"/>
      <c r="X1" s="8"/>
      <c r="Y1" s="8"/>
      <c r="Z1" s="8"/>
      <c r="AA1" s="8"/>
      <c r="AB1" s="8"/>
      <c r="AC1" s="9"/>
    </row>
    <row r="2" ht="20.25" customHeight="1">
      <c r="A2" t="s" s="11">
        <v>7</v>
      </c>
      <c r="B2" t="s" s="11">
        <v>8</v>
      </c>
      <c r="C2" s="12"/>
      <c r="D2" t="s" s="11">
        <v>9</v>
      </c>
      <c r="E2" t="s" s="13">
        <v>10</v>
      </c>
      <c r="F2" t="s" s="11">
        <v>11</v>
      </c>
      <c r="G2" t="s" s="13">
        <v>12</v>
      </c>
      <c r="H2" t="s" s="11">
        <v>13</v>
      </c>
      <c r="I2" t="s" s="13">
        <v>10</v>
      </c>
      <c r="J2" t="s" s="11">
        <v>11</v>
      </c>
      <c r="K2" t="s" s="13">
        <v>12</v>
      </c>
      <c r="L2" t="s" s="11">
        <v>320</v>
      </c>
      <c r="M2" s="15"/>
      <c r="N2" s="15"/>
      <c r="O2" s="15"/>
      <c r="P2" s="15"/>
      <c r="Q2" t="s" s="11">
        <v>9</v>
      </c>
      <c r="R2" t="s" s="13">
        <v>10</v>
      </c>
      <c r="S2" t="s" s="11">
        <v>11</v>
      </c>
      <c r="T2" t="s" s="13">
        <v>12</v>
      </c>
      <c r="U2" t="s" s="11">
        <v>13</v>
      </c>
      <c r="V2" t="s" s="13">
        <v>10</v>
      </c>
      <c r="W2" t="s" s="11">
        <v>11</v>
      </c>
      <c r="X2" t="s" s="13">
        <v>12</v>
      </c>
      <c r="Y2" t="s" s="11">
        <v>321</v>
      </c>
      <c r="Z2" s="15"/>
      <c r="AA2" s="15"/>
      <c r="AB2" s="15"/>
      <c r="AC2" s="15"/>
    </row>
    <row r="3" ht="20.25" customHeight="1">
      <c r="A3" s="91"/>
      <c r="B3" t="s" s="92">
        <v>9</v>
      </c>
      <c r="C3" t="s" s="93">
        <v>13</v>
      </c>
      <c r="D3" t="s" s="93">
        <v>322</v>
      </c>
      <c r="E3" s="94"/>
      <c r="F3" s="95"/>
      <c r="G3" s="96"/>
      <c r="H3" t="s" s="93">
        <v>322</v>
      </c>
      <c r="I3" s="96"/>
      <c r="J3" s="95"/>
      <c r="K3" s="96"/>
      <c r="L3" t="s" s="97">
        <v>17</v>
      </c>
      <c r="M3" t="s" s="97">
        <v>18</v>
      </c>
      <c r="N3" t="s" s="97">
        <v>19</v>
      </c>
      <c r="O3" t="s" s="97">
        <v>20</v>
      </c>
      <c r="P3" t="s" s="97">
        <v>21</v>
      </c>
      <c r="Q3" t="s" s="93">
        <v>22</v>
      </c>
      <c r="R3" s="97"/>
      <c r="S3" s="97"/>
      <c r="T3" s="97"/>
      <c r="U3" t="s" s="93">
        <v>22</v>
      </c>
      <c r="V3" s="97"/>
      <c r="W3" s="97"/>
      <c r="X3" s="97"/>
      <c r="Y3" t="s" s="97">
        <v>17</v>
      </c>
      <c r="Z3" t="s" s="97">
        <v>18</v>
      </c>
      <c r="AA3" t="s" s="97">
        <v>19</v>
      </c>
      <c r="AB3" t="s" s="97">
        <v>20</v>
      </c>
      <c r="AC3" t="s" s="97">
        <v>21</v>
      </c>
    </row>
    <row r="4" ht="20.1" customHeight="1">
      <c r="A4" t="s" s="98">
        <v>323</v>
      </c>
      <c r="B4" s="99"/>
      <c r="C4" s="75"/>
      <c r="D4" s="75"/>
      <c r="E4" s="100"/>
      <c r="F4" s="101"/>
      <c r="G4" s="102"/>
      <c r="H4" s="75"/>
      <c r="I4" s="102"/>
      <c r="J4" s="101"/>
      <c r="K4" s="102"/>
      <c r="L4" s="77"/>
      <c r="M4" s="77"/>
      <c r="N4" s="77"/>
      <c r="O4" s="77"/>
      <c r="P4" s="77"/>
      <c r="Q4" s="75"/>
      <c r="R4" s="77"/>
      <c r="S4" s="103"/>
      <c r="T4" s="77"/>
      <c r="U4" t="s" s="82">
        <v>324</v>
      </c>
      <c r="V4" s="77"/>
      <c r="W4" s="103"/>
      <c r="X4" s="77"/>
      <c r="Y4" s="77"/>
      <c r="Z4" s="77"/>
      <c r="AA4" s="77"/>
      <c r="AB4" s="77"/>
      <c r="AC4" s="77"/>
    </row>
    <row r="5" ht="20.1" customHeight="1">
      <c r="A5" t="s" s="98">
        <v>24</v>
      </c>
      <c r="B5" s="104">
        <v>2007</v>
      </c>
      <c r="C5" s="75"/>
      <c r="D5" t="s" s="105">
        <v>325</v>
      </c>
      <c r="E5" t="s" s="106">
        <f>LEFT(D5,FIND("(",D5)-1)</f>
        <v>326</v>
      </c>
      <c r="F5" t="s" s="107">
        <f>MID(D5,SEARCH(":",D5)+LEN(":"),SEARCH(" – ",D5)-SEARCH(":",D5)-LEN(":"))</f>
        <v>27</v>
      </c>
      <c r="G5" t="s" s="108">
        <f>MID(D5,SEARCH("–",D5)+LEN(")"),SEARCH("–",D5)-SEARCH(":",D5)-LEN("– "))</f>
        <v>327</v>
      </c>
      <c r="H5" s="75"/>
      <c r="I5" s="109"/>
      <c r="J5" s="110"/>
      <c r="K5" s="111"/>
      <c r="L5" s="112">
        <f>(G5-F5)/(2*1.96)</f>
        <v>-3.112244897959184</v>
      </c>
      <c r="M5" s="112">
        <f>(K5-J5)/(2*1.96)</f>
        <v>0</v>
      </c>
      <c r="N5" s="113">
        <f>SQRT(L5^2+M5^2)</f>
        <v>3.112244897959184</v>
      </c>
      <c r="O5" s="113">
        <f>IF(I5-E5&lt;0,-(I5-E5)/N5,(I5-E5)/N5)</f>
        <v>2.31344262295082</v>
      </c>
      <c r="P5" s="113">
        <f>EXP(-0.717*O5-0.416*(O5^2))</f>
        <v>0.02054418519738632</v>
      </c>
      <c r="Q5" t="s" s="82">
        <v>328</v>
      </c>
      <c r="R5" t="s" s="106">
        <f>LEFT(Q5,FIND("(",Q5)-1)</f>
        <v>121</v>
      </c>
      <c r="S5" t="s" s="107">
        <f>MID(Q5,SEARCH(":",Q5)+LEN(":"),SEARCH(" – ",Q5)-SEARCH(":",Q5)-LEN(":"))</f>
        <v>187</v>
      </c>
      <c r="T5" t="s" s="108">
        <f>MID(Q5,SEARCH("–",Q5)+LEN(")"),SEARCH("–",Q5)-SEARCH(":",Q5)-LEN("– "))</f>
        <v>329</v>
      </c>
      <c r="U5" s="75"/>
      <c r="V5" s="114"/>
      <c r="W5" s="115"/>
      <c r="X5" s="116"/>
      <c r="Y5" s="113">
        <f>(T5-S5)/(2*1.96)</f>
        <v>0.7142857142857145</v>
      </c>
      <c r="Z5" s="113">
        <f>(X5-W5)/(2*1.96)</f>
        <v>0</v>
      </c>
      <c r="AA5" s="113">
        <f>SQRT(Y5^2+Z5^2)</f>
        <v>0.7142857142857145</v>
      </c>
      <c r="AB5" s="113">
        <f>IF(V5-R5&lt;0,-(V5-R5)/AA5,(V5-R5)/AA5)</f>
        <v>7.699999999999998</v>
      </c>
      <c r="AC5" s="113">
        <f>EXP(-0.717*AB5-0.416*(AB5^2))</f>
        <v>7.772962003092705e-14</v>
      </c>
    </row>
    <row r="6" ht="20.1" customHeight="1">
      <c r="A6" t="s" s="98">
        <v>33</v>
      </c>
      <c r="B6" s="104">
        <v>2005</v>
      </c>
      <c r="C6" s="117">
        <v>2016</v>
      </c>
      <c r="D6" t="s" s="82">
        <v>224</v>
      </c>
      <c r="E6" t="s" s="118">
        <f>LEFT(D6,FIND("(",D6)-1)</f>
        <v>39</v>
      </c>
      <c r="F6" t="s" s="107">
        <f>MID(D6,SEARCH(":",D6)+LEN(":"),SEARCH(" – ",D6)-SEARCH(":",D6)-LEN(":"))</f>
        <v>47</v>
      </c>
      <c r="G6" t="s" s="119">
        <f>MID(D6,SEARCH("–",D6)+LEN(")"),SEARCH("–",D6)-SEARCH(":",D6)-LEN("– "))</f>
        <v>186</v>
      </c>
      <c r="H6" t="s" s="82">
        <v>330</v>
      </c>
      <c r="I6" t="s" s="118">
        <f>LEFT(H6,FIND("(",H6)-1)</f>
        <v>255</v>
      </c>
      <c r="J6" t="s" s="107">
        <f>MID(H6,SEARCH(":",H6)+LEN(":"),SEARCH("–",H6)-SEARCH(":",H6)-LEN(":"))</f>
        <v>190</v>
      </c>
      <c r="K6" t="s" s="119">
        <f>MID(H6,SEARCH("–",H6)+LEN(")"),SEARCH("–",H6)-SEARCH(":",H6)-LEN("– "))</f>
        <v>200</v>
      </c>
      <c r="L6" s="112">
        <f>(G6-F6)/(2*1.96)</f>
        <v>0.1530612244897959</v>
      </c>
      <c r="M6" s="112">
        <f>(K6-J6)/(2*1.96)</f>
        <v>0.2806122448979592</v>
      </c>
      <c r="N6" s="113">
        <f>SQRT(L6^2+M6^2)</f>
        <v>0.3196419409730017</v>
      </c>
      <c r="O6" s="113">
        <f>IF(I6-E6&lt;0,-(I6-E6)/N6,(I6-E6)/N6)</f>
        <v>0.3128500587113079</v>
      </c>
      <c r="P6" s="113">
        <f>EXP(-0.717*O6-0.416*(O6^2))</f>
        <v>0.7671832729781842</v>
      </c>
      <c r="Q6" t="s" s="82">
        <v>331</v>
      </c>
      <c r="R6" t="s" s="118">
        <f>LEFT(Q6,FIND("(",Q6)-1)</f>
        <v>332</v>
      </c>
      <c r="S6" t="s" s="107">
        <f>MID(Q6,SEARCH(":",Q6)+LEN(":"),SEARCH(" – ",Q6)-SEARCH(":",Q6)-LEN(":"))</f>
        <v>47</v>
      </c>
      <c r="T6" t="s" s="119">
        <f>MID(Q6,SEARCH("–",Q6)+LEN(")"),SEARCH("–",Q6)-SEARCH(":",Q6)-LEN("– "))</f>
        <v>234</v>
      </c>
      <c r="U6" t="s" s="82">
        <v>333</v>
      </c>
      <c r="V6" t="s" s="118">
        <f>LEFT(U6,FIND("(",U6)-1)</f>
        <v>291</v>
      </c>
      <c r="W6" t="s" s="107">
        <f>MID(U6,SEARCH(":",U6)+LEN(":"),SEARCH(" – ",U6)-SEARCH(":",U6)-LEN(":"))</f>
        <v>47</v>
      </c>
      <c r="X6" t="s" s="119">
        <f>MID(U6,SEARCH("–",U6)+LEN(")"),SEARCH("–",U6)-SEARCH(":",U6)-LEN("– "))</f>
        <v>44</v>
      </c>
      <c r="Y6" s="113">
        <f>(T6-S6)/(2*1.96)</f>
        <v>0.1020408163265306</v>
      </c>
      <c r="Z6" s="113">
        <f>(X6-W6)/(2*1.96)</f>
        <v>0.02551020408163265</v>
      </c>
      <c r="AA6" s="113">
        <f>SQRT(Y6^2+Z6^2)</f>
        <v>0.1051812659596342</v>
      </c>
      <c r="AB6" s="113">
        <f>IF(V6-R6&lt;0,-(V6-R6)/AA6,(V6-R6)/AA6)</f>
        <v>1.90147930028485</v>
      </c>
      <c r="AC6" s="113">
        <f>EXP(-0.717*AB6-0.416*(AB6^2))</f>
        <v>0.05684312226225794</v>
      </c>
    </row>
    <row r="7" ht="20.1" customHeight="1">
      <c r="A7" t="s" s="98">
        <v>48</v>
      </c>
      <c r="B7" s="104">
        <v>2003</v>
      </c>
      <c r="C7" s="75"/>
      <c r="D7" t="s" s="82">
        <v>334</v>
      </c>
      <c r="E7" t="s" s="118">
        <f>LEFT(D7,FIND("(",D7)-1)</f>
        <v>199</v>
      </c>
      <c r="F7" t="s" s="107">
        <f>MID(D7,SEARCH(":",D7)+LEN(":"),SEARCH(" – ",D7)-SEARCH(":",D7)-LEN(":"))</f>
        <v>237</v>
      </c>
      <c r="G7" t="s" s="119">
        <f>MID(D7,SEARCH("–",D7)+LEN(")"),SEARCH("–",D7)-SEARCH(":",D7)-LEN("– "))</f>
        <v>335</v>
      </c>
      <c r="H7" s="75"/>
      <c r="I7" s="120"/>
      <c r="J7" s="110"/>
      <c r="K7" s="121"/>
      <c r="L7" s="112">
        <f>(G7-F7)/(2*1.96)</f>
        <v>0.9438775510204083</v>
      </c>
      <c r="M7" s="112">
        <f>(K7-J7)/(2*1.96)</f>
        <v>0</v>
      </c>
      <c r="N7" s="113">
        <f>SQRT(L7^2+M7^2)</f>
        <v>0.9438775510204083</v>
      </c>
      <c r="O7" s="113">
        <f>IF(I7-E7&lt;0,-(I7-E7)/N7,(I7-E7)/N7)</f>
        <v>2.754594594594594</v>
      </c>
      <c r="P7" s="113">
        <f>EXP(-0.717*O7-0.416*(O7^2))</f>
        <v>0.005907305116336583</v>
      </c>
      <c r="Q7" t="s" s="82">
        <v>336</v>
      </c>
      <c r="R7" t="s" s="118">
        <f>LEFT(Q7,FIND("(",Q7)-1)</f>
        <v>241</v>
      </c>
      <c r="S7" t="s" s="107">
        <f>MID(Q7,SEARCH(":",Q7)+LEN(":"),SEARCH(" – ",Q7)-SEARCH(":",Q7)-LEN(":"))</f>
        <v>193</v>
      </c>
      <c r="T7" t="s" s="119">
        <f>MID(Q7,SEARCH("–",Q7)+LEN(")"),SEARCH("–",Q7)-SEARCH(":",Q7)-LEN("– "))</f>
        <v>194</v>
      </c>
      <c r="U7" s="75"/>
      <c r="V7" s="122"/>
      <c r="W7" s="115"/>
      <c r="X7" s="123"/>
      <c r="Y7" s="113">
        <f>(T7-S7)/(2*1.96)</f>
        <v>0.2806122448979592</v>
      </c>
      <c r="Z7" s="113">
        <f>(X7-W7)/(2*1.96)</f>
        <v>0</v>
      </c>
      <c r="AA7" s="113">
        <f>SQRT(Y7^2+Z7^2)</f>
        <v>0.2806122448979592</v>
      </c>
      <c r="AB7" s="113">
        <f>IF(V7-R7&lt;0,-(V7-R7)/AA7,(V7-R7)/AA7)</f>
        <v>2.850909090909092</v>
      </c>
      <c r="AC7" s="113">
        <f>EXP(-0.717*AB7-0.416*(AB7^2))</f>
        <v>0.004404106850151495</v>
      </c>
    </row>
    <row r="8" ht="20.1" customHeight="1">
      <c r="A8" t="s" s="98">
        <v>57</v>
      </c>
      <c r="B8" s="104">
        <v>2004</v>
      </c>
      <c r="C8" s="117">
        <v>2014</v>
      </c>
      <c r="D8" t="s" s="82">
        <v>337</v>
      </c>
      <c r="E8" t="s" s="118">
        <f>LEFT(D8,FIND("(",D8)-1)</f>
        <v>146</v>
      </c>
      <c r="F8" t="s" s="107">
        <f>MID(D8,SEARCH(":",D8)+LEN(":"),SEARCH(" – ",D8)-SEARCH(":",D8)-LEN(":"))</f>
        <v>47</v>
      </c>
      <c r="G8" t="s" s="119">
        <f>MID(D8,SEARCH("–",D8)+LEN(")"),SEARCH("–",D8)-SEARCH(":",D8)-LEN("– "))</f>
        <v>338</v>
      </c>
      <c r="H8" t="s" s="82">
        <v>339</v>
      </c>
      <c r="I8" t="s" s="118">
        <f>LEFT(H8,FIND("(",H8)-1)</f>
        <v>98</v>
      </c>
      <c r="J8" t="s" s="107">
        <f>MID(H8,SEARCH(":",H8)+LEN(":"),SEARCH("–",H8)-SEARCH(":",H8)-LEN(":"))</f>
        <v>340</v>
      </c>
      <c r="K8" t="s" s="119">
        <f>MID(H8,SEARCH("–",H8)+LEN(")"),SEARCH("–",H8)-SEARCH(":",H8)-LEN("– "))</f>
        <v>72</v>
      </c>
      <c r="L8" s="112">
        <f>(G8-F8)/(2*1.96)</f>
        <v>2.372448979591837</v>
      </c>
      <c r="M8" s="112">
        <f>(K8-J8)/(2*1.96)</f>
        <v>2.142857142857143</v>
      </c>
      <c r="N8" s="113">
        <f>SQRT(L8^2+M8^2)</f>
        <v>3.196928353194707</v>
      </c>
      <c r="O8" s="113">
        <f>IF(I8-E8&lt;0,-(I8-E8)/N8,(I8-E8)/N8)</f>
        <v>1.438881167106293</v>
      </c>
      <c r="P8" s="113">
        <f>EXP(-0.717*O8-0.416*(O8^2))</f>
        <v>0.1506259803447809</v>
      </c>
      <c r="Q8" t="s" s="82">
        <v>341</v>
      </c>
      <c r="R8" t="s" s="118">
        <f>LEFT(Q8,FIND("(",Q8)-1)</f>
        <v>157</v>
      </c>
      <c r="S8" t="s" s="107">
        <f>MID(Q8,SEARCH(":",Q8)+LEN(":"),SEARCH(" – ",Q8)-SEARCH(":",Q8)-LEN(":"))</f>
        <v>342</v>
      </c>
      <c r="T8" t="s" s="119">
        <f>MID(Q8,SEARCH("–",Q8)+LEN(")"),SEARCH("–",Q8)-SEARCH(":",Q8)-LEN("– "))</f>
        <v>343</v>
      </c>
      <c r="U8" t="s" s="82">
        <v>344</v>
      </c>
      <c r="V8" t="s" s="118">
        <f>LEFT(U8,FIND("(",U8)-1)</f>
        <v>105</v>
      </c>
      <c r="W8" t="s" s="107">
        <f>MID(U8,SEARCH(":",U8)+LEN(":"),SEARCH(" – ",U8)-SEARCH(":",U8)-LEN(":"))</f>
        <v>345</v>
      </c>
      <c r="X8" t="s" s="119">
        <f>MID(U8,SEARCH("–",U8)+LEN(")"),SEARCH("–",U8)-SEARCH(":",U8)-LEN("– "))</f>
        <v>346</v>
      </c>
      <c r="Y8" s="113">
        <f>(T8-S8)/(2*1.96)</f>
        <v>0.9693877551020408</v>
      </c>
      <c r="Z8" s="113">
        <f>(X8-W8)/(2*1.96)</f>
        <v>1.020408163265306</v>
      </c>
      <c r="AA8" s="113">
        <f>SQRT(Y8^2+Z8^2)</f>
        <v>1.407460635115686</v>
      </c>
      <c r="AB8" s="113">
        <f>IF(V8-R8&lt;0,-(V8-R8)/AA8,(V8-R8)/AA8)</f>
        <v>1.207849056368293</v>
      </c>
      <c r="AC8" s="113">
        <f>EXP(-0.717*AB8-0.416*(AB8^2))</f>
        <v>0.2292528123998713</v>
      </c>
    </row>
    <row r="9" ht="20.1" customHeight="1">
      <c r="A9" t="s" s="98">
        <v>73</v>
      </c>
      <c r="B9" s="104">
        <v>2004</v>
      </c>
      <c r="C9" s="117">
        <v>2016</v>
      </c>
      <c r="D9" t="s" s="82">
        <v>347</v>
      </c>
      <c r="E9" t="s" s="118">
        <f>LEFT(D9,FIND("(",D9)-1)</f>
        <v>39</v>
      </c>
      <c r="F9" t="s" s="107">
        <f>MID(D9,SEARCH(":",D9)+LEN(":"),SEARCH(" – ",D9)-SEARCH(":",D9)-LEN(":"))</f>
        <v>47</v>
      </c>
      <c r="G9" t="s" s="119">
        <f>MID(D9,SEARCH("–",D9)+LEN(")"),SEARCH("–",D9)-SEARCH(":",D9)-LEN("– "))</f>
        <v>182</v>
      </c>
      <c r="H9" t="s" s="82">
        <v>283</v>
      </c>
      <c r="I9" t="s" s="118">
        <f>LEFT(H9,FIND("(",H9)-1)</f>
        <v>284</v>
      </c>
      <c r="J9" t="s" s="107">
        <f>MID(H9,SEARCH(":",H9)+LEN(":"),SEARCH("–",H9)-SEARCH(":",H9)-LEN(":"))</f>
        <v>204</v>
      </c>
      <c r="K9" t="s" s="119">
        <f>MID(H9,SEARCH("–",H9)+LEN(")"),SEARCH("–",H9)-SEARCH(":",H9)-LEN("– "))</f>
        <v>285</v>
      </c>
      <c r="L9" s="112">
        <f>(G9-F9)/(2*1.96)</f>
        <v>0.2295918367346939</v>
      </c>
      <c r="M9" s="112">
        <f>(K9-J9)/(2*1.96)</f>
        <v>0.3571428571428572</v>
      </c>
      <c r="N9" s="113">
        <f>SQRT(L9^2+M9^2)</f>
        <v>0.42457441268095</v>
      </c>
      <c r="O9" s="113">
        <f>IF(I9-E9&lt;0,-(I9-E9)/N9,(I9-E9)/N9)</f>
        <v>1.648709811738045</v>
      </c>
      <c r="P9" s="113">
        <f>EXP(-0.717*O9-0.416*(O9^2))</f>
        <v>0.09897238006271092</v>
      </c>
      <c r="Q9" t="s" s="82">
        <v>348</v>
      </c>
      <c r="R9" t="s" s="118">
        <f>LEFT(Q9,FIND("(",Q9)-1)</f>
        <v>230</v>
      </c>
      <c r="S9" t="s" s="107">
        <f>MID(Q9,SEARCH(":",Q9)+LEN(":"),SEARCH(" – ",Q9)-SEARCH(":",Q9)-LEN(":"))</f>
        <v>270</v>
      </c>
      <c r="T9" t="s" s="119">
        <f>MID(Q9,SEARCH("–",Q9)+LEN(")"),SEARCH("–",Q9)-SEARCH(":",Q9)-LEN("– "))</f>
        <v>349</v>
      </c>
      <c r="U9" t="s" s="82">
        <v>350</v>
      </c>
      <c r="V9" t="s" s="118">
        <f>LEFT(U9,FIND("(",U9)-1)</f>
        <v>284</v>
      </c>
      <c r="W9" t="s" s="107">
        <f>MID(U9,SEARCH(":",U9)+LEN(":"),SEARCH(" – ",U9)-SEARCH(":",U9)-LEN(":"))</f>
        <v>41</v>
      </c>
      <c r="X9" t="s" s="119">
        <f>MID(U9,SEARCH("–",U9)+LEN(")"),SEARCH("–",U9)-SEARCH(":",U9)-LEN("– "))</f>
        <v>218</v>
      </c>
      <c r="Y9" s="113">
        <f>(T9-S9)/(2*1.96)</f>
        <v>0.6887755102040817</v>
      </c>
      <c r="Z9" s="113">
        <f>(X9-W9)/(2*1.96)</f>
        <v>0.2806122448979592</v>
      </c>
      <c r="AA9" s="113">
        <f>SQRT(Y9^2+Z9^2)</f>
        <v>0.7437438641384313</v>
      </c>
      <c r="AB9" s="113">
        <f>IF(V9-R9&lt;0,-(V9-R9)/AA9,(V9-R9)/AA9)</f>
        <v>2.016823361275903</v>
      </c>
      <c r="AC9" s="113">
        <f>EXP(-0.717*AB9-0.416*(AB9^2))</f>
        <v>0.04336189747733738</v>
      </c>
    </row>
    <row r="10" ht="20.1" customHeight="1">
      <c r="A10" t="s" s="98">
        <v>88</v>
      </c>
      <c r="B10" s="104">
        <v>2009</v>
      </c>
      <c r="C10" s="117">
        <v>2015</v>
      </c>
      <c r="D10" t="s" s="82">
        <v>351</v>
      </c>
      <c r="E10" t="s" s="118">
        <f>LEFT(D10,FIND("(",D10)-1)</f>
        <v>54</v>
      </c>
      <c r="F10" t="s" s="107">
        <f>MID(D10,SEARCH(":",D10)+LEN(":"),SEARCH(" – ",D10)-SEARCH(":",D10)-LEN(":"))</f>
        <v>306</v>
      </c>
      <c r="G10" t="s" s="119">
        <f>MID(D10,SEARCH("–",D10)+LEN(")"),SEARCH("–",D10)-SEARCH(":",D10)-LEN("– "))</f>
        <v>352</v>
      </c>
      <c r="H10" t="s" s="82">
        <v>353</v>
      </c>
      <c r="I10" t="s" s="118">
        <f>LEFT(H10,FIND("(",H10)-1)</f>
        <v>161</v>
      </c>
      <c r="J10" t="s" s="107">
        <f>MID(H10,SEARCH(":",H10)+LEN(":"),SEARCH("–",H10)-SEARCH(":",H10)-LEN(":"))</f>
        <v>125</v>
      </c>
      <c r="K10" t="s" s="119">
        <f>MID(H10,SEARCH("–",H10)+LEN(")"),SEARCH("–",H10)-SEARCH(":",H10)-LEN("– "))</f>
        <v>110</v>
      </c>
      <c r="L10" s="112">
        <f>(G10-F10)/(2*1.96)</f>
        <v>1.020408163265306</v>
      </c>
      <c r="M10" s="112">
        <f>(K10-J10)/(2*1.96)</f>
        <v>0.9438775510204083</v>
      </c>
      <c r="N10" s="113">
        <f>SQRT(L10^2+M10^2)</f>
        <v>1.390013543451559</v>
      </c>
      <c r="O10" s="113">
        <f>IF(I10-E10&lt;0,-(I10-E10)/N10,(I10-E10)/N10)</f>
        <v>0.9352426860330831</v>
      </c>
      <c r="P10" s="113">
        <f>EXP(-0.717*O10-0.416*(O10^2))</f>
        <v>0.3554269910092943</v>
      </c>
      <c r="Q10" t="s" s="82">
        <v>348</v>
      </c>
      <c r="R10" t="s" s="118">
        <f>LEFT(Q10,FIND("(",Q10)-1)</f>
        <v>230</v>
      </c>
      <c r="S10" t="s" s="107">
        <f>MID(Q10,SEARCH(":",Q10)+LEN(":"),SEARCH(" – ",Q10)-SEARCH(":",Q10)-LEN(":"))</f>
        <v>270</v>
      </c>
      <c r="T10" t="s" s="119">
        <f>MID(Q10,SEARCH("–",Q10)+LEN(")"),SEARCH("–",Q10)-SEARCH(":",Q10)-LEN("– "))</f>
        <v>349</v>
      </c>
      <c r="U10" t="s" s="82">
        <v>354</v>
      </c>
      <c r="V10" t="s" s="118">
        <f>LEFT(U10,FIND("(",U10)-1)</f>
        <v>355</v>
      </c>
      <c r="W10" t="s" s="107">
        <f>MID(U10,SEARCH(":",U10)+LEN(":"),SEARCH(" – ",U10)-SEARCH(":",U10)-LEN(":"))</f>
        <v>182</v>
      </c>
      <c r="X10" t="s" s="119">
        <f>MID(U10,SEARCH("–",U10)+LEN(")"),SEARCH("–",U10)-SEARCH(":",U10)-LEN("– "))</f>
        <v>349</v>
      </c>
      <c r="Y10" s="113">
        <f>(T10-S10)/(2*1.96)</f>
        <v>0.6887755102040817</v>
      </c>
      <c r="Z10" s="113">
        <f>(X10-W10)/(2*1.96)</f>
        <v>0.7653061224489796</v>
      </c>
      <c r="AA10" s="113">
        <f>SQRT(Y10^2+Z10^2)</f>
        <v>1.029614085235233</v>
      </c>
      <c r="AB10" s="113">
        <f>IF(V10-R10&lt;0,-(V10-R10)/AA10,(V10-R10)/AA10)</f>
        <v>0.09712376844296315</v>
      </c>
      <c r="AC10" s="113">
        <f>EXP(-0.717*AB10-0.416*(AB10^2))</f>
        <v>0.9290786517387999</v>
      </c>
    </row>
    <row r="11" ht="20.1" customHeight="1">
      <c r="A11" t="s" s="98">
        <v>103</v>
      </c>
      <c r="B11" s="99"/>
      <c r="C11" s="117">
        <v>2013</v>
      </c>
      <c r="D11" s="75"/>
      <c r="E11" s="122"/>
      <c r="F11" s="110"/>
      <c r="G11" s="121"/>
      <c r="H11" t="s" s="82">
        <v>356</v>
      </c>
      <c r="I11" t="s" s="118">
        <f>LEFT(H11,FIND("(",H11)-1)</f>
        <v>357</v>
      </c>
      <c r="J11" t="s" s="107">
        <f>MID(H11,SEARCH(":",H11)+LEN(":"),SEARCH("–",H11)-SEARCH(":",H11)-LEN(":"))</f>
        <v>358</v>
      </c>
      <c r="K11" t="s" s="119">
        <f>MID(H11,SEARCH("–",H11)+LEN(")"),SEARCH("–",H11)-SEARCH(":",H11)-LEN("– "))</f>
        <v>158</v>
      </c>
      <c r="L11" s="112">
        <f>(G11-F11)/(2*1.96)</f>
        <v>0</v>
      </c>
      <c r="M11" s="112">
        <f>(K11-J11)/(2*1.96)</f>
        <v>0.7908163265306123</v>
      </c>
      <c r="N11" s="113">
        <f>SQRT(L11^2+M11^2)</f>
        <v>0.7908163265306123</v>
      </c>
      <c r="O11" s="113">
        <f>IF(I11-E11&lt;0,-(I11-E11)/N11,(I11-E11)/N11)</f>
        <v>3.667096774193548</v>
      </c>
      <c r="P11" s="113">
        <f>EXP(-0.717*O11-0.416*(O11^2))</f>
        <v>0.0002682719192852696</v>
      </c>
      <c r="Q11" s="75"/>
      <c r="R11" s="122"/>
      <c r="S11" s="115"/>
      <c r="T11" s="123"/>
      <c r="U11" t="s" s="82">
        <v>359</v>
      </c>
      <c r="V11" t="s" s="118">
        <f>LEFT(U11,FIND("(",U11)-1)</f>
        <v>355</v>
      </c>
      <c r="W11" t="s" s="107">
        <f>MID(U11,SEARCH(":",U11)+LEN(":"),SEARCH(" – ",U11)-SEARCH(":",U11)-LEN(":"))</f>
        <v>36</v>
      </c>
      <c r="X11" t="s" s="119">
        <f>MID(U11,SEARCH("–",U11)+LEN(")"),SEARCH("–",U11)-SEARCH(":",U11)-LEN("– "))</f>
        <v>219</v>
      </c>
      <c r="Y11" s="113">
        <f>(T11-S11)/(2*1.96)</f>
        <v>0</v>
      </c>
      <c r="Z11" s="113">
        <f>(X11-W11)/(2*1.96)</f>
        <v>0.5612244897959184</v>
      </c>
      <c r="AA11" s="113">
        <f>SQRT(Y11^2+Z11^2)</f>
        <v>0.5612244897959184</v>
      </c>
      <c r="AB11" s="113">
        <f>IF(V11-R11&lt;0,-(V11-R11)/AA11,(V11-R11)/AA11)</f>
        <v>4.276363636363635</v>
      </c>
      <c r="AC11" s="113">
        <f>EXP(-0.717*AB11-0.416*(AB11^2))</f>
        <v>2.314657624753012e-05</v>
      </c>
    </row>
    <row r="12" ht="20.1" customHeight="1">
      <c r="A12" t="s" s="98">
        <v>111</v>
      </c>
      <c r="B12" s="99"/>
      <c r="C12" s="117">
        <v>2016</v>
      </c>
      <c r="D12" s="75"/>
      <c r="E12" s="122"/>
      <c r="F12" s="110"/>
      <c r="G12" s="121"/>
      <c r="H12" t="s" s="82">
        <v>360</v>
      </c>
      <c r="I12" t="s" s="118">
        <f>LEFT(H12,FIND("(",H12)-1)</f>
        <v>222</v>
      </c>
      <c r="J12" t="s" s="107">
        <f>MID(H12,SEARCH(":",H12)+LEN(":"),SEARCH("–",H12)-SEARCH(":",H12)-LEN(":"))</f>
        <v>231</v>
      </c>
      <c r="K12" t="s" s="119">
        <f>MID(H12,SEARCH("–",H12)+LEN(")"),SEARCH("–",H12)-SEARCH(":",H12)-LEN("– "))</f>
        <v>168</v>
      </c>
      <c r="L12" s="112">
        <f>(G12-F12)/(2*1.96)</f>
        <v>0</v>
      </c>
      <c r="M12" s="112">
        <f>(K12-J12)/(2*1.96)</f>
        <v>1.709183673469388</v>
      </c>
      <c r="N12" s="113">
        <f>SQRT(L12^2+M12^2)</f>
        <v>1.709183673469388</v>
      </c>
      <c r="O12" s="113">
        <f>IF(I12-E12&lt;0,-(I12-E12)/N12,(I12-E12)/N12)</f>
        <v>2.749850746268657</v>
      </c>
      <c r="P12" s="113">
        <f>EXP(-0.717*O12-0.416*(O12^2))</f>
        <v>0.005992170959967965</v>
      </c>
      <c r="Q12" s="75"/>
      <c r="R12" s="122"/>
      <c r="S12" s="115"/>
      <c r="T12" s="123"/>
      <c r="U12" t="s" s="82">
        <v>361</v>
      </c>
      <c r="V12" t="s" s="118">
        <f>LEFT(U12,FIND("(",U12)-1)</f>
        <v>264</v>
      </c>
      <c r="W12" t="s" s="107">
        <f>MID(U12,SEARCH(":",U12)+LEN(":"),SEARCH(" – ",U12)-SEARCH(":",U12)-LEN(":"))</f>
        <v>186</v>
      </c>
      <c r="X12" t="s" s="119">
        <f>MID(U12,SEARCH("–",U12)+LEN(")"),SEARCH("–",U12)-SEARCH(":",U12)-LEN("– "))</f>
        <v>362</v>
      </c>
      <c r="Y12" s="113">
        <f>(T12-S12)/(2*1.96)</f>
        <v>0</v>
      </c>
      <c r="Z12" s="113">
        <f>(X12-W12)/(2*1.96)</f>
        <v>0.6377551020408163</v>
      </c>
      <c r="AA12" s="113">
        <f>SQRT(Y12^2+Z12^2)</f>
        <v>0.6377551020408163</v>
      </c>
      <c r="AB12" s="113">
        <f>IF(V12-R12&lt;0,-(V12-R12)/AA12,(V12-R12)/AA12)</f>
        <v>2.8224</v>
      </c>
      <c r="AC12" s="113">
        <f>EXP(-0.717*AB12-0.416*(AB12^2))</f>
        <v>0.00480791109892693</v>
      </c>
    </row>
    <row r="13" ht="20.1" customHeight="1">
      <c r="A13" t="s" s="98">
        <v>119</v>
      </c>
      <c r="B13" s="104">
        <v>2004</v>
      </c>
      <c r="C13" s="117">
        <v>2012</v>
      </c>
      <c r="D13" t="s" s="82">
        <v>363</v>
      </c>
      <c r="E13" t="s" s="118">
        <f>LEFT(D13,FIND("(",D13)-1)</f>
        <v>364</v>
      </c>
      <c r="F13" t="s" s="107">
        <f>MID(D13,SEARCH(":",D13)+LEN(":"),SEARCH(" – ",D13)-SEARCH(":",D13)-LEN(":"))</f>
        <v>306</v>
      </c>
      <c r="G13" t="s" s="119">
        <f>MID(D13,SEARCH("–",D13)+LEN(")"),SEARCH("–",D13)-SEARCH(":",D13)-LEN("– "))</f>
        <v>159</v>
      </c>
      <c r="H13" t="s" s="82">
        <v>365</v>
      </c>
      <c r="I13" t="s" s="118">
        <f>LEFT(H13,FIND("(",H13)-1)</f>
        <v>355</v>
      </c>
      <c r="J13" t="s" s="107">
        <f>MID(H13,SEARCH(":",H13)+LEN(":"),SEARCH("–",H13)-SEARCH(":",H13)-LEN(":"))</f>
        <v>267</v>
      </c>
      <c r="K13" t="s" s="119">
        <f>MID(H13,SEARCH("–",H13)+LEN(")"),SEARCH("–",H13)-SEARCH(":",H13)-LEN("– "))</f>
        <v>201</v>
      </c>
      <c r="L13" s="112">
        <f>(G13-F13)/(2*1.96)</f>
        <v>1.173469387755102</v>
      </c>
      <c r="M13" s="112">
        <f>(K13-J13)/(2*1.96)</f>
        <v>0.8163265306122449</v>
      </c>
      <c r="N13" s="113">
        <f>SQRT(L13^2+M13^2)</f>
        <v>1.429482216951214</v>
      </c>
      <c r="O13" s="113">
        <f>IF(I13-E13&lt;0,-(I13-E13)/N13,(I13-E13)/N13)</f>
        <v>2.238572793738511</v>
      </c>
      <c r="P13" s="113">
        <f>EXP(-0.717*O13-0.416*(O13^2))</f>
        <v>0.02497901304925182</v>
      </c>
      <c r="Q13" t="s" s="82">
        <v>366</v>
      </c>
      <c r="R13" t="s" s="118">
        <f>LEFT(Q13,FIND("(",Q13)-1)</f>
        <v>264</v>
      </c>
      <c r="S13" t="s" s="107">
        <f>MID(Q13,SEARCH(":",Q13)+LEN(":"),SEARCH(" – ",Q13)-SEARCH(":",Q13)-LEN(":"))</f>
        <v>200</v>
      </c>
      <c r="T13" t="s" s="119">
        <f>MID(Q13,SEARCH("–",Q13)+LEN(")"),SEARCH("–",Q13)-SEARCH(":",Q13)-LEN("– "))</f>
        <v>245</v>
      </c>
      <c r="U13" t="s" s="82">
        <v>367</v>
      </c>
      <c r="V13" t="s" s="118">
        <f>LEFT(U13,FIND("(",U13)-1)</f>
        <v>189</v>
      </c>
      <c r="W13" t="s" s="107">
        <f>MID(U13,SEARCH(":",U13)+LEN(":"),SEARCH(" – ",U13)-SEARCH(":",U13)-LEN(":"))</f>
        <v>234</v>
      </c>
      <c r="X13" t="s" s="119">
        <f>MID(U13,SEARCH("–",U13)+LEN(")"),SEARCH("–",U13)-SEARCH(":",U13)-LEN("– "))</f>
        <v>200</v>
      </c>
      <c r="Y13" s="113">
        <f>(T13-S13)/(2*1.96)</f>
        <v>0.3826530612244898</v>
      </c>
      <c r="Z13" s="113">
        <f>(X13-W13)/(2*1.96)</f>
        <v>0.1785714285714286</v>
      </c>
      <c r="AA13" s="113">
        <f>SQRT(Y13^2+Z13^2)</f>
        <v>0.4222690142154809</v>
      </c>
      <c r="AB13" s="113">
        <f>IF(V13-R13&lt;0,-(V13-R13)/AA13,(V13-R13)/AA13)</f>
        <v>2.604974466439723</v>
      </c>
      <c r="AC13" s="113">
        <f>EXP(-0.717*AB13-0.416*(AB13^2))</f>
        <v>0.00918027836071671</v>
      </c>
    </row>
    <row r="14" ht="20.1" customHeight="1">
      <c r="A14" t="s" s="98">
        <v>134</v>
      </c>
      <c r="B14" s="104">
        <v>2005</v>
      </c>
      <c r="C14" s="117">
        <v>2011</v>
      </c>
      <c r="D14" t="s" s="82">
        <v>368</v>
      </c>
      <c r="E14" t="s" s="118">
        <f>LEFT(D14,FIND("(",D14)-1)</f>
        <v>264</v>
      </c>
      <c r="F14" t="s" s="107">
        <f>MID(D14,SEARCH(":",D14)+LEN(":"),SEARCH(" – ",D14)-SEARCH(":",D14)-LEN(":"))</f>
        <v>41</v>
      </c>
      <c r="G14" t="s" s="119">
        <f>MID(D14,SEARCH("–",D14)+LEN(")"),SEARCH("–",D14)-SEARCH(":",D14)-LEN("– "))</f>
        <v>250</v>
      </c>
      <c r="H14" t="s" s="82">
        <v>369</v>
      </c>
      <c r="I14" t="s" s="118">
        <f>LEFT(H14,FIND("(",H14)-1)</f>
        <v>233</v>
      </c>
      <c r="J14" t="s" s="107">
        <f>MID(H14,SEARCH(":",H14)+LEN(":"),SEARCH("–",H14)-SEARCH(":",H14)-LEN(":"))</f>
        <v>280</v>
      </c>
      <c r="K14" t="s" s="119">
        <f>MID(H14,SEARCH("–",H14)+LEN(")"),SEARCH("–",H14)-SEARCH(":",H14)-LEN("– "))</f>
        <v>86</v>
      </c>
      <c r="L14" s="112">
        <f>(G14-F14)/(2*1.96)</f>
        <v>0.6887755102040817</v>
      </c>
      <c r="M14" s="112">
        <f>(K14-J14)/(2*1.96)</f>
        <v>0.7142857142857143</v>
      </c>
      <c r="N14" s="113">
        <f>SQRT(L14^2+M14^2)</f>
        <v>0.9922780785090166</v>
      </c>
      <c r="O14" s="113">
        <f>IF(I14-E14&lt;0,-(I14-E14)/N14,(I14-E14)/N14)</f>
        <v>0.2015564027177918</v>
      </c>
      <c r="P14" s="113">
        <f>EXP(-0.717*O14-0.416*(O14^2))</f>
        <v>0.8509380635243238</v>
      </c>
      <c r="Q14" t="s" s="82">
        <v>370</v>
      </c>
      <c r="R14" t="s" s="118">
        <f>LEFT(Q14,FIND("(",Q14)-1)</f>
        <v>192</v>
      </c>
      <c r="S14" t="s" s="107">
        <f>MID(Q14,SEARCH(":",Q14)+LEN(":"),SEARCH(" – ",Q14)-SEARCH(":",Q14)-LEN(":"))</f>
        <v>41</v>
      </c>
      <c r="T14" t="s" s="119">
        <f>MID(Q14,SEARCH("–",Q14)+LEN(")"),SEARCH("–",Q14)-SEARCH(":",Q14)-LEN("– "))</f>
        <v>36</v>
      </c>
      <c r="U14" t="s" s="82">
        <v>371</v>
      </c>
      <c r="V14" t="s" s="118">
        <f>LEFT(U14,FIND("(",U14)-1)</f>
        <v>185</v>
      </c>
      <c r="W14" t="s" s="107">
        <f>MID(U14,SEARCH(":",U14)+LEN(":"),SEARCH(" – ",U14)-SEARCH(":",U14)-LEN(":"))</f>
        <v>218</v>
      </c>
      <c r="X14" t="s" s="119">
        <f>MID(U14,SEARCH("–",U14)+LEN(")"),SEARCH("–",U14)-SEARCH(":",U14)-LEN("– "))</f>
        <v>143</v>
      </c>
      <c r="Y14" s="113">
        <f>(T14-S14)/(2*1.96)</f>
        <v>0.2040816326530612</v>
      </c>
      <c r="Z14" s="113">
        <f>(X14-W14)/(2*1.96)</f>
        <v>0.3316326530612245</v>
      </c>
      <c r="AA14" s="113">
        <f>SQRT(Y14^2+Z14^2)</f>
        <v>0.3893963653692283</v>
      </c>
      <c r="AB14" s="113">
        <f>IF(V14-R14&lt;0,-(V14-R14)/AA14,(V14-R14)/AA14)</f>
        <v>3.595308340057336</v>
      </c>
      <c r="AC14" s="113">
        <f>EXP(-0.717*AB14-0.416*(AB14^2))</f>
        <v>0.0003508496489569131</v>
      </c>
    </row>
    <row r="15" ht="20.1" customHeight="1">
      <c r="A15" t="s" s="98">
        <v>149</v>
      </c>
      <c r="B15" s="104">
        <v>2007</v>
      </c>
      <c r="C15" s="117">
        <v>2018</v>
      </c>
      <c r="D15" t="s" s="82">
        <v>372</v>
      </c>
      <c r="E15" t="s" s="118">
        <f>LEFT(D15,FIND("(",D15)-1)</f>
        <v>373</v>
      </c>
      <c r="F15" t="s" s="107">
        <f>MID(D15,SEARCH(":",D15)+LEN(":"),SEARCH(" – ",D15)-SEARCH(":",D15)-LEN(":"))</f>
        <v>374</v>
      </c>
      <c r="G15" t="s" s="119">
        <f>MID(D15,SEARCH("–",D15)+LEN(")"),SEARCH("–",D15)-SEARCH(":",D15)-LEN("– "))</f>
        <v>375</v>
      </c>
      <c r="H15" t="s" s="82">
        <v>376</v>
      </c>
      <c r="I15" t="s" s="118">
        <f>LEFT(H15,FIND("(",H15)-1)</f>
        <v>297</v>
      </c>
      <c r="J15" t="s" s="107">
        <f>MID(H15,SEARCH(":",H15)+LEN(":"),SEARCH("–",H15)-SEARCH(":",H15)-LEN(":"))</f>
        <v>377</v>
      </c>
      <c r="K15" t="s" s="119">
        <f>MID(H15,SEARCH("–",H15)+LEN(")"),SEARCH("–",H15)-SEARCH(":",H15)-LEN("– "))</f>
        <v>374</v>
      </c>
      <c r="L15" s="112">
        <f>(G15-F15)/(2*1.96)</f>
        <v>0.9438775510204083</v>
      </c>
      <c r="M15" s="112">
        <f>(K15-J15)/(2*1.96)</f>
        <v>0.5612244897959183</v>
      </c>
      <c r="N15" s="113">
        <f>SQRT(L15^2+M15^2)</f>
        <v>1.098124655613821</v>
      </c>
      <c r="O15" s="113">
        <f>IF(I15-E15&lt;0,-(I15-E15)/N15,(I15-E15)/N15)</f>
        <v>2.731930281925129</v>
      </c>
      <c r="P15" s="113">
        <f>EXP(-0.717*O15-0.416*(O15^2))</f>
        <v>0.00632284301830325</v>
      </c>
      <c r="Q15" t="s" s="82">
        <v>378</v>
      </c>
      <c r="R15" t="s" s="118">
        <f>LEFT(Q15,FIND("(",Q15)-1)</f>
        <v>357</v>
      </c>
      <c r="S15" t="s" s="107">
        <f>MID(Q15,SEARCH(":",Q15)+LEN(":"),SEARCH(" – ",Q15)-SEARCH(":",Q15)-LEN(":"))</f>
        <v>285</v>
      </c>
      <c r="T15" t="s" s="119">
        <f>MID(Q15,SEARCH("–",Q15)+LEN(")"),SEARCH("–",Q15)-SEARCH(":",Q15)-LEN("– "))</f>
        <v>187</v>
      </c>
      <c r="U15" t="s" s="82">
        <v>379</v>
      </c>
      <c r="V15" t="s" s="118">
        <f>LEFT(U15,FIND("(",U15)-1)</f>
        <v>284</v>
      </c>
      <c r="W15" t="s" s="107">
        <f>MID(U15,SEARCH(":",U15)+LEN(":"),SEARCH(" – ",U15)-SEARCH(":",U15)-LEN(":"))</f>
        <v>186</v>
      </c>
      <c r="X15" t="s" s="119">
        <f>MID(U15,SEARCH("–",U15)+LEN(")"),SEARCH("–",U15)-SEARCH(":",U15)-LEN("– "))</f>
        <v>194</v>
      </c>
      <c r="Y15" s="113">
        <f>(T15-S15)/(2*1.96)</f>
        <v>0.6122448979591836</v>
      </c>
      <c r="Z15" s="113">
        <f>(X15-W15)/(2*1.96)</f>
        <v>0.2040816326530612</v>
      </c>
      <c r="AA15" s="113">
        <f>SQRT(Y15^2+Z15^2)</f>
        <v>0.6453627877894651</v>
      </c>
      <c r="AB15" s="113">
        <f>IF(V15-R15&lt;0,-(V15-R15)/AA15,(V15-R15)/AA15)</f>
        <v>2.944080501616761</v>
      </c>
      <c r="AC15" s="113">
        <f>EXP(-0.717*AB15-0.416*(AB15^2))</f>
        <v>0.003290777303464499</v>
      </c>
    </row>
    <row r="16" ht="20.1" customHeight="1">
      <c r="A16" t="s" s="98">
        <v>162</v>
      </c>
      <c r="B16" s="104">
        <v>2006</v>
      </c>
      <c r="C16" s="117">
        <v>2015</v>
      </c>
      <c r="D16" t="s" s="82">
        <v>380</v>
      </c>
      <c r="E16" t="s" s="118">
        <f>LEFT(D16,FIND("(",D16)-1)</f>
        <v>108</v>
      </c>
      <c r="F16" t="s" s="107">
        <f>MID(D16,SEARCH(":",D16)+LEN(":"),SEARCH(" – ",D16)-SEARCH(":",D16)-LEN(":"))</f>
        <v>109</v>
      </c>
      <c r="G16" t="s" s="119">
        <f>MID(D16,SEARCH("–",D16)+LEN(")"),SEARCH("–",D16)-SEARCH(":",D16)-LEN("– "))</f>
        <v>381</v>
      </c>
      <c r="H16" t="s" s="82">
        <v>382</v>
      </c>
      <c r="I16" t="s" s="118">
        <f>LEFT(H16,FIND("(",H16)-1)</f>
        <v>213</v>
      </c>
      <c r="J16" t="s" s="107">
        <f>MID(H16,SEARCH(":",H16)+LEN(":"),SEARCH("–",H16)-SEARCH(":",H16)-LEN(":"))</f>
        <v>298</v>
      </c>
      <c r="K16" t="s" s="119">
        <f>MID(H16,SEARCH("–",H16)+LEN(")"),SEARCH("–",H16)-SEARCH(":",H16)-LEN("– "))</f>
        <v>187</v>
      </c>
      <c r="L16" s="112">
        <f>(G16-F16)/(2*1.96)</f>
        <v>0.8163265306122449</v>
      </c>
      <c r="M16" s="112">
        <f>(K16-J16)/(2*1.96)</f>
        <v>0.6632653061224489</v>
      </c>
      <c r="N16" s="113">
        <f>SQRT(L16^2+M16^2)</f>
        <v>1.051812659596342</v>
      </c>
      <c r="O16" s="113">
        <f>IF(I16-E16&lt;0,-(I16-E16)/N16,(I16-E16)/N16)</f>
        <v>1.521183440227881</v>
      </c>
      <c r="P16" s="113">
        <f>EXP(-0.717*O16-0.416*(O16^2))</f>
        <v>0.128309221540617</v>
      </c>
      <c r="Q16" t="s" s="82">
        <v>383</v>
      </c>
      <c r="R16" t="s" s="118">
        <f>LEFT(Q16,FIND("(",Q16)-1)</f>
        <v>294</v>
      </c>
      <c r="S16" t="s" s="107">
        <f>MID(Q16,SEARCH(":",Q16)+LEN(":"),SEARCH(" – ",Q16)-SEARCH(":",Q16)-LEN(":"))</f>
        <v>109</v>
      </c>
      <c r="T16" t="s" s="119">
        <f>MID(Q16,SEARCH("–",Q16)+LEN(")"),SEARCH("–",Q16)-SEARCH(":",Q16)-LEN("– "))</f>
        <v>148</v>
      </c>
      <c r="U16" t="s" s="82">
        <v>384</v>
      </c>
      <c r="V16" t="s" s="118">
        <f>LEFT(U16,FIND("(",U16)-1)</f>
        <v>385</v>
      </c>
      <c r="W16" t="s" s="107">
        <f>MID(U16,SEARCH(":",U16)+LEN(":"),SEARCH(" – ",U16)-SEARCH(":",U16)-LEN(":"))</f>
        <v>129</v>
      </c>
      <c r="X16" t="s" s="119">
        <f>MID(U16,SEARCH("–",U16)+LEN(")"),SEARCH("–",U16)-SEARCH(":",U16)-LEN("– "))</f>
        <v>374</v>
      </c>
      <c r="Y16" s="113">
        <f>(T16-S16)/(2*1.96)</f>
        <v>0.6887755102040817</v>
      </c>
      <c r="Z16" s="113">
        <f>(X16-W16)/(2*1.96)</f>
        <v>0.4081632653061223</v>
      </c>
      <c r="AA16" s="113">
        <f>SQRT(Y16^2+Z16^2)</f>
        <v>0.8006303482895518</v>
      </c>
      <c r="AB16" s="113">
        <f>IF(V16-R16&lt;0,-(V16-R16)/AA16,(V16-R16)/AA16)</f>
        <v>1.37391744186317</v>
      </c>
      <c r="AC16" s="113">
        <f>EXP(-0.717*AB16-0.416*(AB16^2))</f>
        <v>0.1702715357943891</v>
      </c>
    </row>
    <row r="17" ht="20.1" customHeight="1">
      <c r="A17" t="s" s="98">
        <v>386</v>
      </c>
      <c r="B17" s="99"/>
      <c r="C17" s="75"/>
      <c r="D17" s="75"/>
      <c r="E17" s="122"/>
      <c r="F17" s="110"/>
      <c r="G17" s="121"/>
      <c r="H17" s="75"/>
      <c r="I17" s="120"/>
      <c r="J17" s="110"/>
      <c r="K17" s="121"/>
      <c r="L17" s="112">
        <f>(G17-F17)/(2*1.96)</f>
        <v>0</v>
      </c>
      <c r="M17" s="112">
        <f>(K17-J17)/(2*1.96)</f>
        <v>0</v>
      </c>
      <c r="N17" s="113">
        <f>SQRT(L17^2+M17^2)</f>
        <v>0</v>
      </c>
      <c r="O17" s="113">
        <f>IF(I17-E17&lt;0,-(I17-E17)/N17,(I17-E17)/N17)</f>
      </c>
      <c r="P17" s="113">
        <f>EXP(-0.717*O17-0.416*(O17^2))</f>
      </c>
      <c r="Q17" s="75"/>
      <c r="R17" s="122"/>
      <c r="S17" s="115"/>
      <c r="T17" s="123"/>
      <c r="U17" s="75"/>
      <c r="V17" s="122"/>
      <c r="W17" s="115"/>
      <c r="X17" s="123"/>
      <c r="Y17" s="113">
        <f>(T17-S17)/(2*1.96)</f>
        <v>0</v>
      </c>
      <c r="Z17" s="113">
        <f>(X17-W17)/(2*1.96)</f>
        <v>0</v>
      </c>
      <c r="AA17" s="113">
        <f>SQRT(Y17^2+Z17^2)</f>
        <v>0</v>
      </c>
      <c r="AB17" s="113">
        <f>IF(V17-R17&lt;0,-(V17-R17)/AA17,(V17-R17)/AA17)</f>
      </c>
      <c r="AC17" s="113">
        <f>EXP(-0.717*AB17-0.416*(AB17^2))</f>
      </c>
    </row>
    <row r="18" ht="20.1" customHeight="1">
      <c r="A18" t="s" s="98">
        <v>175</v>
      </c>
      <c r="B18" s="99"/>
      <c r="C18" s="117">
        <v>2016</v>
      </c>
      <c r="D18" s="75"/>
      <c r="E18" s="122"/>
      <c r="F18" s="110"/>
      <c r="G18" s="121"/>
      <c r="H18" t="s" s="82">
        <v>387</v>
      </c>
      <c r="I18" t="s" s="118">
        <f>LEFT(H18,FIND("(",H18)-1)</f>
        <v>241</v>
      </c>
      <c r="J18" t="s" s="107">
        <f>MID(H18,SEARCH(":",H18)+LEN(":"),SEARCH("–",H18)-SEARCH(":",H18)-LEN(":"))</f>
        <v>40</v>
      </c>
      <c r="K18" t="s" s="119">
        <f>MID(H18,SEARCH("–",H18)+LEN(")"),SEARCH("–",H18)-SEARCH(":",H18)-LEN("– "))</f>
        <v>194</v>
      </c>
      <c r="L18" s="112">
        <f>(G18-F18)/(2*1.96)</f>
        <v>0</v>
      </c>
      <c r="M18" s="112">
        <f>(K18-J18)/(2*1.96)</f>
        <v>0.3316326530612245</v>
      </c>
      <c r="N18" s="113">
        <f>SQRT(L18^2+M18^2)</f>
        <v>0.3316326530612245</v>
      </c>
      <c r="O18" s="113">
        <f>IF(I18-E18&lt;0,-(I18-E18)/N18,(I18-E18)/N18)</f>
        <v>2.412307692307693</v>
      </c>
      <c r="P18" s="113">
        <f>EXP(-0.717*O18-0.416*(O18^2))</f>
        <v>0.01575773960733776</v>
      </c>
      <c r="Q18" s="75"/>
      <c r="R18" s="122"/>
      <c r="S18" s="115"/>
      <c r="T18" s="123"/>
      <c r="U18" t="s" s="82">
        <v>388</v>
      </c>
      <c r="V18" t="s" s="118">
        <f>LEFT(U18,FIND("(",U18)-1)</f>
        <v>255</v>
      </c>
      <c r="W18" t="s" s="107">
        <f>MID(U18,SEARCH(":",U18)+LEN(":"),SEARCH(" – ",U18)-SEARCH(":",U18)-LEN(":"))</f>
        <v>47</v>
      </c>
      <c r="X18" t="s" s="119">
        <f>MID(U18,SEARCH("–",U18)+LEN(")"),SEARCH("–",U18)-SEARCH(":",U18)-LEN("– "))</f>
        <v>45</v>
      </c>
      <c r="Y18" s="113">
        <f>(T18-S18)/(2*1.96)</f>
        <v>0</v>
      </c>
      <c r="Z18" s="113">
        <f>(X18-W18)/(2*1.96)</f>
        <v>0.2551020408163265</v>
      </c>
      <c r="AA18" s="113">
        <f>SQRT(Y18^2+Z18^2)</f>
        <v>0.2551020408163265</v>
      </c>
      <c r="AB18" s="113">
        <f>IF(V18-R18&lt;0,-(V18-R18)/AA18,(V18-R18)/AA18)</f>
        <v>1.568</v>
      </c>
      <c r="AC18" s="113">
        <f>EXP(-0.717*AB18-0.416*(AB18^2))</f>
        <v>0.1168290429621273</v>
      </c>
    </row>
    <row r="19" ht="20.1" customHeight="1">
      <c r="A19" t="s" s="98">
        <v>183</v>
      </c>
      <c r="B19" s="104">
        <v>2003</v>
      </c>
      <c r="C19" s="117">
        <v>2010</v>
      </c>
      <c r="D19" t="s" s="82">
        <v>389</v>
      </c>
      <c r="E19" t="s" s="118">
        <f>LEFT(D19,FIND("(",D19)-1)</f>
        <v>284</v>
      </c>
      <c r="F19" t="s" s="107">
        <f>MID(D19,SEARCH(":",D19)+LEN(":"),SEARCH(" – ",D19)-SEARCH(":",D19)-LEN(":"))</f>
        <v>47</v>
      </c>
      <c r="G19" t="s" s="119">
        <f>MID(D19,SEARCH("–",D19)+LEN(")"),SEARCH("–",D19)-SEARCH(":",D19)-LEN("– "))</f>
        <v>245</v>
      </c>
      <c r="H19" t="s" s="82">
        <v>390</v>
      </c>
      <c r="I19" t="s" s="118">
        <f>LEFT(H19,FIND("(",H19)-1)</f>
        <v>192</v>
      </c>
      <c r="J19" t="s" s="107">
        <f>MID(H19,SEARCH(":",H19)+LEN(":"),SEARCH("–",H19)-SEARCH(":",H19)-LEN(":"))</f>
        <v>190</v>
      </c>
      <c r="K19" t="s" s="119">
        <f>MID(H19,SEARCH("–",H19)+LEN(")"),SEARCH("–",H19)-SEARCH(":",H19)-LEN("– "))</f>
        <v>262</v>
      </c>
      <c r="L19" s="112">
        <f>(G19-F19)/(2*1.96)</f>
        <v>0.663265306122449</v>
      </c>
      <c r="M19" s="112">
        <f>(K19-J19)/(2*1.96)</f>
        <v>0.586734693877551</v>
      </c>
      <c r="N19" s="113">
        <f>SQRT(L19^2+M19^2)</f>
        <v>0.885538518250499</v>
      </c>
      <c r="O19" s="113">
        <f>IF(I19-E19&lt;0,-(I19-E19)/N19,(I19-E19)/N19)</f>
        <v>0.1129256355754727</v>
      </c>
      <c r="P19" s="113">
        <f>EXP(-0.717*O19-0.416*(O19^2))</f>
        <v>0.9173441331940043</v>
      </c>
      <c r="Q19" t="s" s="82">
        <v>287</v>
      </c>
      <c r="R19" t="s" s="118">
        <f>LEFT(Q19,FIND("(",Q19)-1)</f>
        <v>181</v>
      </c>
      <c r="S19" t="s" s="107">
        <f>MID(Q19,SEARCH(":",Q19)+LEN(":"),SEARCH(" – ",Q19)-SEARCH(":",Q19)-LEN(":"))</f>
        <v>47</v>
      </c>
      <c r="T19" t="s" s="119">
        <f>MID(Q19,SEARCH("–",Q19)+LEN(")"),SEARCH("–",Q19)-SEARCH(":",Q19)-LEN("– "))</f>
        <v>200</v>
      </c>
      <c r="U19" t="s" s="82">
        <v>391</v>
      </c>
      <c r="V19" t="s" s="118">
        <f>LEFT(U19,FIND("(",U19)-1)</f>
        <v>332</v>
      </c>
      <c r="W19" t="s" s="107">
        <f>MID(U19,SEARCH(":",U19)+LEN(":"),SEARCH(" – ",U19)-SEARCH(":",U19)-LEN(":"))</f>
        <v>47</v>
      </c>
      <c r="X19" t="s" s="119">
        <f>MID(U19,SEARCH("–",U19)+LEN(")"),SEARCH("–",U19)-SEARCH(":",U19)-LEN("– "))</f>
        <v>41</v>
      </c>
      <c r="Y19" s="113">
        <f>(T19-S19)/(2*1.96)</f>
        <v>0.2806122448979592</v>
      </c>
      <c r="Z19" s="113">
        <f>(X19-W19)/(2*1.96)</f>
        <v>0.1275510204081633</v>
      </c>
      <c r="AA19" s="113">
        <f>SQRT(Y19^2+Z19^2)</f>
        <v>0.3082409687141472</v>
      </c>
      <c r="AB19" s="113">
        <f>IF(V19-R19&lt;0,-(V19-R19)/AA19,(V19-R19)/AA19)</f>
        <v>0.9732645249963847</v>
      </c>
      <c r="AC19" s="113">
        <f>EXP(-0.717*AB19-0.416*(AB19^2))</f>
        <v>0.3355836245794683</v>
      </c>
    </row>
    <row r="20" ht="20.1" customHeight="1">
      <c r="A20" t="s" s="98">
        <v>197</v>
      </c>
      <c r="B20" s="104">
        <v>2010</v>
      </c>
      <c r="C20" s="117">
        <v>2017</v>
      </c>
      <c r="D20" t="s" s="82">
        <v>252</v>
      </c>
      <c r="E20" t="s" s="118">
        <f>LEFT(D20,FIND("(",D20)-1)</f>
        <v>39</v>
      </c>
      <c r="F20" t="s" s="107">
        <f>MID(D20,SEARCH(":",D20)+LEN(":"),SEARCH(" – ",D20)-SEARCH(":",D20)-LEN(":"))</f>
        <v>47</v>
      </c>
      <c r="G20" t="s" s="119">
        <f>MID(D20,SEARCH("–",D20)+LEN(")"),SEARCH("–",D20)-SEARCH(":",D20)-LEN("– "))</f>
        <v>253</v>
      </c>
      <c r="H20" t="s" s="82">
        <v>392</v>
      </c>
      <c r="I20" t="s" s="118">
        <f>LEFT(H20,FIND("(",H20)-1)</f>
        <v>291</v>
      </c>
      <c r="J20" t="s" s="107">
        <f>MID(H20,SEARCH(":",H20)+LEN(":"),SEARCH("–",H20)-SEARCH(":",H20)-LEN(":"))</f>
        <v>190</v>
      </c>
      <c r="K20" t="s" s="119">
        <f>MID(H20,SEARCH("–",H20)+LEN(")"),SEARCH("–",H20)-SEARCH(":",H20)-LEN("– "))</f>
        <v>47</v>
      </c>
      <c r="L20" s="112">
        <f>(G20-F20)/(2*1.96)</f>
        <v>0.2040816326530612</v>
      </c>
      <c r="M20" s="112">
        <f>(K20-J20)/(2*1.96)</f>
        <v>0</v>
      </c>
      <c r="N20" s="113">
        <f>SQRT(L20^2+M20^2)</f>
        <v>0.2040816326530612</v>
      </c>
      <c r="O20" s="113">
        <f>IF(I20-E20&lt;0,-(I20-E20)/N20,(I20-E20)/N20)</f>
        <v>1.47</v>
      </c>
      <c r="P20" s="113">
        <f>EXP(-0.717*O20-0.416*(O20^2))</f>
        <v>0.1418586130710946</v>
      </c>
      <c r="Q20" t="s" s="82">
        <v>391</v>
      </c>
      <c r="R20" t="s" s="118">
        <f>LEFT(Q20,FIND("(",Q20)-1)</f>
        <v>332</v>
      </c>
      <c r="S20" t="s" s="107">
        <f>MID(Q20,SEARCH(":",Q20)+LEN(":"),SEARCH(" – ",Q20)-SEARCH(":",Q20)-LEN(":"))</f>
        <v>47</v>
      </c>
      <c r="T20" t="s" s="119">
        <f>MID(Q20,SEARCH("–",Q20)+LEN(")"),SEARCH("–",Q20)-SEARCH(":",Q20)-LEN("– "))</f>
        <v>41</v>
      </c>
      <c r="U20" t="s" s="82">
        <v>393</v>
      </c>
      <c r="V20" t="s" s="118">
        <f>LEFT(U20,FIND("(",U20)-1)</f>
        <v>196</v>
      </c>
      <c r="W20" t="s" s="107">
        <f>MID(U20,SEARCH(":",U20)+LEN(":"),SEARCH(" – ",U20)-SEARCH(":",U20)-LEN(":"))</f>
        <v>47</v>
      </c>
      <c r="X20" t="s" s="119">
        <f>MID(U20,SEARCH("–",U20)+LEN(")"),SEARCH("–",U20)-SEARCH(":",U20)-LEN("– "))</f>
        <v>206</v>
      </c>
      <c r="Y20" s="113">
        <f>(T20-S20)/(2*1.96)</f>
        <v>0.1275510204081633</v>
      </c>
      <c r="Z20" s="113">
        <f>(X20-W20)/(2*1.96)</f>
        <v>0.05102040816326531</v>
      </c>
      <c r="AA20" s="113">
        <f>SQRT(Y20^2+Z20^2)</f>
        <v>0.1373766532432271</v>
      </c>
      <c r="AB20" s="113">
        <f>IF(V20-R20&lt;0,-(V20-R20)/AA20,(V20-R20)/AA20)</f>
        <v>0.7279257256540433</v>
      </c>
      <c r="AC20" s="113">
        <f>EXP(-0.717*AB20-0.416*(AB20^2))</f>
        <v>0.4759934887625075</v>
      </c>
    </row>
    <row r="21" ht="20.1" customHeight="1">
      <c r="A21" t="s" s="98">
        <v>208</v>
      </c>
      <c r="B21" s="104">
        <v>2004</v>
      </c>
      <c r="C21" s="117">
        <v>2011</v>
      </c>
      <c r="D21" t="s" s="82">
        <v>394</v>
      </c>
      <c r="E21" t="s" s="118">
        <f>LEFT(D21,FIND("(",D21)-1)</f>
        <v>177</v>
      </c>
      <c r="F21" t="s" s="107">
        <f>MID(D21,SEARCH(":",D21)+LEN(":"),SEARCH(" – ",D21)-SEARCH(":",D21)-LEN(":"))</f>
        <v>237</v>
      </c>
      <c r="G21" t="s" s="119">
        <f>MID(D21,SEARCH("–",D21)+LEN(")"),SEARCH("–",D21)-SEARCH(":",D21)-LEN("– "))</f>
        <v>129</v>
      </c>
      <c r="H21" t="s" s="82">
        <v>180</v>
      </c>
      <c r="I21" t="s" s="118">
        <f>LEFT(H21,FIND("(",H21)-1)</f>
        <v>181</v>
      </c>
      <c r="J21" t="s" s="107">
        <f>MID(H21,SEARCH(":",H21)+LEN(":"),SEARCH("–",H21)-SEARCH(":",H21)-LEN(":"))</f>
        <v>40</v>
      </c>
      <c r="K21" t="s" s="119">
        <f>MID(H21,SEARCH("–",H21)+LEN(")"),SEARCH("–",H21)-SEARCH(":",H21)-LEN("– "))</f>
        <v>182</v>
      </c>
      <c r="L21" s="112">
        <f>(G21-F21)/(2*1.96)</f>
        <v>0.3826530612244898</v>
      </c>
      <c r="M21" s="112">
        <f>(K21-J21)/(2*1.96)</f>
        <v>0.2040816326530612</v>
      </c>
      <c r="N21" s="113">
        <f>SQRT(L21^2+M21^2)</f>
        <v>0.4336734693877551</v>
      </c>
      <c r="O21" s="113">
        <f>IF(I21-E21&lt;0,-(I21-E21)/N21,(I21-E21)/N21)</f>
        <v>2.075294117647058</v>
      </c>
      <c r="P21" s="113">
        <f>EXP(-0.717*O21-0.416*(O21^2))</f>
        <v>0.03764204320057315</v>
      </c>
      <c r="Q21" t="s" s="82">
        <v>395</v>
      </c>
      <c r="R21" t="s" s="118">
        <f>LEFT(Q21,FIND("(",Q21)-1)</f>
        <v>261</v>
      </c>
      <c r="S21" t="s" s="107">
        <f>MID(Q21,SEARCH(":",Q21)+LEN(":"),SEARCH(" – ",Q21)-SEARCH(":",Q21)-LEN(":"))</f>
        <v>234</v>
      </c>
      <c r="T21" t="s" s="119">
        <f>MID(Q21,SEARCH("–",Q21)+LEN(")"),SEARCH("–",Q21)-SEARCH(":",Q21)-LEN("– "))</f>
        <v>345</v>
      </c>
      <c r="U21" t="s" s="82">
        <v>396</v>
      </c>
      <c r="V21" t="s" s="118">
        <f>LEFT(U21,FIND("(",U21)-1)</f>
        <v>181</v>
      </c>
      <c r="W21" t="s" s="107">
        <f>MID(U21,SEARCH(":",U21)+LEN(":"),SEARCH(" – ",U21)-SEARCH(":",U21)-LEN(":"))</f>
        <v>44</v>
      </c>
      <c r="X21" t="s" s="119">
        <f>MID(U21,SEARCH("–",U21)+LEN(")"),SEARCH("–",U21)-SEARCH(":",U21)-LEN("– "))</f>
        <v>253</v>
      </c>
      <c r="Y21" s="113">
        <f>(T21-S21)/(2*1.96)</f>
        <v>0.5357142857142857</v>
      </c>
      <c r="Z21" s="113">
        <f>(X21-W21)/(2*1.96)</f>
        <v>0.1785714285714286</v>
      </c>
      <c r="AA21" s="113">
        <f>SQRT(Y21^2+Z21^2)</f>
        <v>0.5646924393157821</v>
      </c>
      <c r="AB21" s="113">
        <f>IF(V21-R21&lt;0,-(V21-R21)/AA21,(V21-R21)/AA21)</f>
        <v>1.770875489694292</v>
      </c>
      <c r="AC21" s="113">
        <f>EXP(-0.717*AB21-0.416*(AB21^2))</f>
        <v>0.07620762725331932</v>
      </c>
    </row>
    <row r="22" ht="20.1" customHeight="1">
      <c r="A22" t="s" s="98">
        <v>220</v>
      </c>
      <c r="B22" s="99"/>
      <c r="C22" s="117">
        <v>2015</v>
      </c>
      <c r="D22" s="75"/>
      <c r="E22" s="122"/>
      <c r="F22" s="110"/>
      <c r="G22" s="121"/>
      <c r="H22" t="s" s="82">
        <v>397</v>
      </c>
      <c r="I22" t="s" s="118">
        <f>LEFT(H22,FIND("(",H22)-1)</f>
        <v>177</v>
      </c>
      <c r="J22" t="s" s="107">
        <f>MID(H22,SEARCH(":",H22)+LEN(":"),SEARCH("–",H22)-SEARCH(":",H22)-LEN(":"))</f>
        <v>204</v>
      </c>
      <c r="K22" t="s" s="119">
        <f>MID(H22,SEARCH("–",H22)+LEN(")"),SEARCH("–",H22)-SEARCH(":",H22)-LEN("– "))</f>
        <v>345</v>
      </c>
      <c r="L22" s="112">
        <f>(G22-F22)/(2*1.96)</f>
        <v>0</v>
      </c>
      <c r="M22" s="112">
        <f>(K22-J22)/(2*1.96)</f>
        <v>0.5612244897959184</v>
      </c>
      <c r="N22" s="113">
        <f>SQRT(L22^2+M22^2)</f>
        <v>0.5612244897959184</v>
      </c>
      <c r="O22" s="113">
        <f>IF(I22-E22&lt;0,-(I22-E22)/N22,(I22-E22)/N22)</f>
        <v>2.494545454545454</v>
      </c>
      <c r="P22" s="113">
        <f>EXP(-0.717*O22-0.416*(O22^2))</f>
        <v>0.01255977523728106</v>
      </c>
      <c r="Q22" s="75"/>
      <c r="R22" s="122"/>
      <c r="S22" s="115"/>
      <c r="T22" s="123"/>
      <c r="U22" t="s" s="82">
        <v>242</v>
      </c>
      <c r="V22" t="s" s="118">
        <f>LEFT(U22,FIND("(",U22)-1)</f>
        <v>39</v>
      </c>
      <c r="W22" t="s" s="107">
        <f>MID(U22,SEARCH(":",U22)+LEN(":"),SEARCH(" – ",U22)-SEARCH(":",U22)-LEN(":"))</f>
        <v>47</v>
      </c>
      <c r="X22" t="s" s="119">
        <f>MID(U22,SEARCH("–",U22)+LEN(")"),SEARCH("–",U22)-SEARCH(":",U22)-LEN("– "))</f>
        <v>237</v>
      </c>
      <c r="Y22" s="113">
        <f>(T22-S22)/(2*1.96)</f>
        <v>0</v>
      </c>
      <c r="Z22" s="113">
        <f>(X22-W22)/(2*1.96)</f>
        <v>0.1785714285714286</v>
      </c>
      <c r="AA22" s="113">
        <f>SQRT(Y22^2+Z22^2)</f>
        <v>0.1785714285714286</v>
      </c>
      <c r="AB22" s="113">
        <f>IF(V22-R22&lt;0,-(V22-R22)/AA22,(V22-R22)/AA22)</f>
        <v>1.68</v>
      </c>
      <c r="AC22" s="113">
        <f>EXP(-0.717*AB22-0.416*(AB22^2))</f>
        <v>0.09267297321484755</v>
      </c>
    </row>
    <row r="23" ht="20.1" customHeight="1">
      <c r="A23" t="s" s="98">
        <v>225</v>
      </c>
      <c r="B23" s="104">
        <v>2005</v>
      </c>
      <c r="C23" s="117">
        <v>2012</v>
      </c>
      <c r="D23" t="s" s="82">
        <v>388</v>
      </c>
      <c r="E23" t="s" s="118">
        <f>LEFT(D23,FIND("(",D23)-1)</f>
        <v>255</v>
      </c>
      <c r="F23" t="s" s="107">
        <f>MID(D23,SEARCH(":",D23)+LEN(":"),SEARCH(" – ",D23)-SEARCH(":",D23)-LEN(":"))</f>
        <v>47</v>
      </c>
      <c r="G23" t="s" s="119">
        <f>MID(D23,SEARCH("–",D23)+LEN(")"),SEARCH("–",D23)-SEARCH(":",D23)-LEN("– "))</f>
        <v>45</v>
      </c>
      <c r="H23" t="s" s="82">
        <v>393</v>
      </c>
      <c r="I23" t="s" s="118">
        <f>LEFT(H23,FIND("(",H23)-1)</f>
        <v>196</v>
      </c>
      <c r="J23" t="s" s="107">
        <f>MID(H23,SEARCH(":",H23)+LEN(":"),SEARCH("–",H23)-SEARCH(":",H23)-LEN(":"))</f>
        <v>190</v>
      </c>
      <c r="K23" t="s" s="119">
        <f>MID(H23,SEARCH("–",H23)+LEN(")"),SEARCH("–",H23)-SEARCH(":",H23)-LEN("– "))</f>
        <v>206</v>
      </c>
      <c r="L23" s="112">
        <f>(G23-F23)/(2*1.96)</f>
        <v>0.2551020408163265</v>
      </c>
      <c r="M23" s="112">
        <f>(K23-J23)/(2*1.96)</f>
        <v>0.05102040816326531</v>
      </c>
      <c r="N23" s="113">
        <f>SQRT(L23^2+M23^2)</f>
        <v>0.2601540568159584</v>
      </c>
      <c r="O23" s="113">
        <f>IF(I23-E23&lt;0,-(I23-E23)/N23,(I23-E23)/N23)</f>
        <v>1.153162874612522</v>
      </c>
      <c r="P23" s="113">
        <f>EXP(-0.717*O23-0.416*(O23^2))</f>
        <v>0.251576494879585</v>
      </c>
      <c r="Q23" t="s" s="82">
        <v>391</v>
      </c>
      <c r="R23" t="s" s="118">
        <f>LEFT(Q23,FIND("(",Q23)-1)</f>
        <v>332</v>
      </c>
      <c r="S23" t="s" s="107">
        <f>MID(Q23,SEARCH(":",Q23)+LEN(":"),SEARCH(" – ",Q23)-SEARCH(":",Q23)-LEN(":"))</f>
        <v>47</v>
      </c>
      <c r="T23" t="s" s="119">
        <f>MID(Q23,SEARCH("–",Q23)+LEN(")"),SEARCH("–",Q23)-SEARCH(":",Q23)-LEN("– "))</f>
        <v>41</v>
      </c>
      <c r="U23" t="s" s="82">
        <v>398</v>
      </c>
      <c r="V23" t="s" s="118">
        <f>LEFT(U23,FIND("(",U23)-1)</f>
        <v>43</v>
      </c>
      <c r="W23" t="s" s="107">
        <f>MID(U23,SEARCH(":",U23)+LEN(":"),SEARCH(" – ",U23)-SEARCH(":",U23)-LEN(":"))</f>
        <v>47</v>
      </c>
      <c r="X23" t="s" s="119">
        <f>MID(U23,SEARCH("–",U23)+LEN(")"),SEARCH("–",U23)-SEARCH(":",U23)-LEN("– "))</f>
        <v>36</v>
      </c>
      <c r="Y23" s="113">
        <f>(T23-S23)/(2*1.96)</f>
        <v>0.1275510204081633</v>
      </c>
      <c r="Z23" s="113">
        <f>(X23-W23)/(2*1.96)</f>
        <v>0.3316326530612245</v>
      </c>
      <c r="AA23" s="113">
        <f>SQRT(Y23^2+Z23^2)</f>
        <v>0.3553160274791867</v>
      </c>
      <c r="AB23" s="113">
        <f>IF(V23-R23&lt;0,-(V23-R23)/AA23,(V23-R23)/AA23)</f>
        <v>1.125758392712613</v>
      </c>
      <c r="AC23" s="113">
        <f>EXP(-0.717*AB23-0.416*(AB23^2))</f>
        <v>0.2633216836634978</v>
      </c>
    </row>
    <row r="24" ht="20.1" customHeight="1">
      <c r="A24" t="s" s="98">
        <v>239</v>
      </c>
      <c r="B24" s="104">
        <v>2007</v>
      </c>
      <c r="C24" s="117">
        <v>2014</v>
      </c>
      <c r="D24" t="s" s="82">
        <v>399</v>
      </c>
      <c r="E24" t="s" s="118">
        <f>LEFT(D24,FIND("(",D24)-1)</f>
        <v>284</v>
      </c>
      <c r="F24" t="s" s="107">
        <f>MID(D24,SEARCH(":",D24)+LEN(":"),SEARCH(" – ",D24)-SEARCH(":",D24)-LEN(":"))</f>
        <v>44</v>
      </c>
      <c r="G24" t="s" s="119">
        <f>MID(D24,SEARCH("–",D24)+LEN(")"),SEARCH("–",D24)-SEARCH(":",D24)-LEN("– "))</f>
        <v>259</v>
      </c>
      <c r="H24" t="s" s="82">
        <v>254</v>
      </c>
      <c r="I24" t="s" s="118">
        <f>LEFT(H24,FIND("(",H24)-1)</f>
        <v>255</v>
      </c>
      <c r="J24" t="s" s="107">
        <f>MID(H24,SEARCH(":",H24)+LEN(":"),SEARCH("–",H24)-SEARCH(":",H24)-LEN(":"))</f>
        <v>190</v>
      </c>
      <c r="K24" t="s" s="119">
        <f>MID(H24,SEARCH("–",H24)+LEN(")"),SEARCH("–",H24)-SEARCH(":",H24)-LEN("– "))</f>
        <v>253</v>
      </c>
      <c r="L24" s="112">
        <f>(G24-F24)/(2*1.96)</f>
        <v>0.4846938775510204</v>
      </c>
      <c r="M24" s="112">
        <f>(K24-J24)/(2*1.96)</f>
        <v>0.2040816326530612</v>
      </c>
      <c r="N24" s="113">
        <f>SQRT(L24^2+M24^2)</f>
        <v>0.525906329798171</v>
      </c>
      <c r="O24" s="113">
        <f>IF(I24-E24&lt;0,-(I24-E24)/N24,(I24-E24)/N24)</f>
        <v>1.14088758017091</v>
      </c>
      <c r="P24" s="113">
        <f>EXP(-0.717*O24-0.416*(O24^2))</f>
        <v>0.2567911488777597</v>
      </c>
      <c r="Q24" t="s" s="82">
        <v>400</v>
      </c>
      <c r="R24" t="s" s="118">
        <f>LEFT(Q24,FIND("(",Q24)-1)</f>
        <v>284</v>
      </c>
      <c r="S24" t="s" s="107">
        <f>MID(Q24,SEARCH(":",Q24)+LEN(":"),SEARCH(" – ",Q24)-SEARCH(":",Q24)-LEN(":"))</f>
        <v>47</v>
      </c>
      <c r="T24" t="s" s="119">
        <f>MID(Q24,SEARCH("–",Q24)+LEN(")"),SEARCH("–",Q24)-SEARCH(":",Q24)-LEN("– "))</f>
        <v>345</v>
      </c>
      <c r="U24" t="s" s="82">
        <v>252</v>
      </c>
      <c r="V24" t="s" s="118">
        <f>LEFT(U24,FIND("(",U24)-1)</f>
        <v>39</v>
      </c>
      <c r="W24" t="s" s="107">
        <f>MID(U24,SEARCH(":",U24)+LEN(":"),SEARCH(" – ",U24)-SEARCH(":",U24)-LEN(":"))</f>
        <v>47</v>
      </c>
      <c r="X24" t="s" s="119">
        <f>MID(U24,SEARCH("–",U24)+LEN(")"),SEARCH("–",U24)-SEARCH(":",U24)-LEN("– "))</f>
        <v>253</v>
      </c>
      <c r="Y24" s="113">
        <f>(T24-S24)/(2*1.96)</f>
        <v>0.6377551020408163</v>
      </c>
      <c r="Z24" s="113">
        <f>(X24-W24)/(2*1.96)</f>
        <v>0.2040816326530612</v>
      </c>
      <c r="AA24" s="113">
        <f>SQRT(Y24^2+Z24^2)</f>
        <v>0.6696124871636064</v>
      </c>
      <c r="AB24" s="113">
        <f>IF(V24-R24&lt;0,-(V24-R24)/AA24,(V24-R24)/AA24)</f>
        <v>1.045380743965978</v>
      </c>
      <c r="AC24" s="113">
        <f>EXP(-0.717*AB24-0.416*(AB24^2))</f>
        <v>0.2999463997576925</v>
      </c>
    </row>
    <row r="25" ht="20.1" customHeight="1">
      <c r="A25" t="s" s="98">
        <v>246</v>
      </c>
      <c r="B25" s="99"/>
      <c r="C25" s="117">
        <v>2012</v>
      </c>
      <c r="D25" s="75"/>
      <c r="E25" s="122"/>
      <c r="F25" s="110"/>
      <c r="G25" s="121"/>
      <c r="H25" t="s" s="82">
        <v>401</v>
      </c>
      <c r="I25" t="s" s="118">
        <f>LEFT(H25,FIND("(",H25)-1)</f>
        <v>255</v>
      </c>
      <c r="J25" t="s" s="107">
        <f>MID(H25,SEARCH(":",H25)+LEN(":"),SEARCH("–",H25)-SEARCH(":",H25)-LEN(":"))</f>
        <v>190</v>
      </c>
      <c r="K25" t="s" s="119">
        <f>MID(H25,SEARCH("–",H25)+LEN(")"),SEARCH("–",H25)-SEARCH(":",H25)-LEN("– "))</f>
        <v>237</v>
      </c>
      <c r="L25" s="112">
        <f>(G25-F25)/(2*1.96)</f>
        <v>0</v>
      </c>
      <c r="M25" s="112">
        <f>(K25-J25)/(2*1.96)</f>
        <v>0.1785714285714286</v>
      </c>
      <c r="N25" s="113">
        <f>SQRT(L25^2+M25^2)</f>
        <v>0.1785714285714286</v>
      </c>
      <c r="O25" s="113">
        <f>IF(I25-E25&lt;0,-(I25-E25)/N25,(I25-E25)/N25)</f>
        <v>2.24</v>
      </c>
      <c r="P25" s="113">
        <f>EXP(-0.717*O25-0.416*(O25^2))</f>
        <v>0.0248872015905055</v>
      </c>
      <c r="Q25" s="75"/>
      <c r="R25" s="122"/>
      <c r="S25" s="115"/>
      <c r="T25" s="123"/>
      <c r="U25" t="s" s="82">
        <v>278</v>
      </c>
      <c r="V25" t="s" s="118">
        <f>LEFT(U25,FIND("(",U25)-1)</f>
        <v>189</v>
      </c>
      <c r="W25" t="s" s="107">
        <f>MID(U25,SEARCH(":",U25)+LEN(":"),SEARCH(" – ",U25)-SEARCH(":",U25)-LEN(":"))</f>
        <v>47</v>
      </c>
      <c r="X25" t="s" s="119">
        <f>MID(U25,SEARCH("–",U25)+LEN(")"),SEARCH("–",U25)-SEARCH(":",U25)-LEN("– "))</f>
        <v>194</v>
      </c>
      <c r="Y25" s="113">
        <f>(T25-S25)/(2*1.96)</f>
        <v>0</v>
      </c>
      <c r="Z25" s="113">
        <f>(X25-W25)/(2*1.96)</f>
        <v>0.3571428571428572</v>
      </c>
      <c r="AA25" s="113">
        <f>SQRT(Y25^2+Z25^2)</f>
        <v>0.3571428571428572</v>
      </c>
      <c r="AB25" s="113">
        <f>IF(V25-R25&lt;0,-(V25-R25)/AA25,(V25-R25)/AA25)</f>
        <v>1.96</v>
      </c>
      <c r="AC25" s="113">
        <f>EXP(-0.717*AB25-0.416*(AB25^2))</f>
        <v>0.04961680957222334</v>
      </c>
    </row>
    <row r="26" ht="20.1" customHeight="1">
      <c r="A26" t="s" s="98">
        <v>251</v>
      </c>
      <c r="B26" s="99"/>
      <c r="C26" s="117">
        <v>2013</v>
      </c>
      <c r="D26" s="75"/>
      <c r="E26" s="122"/>
      <c r="F26" s="110"/>
      <c r="G26" s="121"/>
      <c r="H26" t="s" s="82">
        <v>392</v>
      </c>
      <c r="I26" t="s" s="118">
        <f>LEFT(H26,FIND("(",H26)-1)</f>
        <v>291</v>
      </c>
      <c r="J26" t="s" s="107">
        <f>MID(H26,SEARCH(":",H26)+LEN(":"),SEARCH("–",H26)-SEARCH(":",H26)-LEN(":"))</f>
        <v>190</v>
      </c>
      <c r="K26" t="s" s="119">
        <f>MID(H26,SEARCH("–",H26)+LEN(")"),SEARCH("–",H26)-SEARCH(":",H26)-LEN("– "))</f>
        <v>47</v>
      </c>
      <c r="L26" s="112">
        <f>(G26-F26)/(2*1.96)</f>
        <v>0</v>
      </c>
      <c r="M26" s="112">
        <f>(K26-J26)/(2*1.96)</f>
        <v>0</v>
      </c>
      <c r="N26" s="113">
        <f>SQRT(L26^2+M26^2)</f>
        <v>0</v>
      </c>
      <c r="O26" s="113">
        <f>IF(I26-E26&lt;0,-(I26-E26)/N26,(I26-E26)/N26)</f>
      </c>
      <c r="P26" s="113">
        <f>EXP(-0.717*O26-0.416*(O26^2))</f>
      </c>
      <c r="Q26" s="75"/>
      <c r="R26" s="122"/>
      <c r="S26" s="115"/>
      <c r="T26" s="123"/>
      <c r="U26" t="s" s="82">
        <v>330</v>
      </c>
      <c r="V26" t="s" s="118">
        <f>LEFT(U26,FIND("(",U26)-1)</f>
        <v>255</v>
      </c>
      <c r="W26" t="s" s="107">
        <f>MID(U26,SEARCH(":",U26)+LEN(":"),SEARCH(" – ",U26)-SEARCH(":",U26)-LEN(":"))</f>
        <v>47</v>
      </c>
      <c r="X26" t="s" s="119">
        <f>MID(U26,SEARCH("–",U26)+LEN(")"),SEARCH("–",U26)-SEARCH(":",U26)-LEN("– "))</f>
        <v>200</v>
      </c>
      <c r="Y26" s="113">
        <f>(T26-S26)/(2*1.96)</f>
        <v>0</v>
      </c>
      <c r="Z26" s="113">
        <f>(X26-W26)/(2*1.96)</f>
        <v>0.2806122448979592</v>
      </c>
      <c r="AA26" s="113">
        <f>SQRT(Y26^2+Z26^2)</f>
        <v>0.2806122448979592</v>
      </c>
      <c r="AB26" s="113">
        <f>IF(V26-R26&lt;0,-(V26-R26)/AA26,(V26-R26)/AA26)</f>
        <v>1.425454545454545</v>
      </c>
      <c r="AC26" s="113">
        <f>EXP(-0.717*AB26-0.416*(AB26^2))</f>
        <v>0.1545357366625222</v>
      </c>
    </row>
    <row r="27" ht="20.1" customHeight="1">
      <c r="A27" t="s" s="98">
        <v>256</v>
      </c>
      <c r="B27" s="104">
        <v>2003</v>
      </c>
      <c r="C27" s="117">
        <v>2014</v>
      </c>
      <c r="D27" t="s" s="82">
        <v>402</v>
      </c>
      <c r="E27" t="s" s="118">
        <f>LEFT(D27,FIND("(",D27)-1)</f>
        <v>332</v>
      </c>
      <c r="F27" t="s" s="107">
        <f>MID(D27,SEARCH(":",D27)+LEN(":"),SEARCH(" – ",D27)-SEARCH(":",D27)-LEN(":"))</f>
        <v>47</v>
      </c>
      <c r="G27" t="s" s="119">
        <f>MID(D27,SEARCH("–",D27)+LEN(")"),SEARCH("–",D27)-SEARCH(":",D27)-LEN("– "))</f>
        <v>186</v>
      </c>
      <c r="H27" t="s" s="82">
        <v>207</v>
      </c>
      <c r="I27" t="s" s="118">
        <f>LEFT(H27,FIND("(",H27)-1)</f>
        <v>196</v>
      </c>
      <c r="J27" t="s" s="107">
        <f>MID(H27,SEARCH(":",H27)+LEN(":"),SEARCH("–",H27)-SEARCH(":",H27)-LEN(":"))</f>
        <v>190</v>
      </c>
      <c r="K27" t="s" s="119">
        <f>MID(H27,SEARCH("–",H27)+LEN(")"),SEARCH("–",H27)-SEARCH(":",H27)-LEN("– "))</f>
        <v>193</v>
      </c>
      <c r="L27" s="112">
        <f>(G27-F27)/(2*1.96)</f>
        <v>0.1530612244897959</v>
      </c>
      <c r="M27" s="112">
        <f>(K27-J27)/(2*1.96)</f>
        <v>0.07653061224489796</v>
      </c>
      <c r="N27" s="113">
        <f>SQRT(L27^2+M27^2)</f>
        <v>0.1711276513392696</v>
      </c>
      <c r="O27" s="113">
        <f>IF(I27-E27&lt;0,-(I27-E27)/N27,(I27-E27)/N27)</f>
        <v>0.584359098119945</v>
      </c>
      <c r="P27" s="113">
        <f>EXP(-0.717*O27-0.416*(O27^2))</f>
        <v>0.5706157121093517</v>
      </c>
      <c r="Q27" t="s" s="82">
        <v>392</v>
      </c>
      <c r="R27" t="s" s="118">
        <f>LEFT(Q27,FIND("(",Q27)-1)</f>
        <v>291</v>
      </c>
      <c r="S27" t="s" s="107">
        <f>MID(Q27,SEARCH(":",Q27)+LEN(":"),SEARCH(" – ",Q27)-SEARCH(":",Q27)-LEN(":"))</f>
        <v>47</v>
      </c>
      <c r="T27" t="s" s="119">
        <f>MID(Q27,SEARCH("–",Q27)+LEN(")"),SEARCH("–",Q27)-SEARCH(":",Q27)-LEN("– "))</f>
        <v>47</v>
      </c>
      <c r="U27" t="s" s="82">
        <v>224</v>
      </c>
      <c r="V27" t="s" s="118">
        <f>LEFT(U27,FIND("(",U27)-1)</f>
        <v>39</v>
      </c>
      <c r="W27" t="s" s="107">
        <f>MID(U27,SEARCH(":",U27)+LEN(":"),SEARCH(" – ",U27)-SEARCH(":",U27)-LEN(":"))</f>
        <v>47</v>
      </c>
      <c r="X27" t="s" s="119">
        <f>MID(U27,SEARCH("–",U27)+LEN(")"),SEARCH("–",U27)-SEARCH(":",U27)-LEN("– "))</f>
        <v>186</v>
      </c>
      <c r="Y27" s="113">
        <f>(T27-S27)/(2*1.96)</f>
        <v>0</v>
      </c>
      <c r="Z27" s="113">
        <f>(X27-W27)/(2*1.96)</f>
        <v>0.1530612244897959</v>
      </c>
      <c r="AA27" s="113">
        <f>SQRT(Y27^2+Z27^2)</f>
        <v>0.1530612244897959</v>
      </c>
      <c r="AB27" s="113">
        <f>IF(V27-R27&lt;0,-(V27-R27)/AA27,(V27-R27)/AA27)</f>
        <v>1.96</v>
      </c>
      <c r="AC27" s="113">
        <f>EXP(-0.717*AB27-0.416*(AB27^2))</f>
        <v>0.04961680957222329</v>
      </c>
    </row>
    <row r="28" ht="20.1" customHeight="1">
      <c r="A28" t="s" s="98">
        <v>265</v>
      </c>
      <c r="B28" s="104">
        <v>2005</v>
      </c>
      <c r="C28" s="117">
        <v>2018</v>
      </c>
      <c r="D28" t="s" s="82">
        <v>392</v>
      </c>
      <c r="E28" t="s" s="118">
        <f>LEFT(D28,FIND("(",D28)-1)</f>
        <v>291</v>
      </c>
      <c r="F28" t="s" s="107">
        <f>MID(D28,SEARCH(":",D28)+LEN(":"),SEARCH(" – ",D28)-SEARCH(":",D28)-LEN(":"))</f>
        <v>47</v>
      </c>
      <c r="G28" t="s" s="119">
        <f>MID(D28,SEARCH("–",D28)+LEN(")"),SEARCH("–",D28)-SEARCH(":",D28)-LEN("– "))</f>
        <v>47</v>
      </c>
      <c r="H28" t="s" s="82">
        <v>403</v>
      </c>
      <c r="I28" t="s" s="118">
        <f>LEFT(H28,FIND("(",H28)-1)</f>
        <v>43</v>
      </c>
      <c r="J28" t="s" s="107">
        <f>MID(H28,SEARCH(":",H28)+LEN(":"),SEARCH("–",H28)-SEARCH(":",H28)-LEN(":"))</f>
        <v>190</v>
      </c>
      <c r="K28" t="s" s="119">
        <f>MID(H28,SEARCH("–",H28)+LEN(")"),SEARCH("–",H28)-SEARCH(":",H28)-LEN("– "))</f>
        <v>194</v>
      </c>
      <c r="L28" s="112">
        <f>(G28-F28)/(2*1.96)</f>
        <v>0</v>
      </c>
      <c r="M28" s="112">
        <f>(K28-J28)/(2*1.96)</f>
        <v>0.3571428571428572</v>
      </c>
      <c r="N28" s="113">
        <f>SQRT(L28^2+M28^2)</f>
        <v>0.3571428571428572</v>
      </c>
      <c r="O28" s="113">
        <f>IF(I28-E28&lt;0,-(I28-E28)/N28,(I28-E28)/N28)</f>
        <v>1.68</v>
      </c>
      <c r="P28" s="113">
        <f>EXP(-0.717*O28-0.416*(O28^2))</f>
        <v>0.09267297321484755</v>
      </c>
      <c r="Q28" t="s" s="82">
        <v>202</v>
      </c>
      <c r="R28" t="s" s="118">
        <f>LEFT(Q28,FIND("(",Q28)-1)</f>
        <v>203</v>
      </c>
      <c r="S28" t="s" s="107">
        <f>MID(Q28,SEARCH(":",Q28)+LEN(":"),SEARCH(" – ",Q28)-SEARCH(":",Q28)-LEN(":"))</f>
        <v>193</v>
      </c>
      <c r="T28" t="s" s="119">
        <f>MID(Q28,SEARCH("–",Q28)+LEN(")"),SEARCH("–",Q28)-SEARCH(":",Q28)-LEN("– "))</f>
        <v>179</v>
      </c>
      <c r="U28" t="s" s="82">
        <v>404</v>
      </c>
      <c r="V28" t="s" s="118">
        <f>LEFT(U28,FIND("(",U28)-1)</f>
        <v>181</v>
      </c>
      <c r="W28" t="s" s="107">
        <f>MID(U28,SEARCH(":",U28)+LEN(":"),SEARCH(" – ",U28)-SEARCH(":",U28)-LEN(":"))</f>
        <v>47</v>
      </c>
      <c r="X28" t="s" s="119">
        <f>MID(U28,SEARCH("–",U28)+LEN(")"),SEARCH("–",U28)-SEARCH(":",U28)-LEN("– "))</f>
        <v>270</v>
      </c>
      <c r="Y28" s="113">
        <f>(T28-S28)/(2*1.96)</f>
        <v>0.4591836734693878</v>
      </c>
      <c r="Z28" s="113">
        <f>(X28-W28)/(2*1.96)</f>
        <v>0.3061224489795918</v>
      </c>
      <c r="AA28" s="113">
        <f>SQRT(Y28^2+Z28^2)</f>
        <v>0.5518700931832636</v>
      </c>
      <c r="AB28" s="113">
        <f>IF(V28-R28&lt;0,-(V28-R28)/AA28,(V28-R28)/AA28)</f>
        <v>1.268414448701691</v>
      </c>
      <c r="AC28" s="113">
        <f>EXP(-0.717*AB28-0.416*(AB28^2))</f>
        <v>0.2062337079576172</v>
      </c>
    </row>
    <row r="29" ht="20.1" customHeight="1">
      <c r="A29" t="s" s="98">
        <v>271</v>
      </c>
      <c r="B29" s="104">
        <v>2007</v>
      </c>
      <c r="C29" s="117">
        <v>2013</v>
      </c>
      <c r="D29" t="s" s="82">
        <v>405</v>
      </c>
      <c r="E29" t="s" s="118">
        <f>LEFT(D29,FIND("(",D29)-1)</f>
        <v>192</v>
      </c>
      <c r="F29" t="s" s="107">
        <f>MID(D29,SEARCH(":",D29)+LEN(":"),SEARCH(" – ",D29)-SEARCH(":",D29)-LEN(":"))</f>
        <v>44</v>
      </c>
      <c r="G29" t="s" s="119">
        <f>MID(D29,SEARCH("–",D29)+LEN(")"),SEARCH("–",D29)-SEARCH(":",D29)-LEN("– "))</f>
        <v>218</v>
      </c>
      <c r="H29" t="s" s="82">
        <v>406</v>
      </c>
      <c r="I29" t="s" s="118">
        <f>LEFT(H29,FIND("(",H29)-1)</f>
        <v>284</v>
      </c>
      <c r="J29" t="s" s="107">
        <f>MID(H29,SEARCH(":",H29)+LEN(":"),SEARCH("–",H29)-SEARCH(":",H29)-LEN(":"))</f>
        <v>190</v>
      </c>
      <c r="K29" t="s" s="119">
        <f>MID(H29,SEARCH("–",H29)+LEN(")"),SEARCH("–",H29)-SEARCH(":",H29)-LEN("– "))</f>
        <v>259</v>
      </c>
      <c r="L29" s="112">
        <f>(G29-F29)/(2*1.96)</f>
        <v>0.3826530612244898</v>
      </c>
      <c r="M29" s="112">
        <f>(K29-J29)/(2*1.96)</f>
        <v>0.5102040816326531</v>
      </c>
      <c r="N29" s="113">
        <f>SQRT(L29^2+M29^2)</f>
        <v>0.6377551020408163</v>
      </c>
      <c r="O29" s="113">
        <f>IF(I29-E29&lt;0,-(I29-E29)/N29,(I29-E29)/N29)</f>
        <v>0.1568</v>
      </c>
      <c r="P29" s="113">
        <f>EXP(-0.717*O29-0.416*(O29^2))</f>
        <v>0.8845701343805865</v>
      </c>
      <c r="Q29" t="s" s="82">
        <v>252</v>
      </c>
      <c r="R29" t="s" s="118">
        <f>LEFT(Q29,FIND("(",Q29)-1)</f>
        <v>39</v>
      </c>
      <c r="S29" t="s" s="107">
        <f>MID(Q29,SEARCH(":",Q29)+LEN(":"),SEARCH(" – ",Q29)-SEARCH(":",Q29)-LEN(":"))</f>
        <v>47</v>
      </c>
      <c r="T29" t="s" s="119">
        <f>MID(Q29,SEARCH("–",Q29)+LEN(")"),SEARCH("–",Q29)-SEARCH(":",Q29)-LEN("– "))</f>
        <v>253</v>
      </c>
      <c r="U29" t="s" s="82">
        <v>242</v>
      </c>
      <c r="V29" t="s" s="118">
        <f>LEFT(U29,FIND("(",U29)-1)</f>
        <v>39</v>
      </c>
      <c r="W29" t="s" s="107">
        <f>MID(U29,SEARCH(":",U29)+LEN(":"),SEARCH(" – ",U29)-SEARCH(":",U29)-LEN(":"))</f>
        <v>47</v>
      </c>
      <c r="X29" t="s" s="119">
        <f>MID(U29,SEARCH("–",U29)+LEN(")"),SEARCH("–",U29)-SEARCH(":",U29)-LEN("– "))</f>
        <v>237</v>
      </c>
      <c r="Y29" s="113">
        <f>(T29-S29)/(2*1.96)</f>
        <v>0.2040816326530612</v>
      </c>
      <c r="Z29" s="113">
        <f>(X29-W29)/(2*1.96)</f>
        <v>0.1785714285714286</v>
      </c>
      <c r="AA29" s="113">
        <f>SQRT(Y29^2+Z29^2)</f>
        <v>0.2711771891003738</v>
      </c>
      <c r="AB29" s="113">
        <f>IF(V29-R29&lt;0,-(V29-R29)/AA29,(V29-R29)/AA29)</f>
        <v>0</v>
      </c>
      <c r="AC29" s="113">
        <f>EXP(-0.717*AB29-0.416*(AB29^2))</f>
        <v>1</v>
      </c>
    </row>
    <row r="30" ht="20.1" customHeight="1">
      <c r="A30" t="s" s="98">
        <v>277</v>
      </c>
      <c r="B30" s="104">
        <v>2006</v>
      </c>
      <c r="C30" s="117">
        <v>2013</v>
      </c>
      <c r="D30" t="s" s="82">
        <v>407</v>
      </c>
      <c r="E30" t="s" s="118">
        <f>LEFT(D30,FIND("(",D30)-1)</f>
        <v>284</v>
      </c>
      <c r="F30" t="s" s="107">
        <f>MID(D30,SEARCH(":",D30)+LEN(":"),SEARCH(" – ",D30)-SEARCH(":",D30)-LEN(":"))</f>
        <v>47</v>
      </c>
      <c r="G30" t="s" s="119">
        <f>MID(D30,SEARCH("–",D30)+LEN(")"),SEARCH("–",D30)-SEARCH(":",D30)-LEN("– "))</f>
        <v>179</v>
      </c>
      <c r="H30" s="75"/>
      <c r="I30" s="120"/>
      <c r="J30" s="110"/>
      <c r="K30" s="121"/>
      <c r="L30" s="112">
        <f>(G30-F30)/(2*1.96)</f>
        <v>0.5357142857142857</v>
      </c>
      <c r="M30" s="112">
        <f>(K30-J30)/(2*1.96)</f>
        <v>0</v>
      </c>
      <c r="N30" s="113">
        <f>SQRT(L30^2+M30^2)</f>
        <v>0.5357142857142857</v>
      </c>
      <c r="O30" s="113">
        <f>IF(I30-E30&lt;0,-(I30-E30)/N30,(I30-E30)/N30)</f>
        <v>1.866666666666667</v>
      </c>
      <c r="P30" s="113">
        <f>EXP(-0.717*O30-0.416*(O30^2))</f>
        <v>0.06154855589777568</v>
      </c>
      <c r="Q30" t="s" s="82">
        <v>408</v>
      </c>
      <c r="R30" t="s" s="118">
        <f>LEFT(Q30,FIND("(",Q30)-1)</f>
        <v>43</v>
      </c>
      <c r="S30" t="s" s="107">
        <f>MID(Q30,SEARCH(":",Q30)+LEN(":"),SEARCH(" – ",Q30)-SEARCH(":",Q30)-LEN(":"))</f>
        <v>47</v>
      </c>
      <c r="T30" t="s" s="119">
        <f>MID(Q30,SEARCH("–",Q30)+LEN(")"),SEARCH("–",Q30)-SEARCH(":",Q30)-LEN("– "))</f>
        <v>200</v>
      </c>
      <c r="U30" t="s" s="82">
        <v>388</v>
      </c>
      <c r="V30" t="s" s="118">
        <f>LEFT(U30,FIND("(",U30)-1)</f>
        <v>255</v>
      </c>
      <c r="W30" t="s" s="107">
        <f>MID(U30,SEARCH(":",U30)+LEN(":"),SEARCH(" – ",U30)-SEARCH(":",U30)-LEN(":"))</f>
        <v>47</v>
      </c>
      <c r="X30" t="s" s="119">
        <f>MID(U30,SEARCH("–",U30)+LEN(")"),SEARCH("–",U30)-SEARCH(":",U30)-LEN("– "))</f>
        <v>45</v>
      </c>
      <c r="Y30" s="113">
        <f>(T30-S30)/(2*1.96)</f>
        <v>0.2806122448979592</v>
      </c>
      <c r="Z30" s="113">
        <f>(X30-W30)/(2*1.96)</f>
        <v>0.2551020408163265</v>
      </c>
      <c r="AA30" s="113">
        <f>SQRT(Y30^2+Z30^2)</f>
        <v>0.3792364476356762</v>
      </c>
      <c r="AB30" s="113">
        <f>IF(V30-R30&lt;0,-(V30-R30)/AA30,(V30-R30)/AA30)</f>
        <v>0.5273754704931087</v>
      </c>
      <c r="AC30" s="113">
        <f>EXP(-0.717*AB30-0.416*(AB30^2))</f>
        <v>0.6102856423407739</v>
      </c>
    </row>
    <row r="31" ht="20.1" customHeight="1">
      <c r="A31" t="s" s="98">
        <v>286</v>
      </c>
      <c r="B31" s="104">
        <v>2006</v>
      </c>
      <c r="C31" s="117">
        <v>2012</v>
      </c>
      <c r="D31" t="s" s="82">
        <v>392</v>
      </c>
      <c r="E31" t="s" s="118">
        <f>LEFT(D31,FIND("(",D31)-1)</f>
        <v>291</v>
      </c>
      <c r="F31" t="s" s="107">
        <f>MID(D31,SEARCH(":",D31)+LEN(":"),SEARCH(" – ",D31)-SEARCH(":",D31)-LEN(":"))</f>
        <v>47</v>
      </c>
      <c r="G31" t="s" s="119">
        <f>MID(D31,SEARCH("–",D31)+LEN(")"),SEARCH("–",D31)-SEARCH(":",D31)-LEN("– "))</f>
        <v>47</v>
      </c>
      <c r="H31" t="s" s="82">
        <v>392</v>
      </c>
      <c r="I31" t="s" s="118">
        <f>LEFT(H31,FIND("(",H31)-1)</f>
        <v>291</v>
      </c>
      <c r="J31" t="s" s="107">
        <f>MID(H31,SEARCH(":",H31)+LEN(":"),SEARCH("–",H31)-SEARCH(":",H31)-LEN(":"))</f>
        <v>190</v>
      </c>
      <c r="K31" t="s" s="119">
        <f>MID(H31,SEARCH("–",H31)+LEN(")"),SEARCH("–",H31)-SEARCH(":",H31)-LEN("– "))</f>
        <v>47</v>
      </c>
      <c r="L31" s="112">
        <f>(G31-F31)/(2*1.96)</f>
        <v>0</v>
      </c>
      <c r="M31" s="112">
        <f>(K31-J31)/(2*1.96)</f>
        <v>0</v>
      </c>
      <c r="N31" s="113">
        <f>SQRT(L31^2+M31^2)</f>
        <v>0</v>
      </c>
      <c r="O31" s="113">
        <f>IF(I31-E31&lt;0,-(I31-E31)/N31,(I31-E31)/N31)</f>
      </c>
      <c r="P31" s="113">
        <f>EXP(-0.717*O31-0.416*(O31^2))</f>
      </c>
      <c r="Q31" t="s" s="82">
        <v>288</v>
      </c>
      <c r="R31" t="s" s="118">
        <f>LEFT(Q31,FIND("(",Q31)-1)</f>
        <v>255</v>
      </c>
      <c r="S31" t="s" s="107">
        <f>MID(Q31,SEARCH(":",Q31)+LEN(":"),SEARCH(" – ",Q31)-SEARCH(":",Q31)-LEN(":"))</f>
        <v>47</v>
      </c>
      <c r="T31" t="s" s="119">
        <f>MID(Q31,SEARCH("–",Q31)+LEN(")"),SEARCH("–",Q31)-SEARCH(":",Q31)-LEN("– "))</f>
        <v>182</v>
      </c>
      <c r="U31" t="s" s="82">
        <v>290</v>
      </c>
      <c r="V31" t="s" s="118">
        <f>LEFT(U31,FIND("(",U31)-1)</f>
        <v>291</v>
      </c>
      <c r="W31" s="115"/>
      <c r="X31" s="123"/>
      <c r="Y31" s="113">
        <f>(T31-S31)/(2*1.96)</f>
        <v>0.2295918367346939</v>
      </c>
      <c r="Z31" s="113">
        <f>(X31-W31)/(2*1.96)</f>
        <v>0</v>
      </c>
      <c r="AA31" s="113">
        <f>SQRT(Y31^2+Z31^2)</f>
        <v>0.2295918367346939</v>
      </c>
      <c r="AB31" s="113">
        <f>IF(V31-R31&lt;0,-(V31-R31)/AA31,(V31-R31)/AA31)</f>
        <v>1.742222222222222</v>
      </c>
      <c r="AC31" s="113">
        <f>EXP(-0.717*AB31-0.416*(AB31^2))</f>
        <v>0.08111608076713855</v>
      </c>
    </row>
    <row r="32" ht="20.1" customHeight="1">
      <c r="A32" t="s" s="98">
        <v>292</v>
      </c>
      <c r="B32" s="104">
        <v>2005</v>
      </c>
      <c r="C32" s="117">
        <v>2015</v>
      </c>
      <c r="D32" t="s" s="82">
        <v>409</v>
      </c>
      <c r="E32" t="s" s="118">
        <f>LEFT(D32,FIND("(",D32)-1)</f>
        <v>244</v>
      </c>
      <c r="F32" t="s" s="107">
        <f>MID(D32,SEARCH(":",D32)+LEN(":"),SEARCH(" – ",D32)-SEARCH(":",D32)-LEN(":"))</f>
        <v>44</v>
      </c>
      <c r="G32" t="s" s="119">
        <f>MID(D32,SEARCH("–",D32)+LEN(")"),SEARCH("–",D32)-SEARCH(":",D32)-LEN("– "))</f>
        <v>179</v>
      </c>
      <c r="H32" t="s" s="82">
        <v>410</v>
      </c>
      <c r="I32" t="s" s="118">
        <f>LEFT(H32,FIND("(",H32)-1)</f>
        <v>314</v>
      </c>
      <c r="J32" t="s" s="107">
        <f>MID(H32,SEARCH(":",H32)+LEN(":"),SEARCH("–",H32)-SEARCH(":",H32)-LEN(":"))</f>
        <v>204</v>
      </c>
      <c r="K32" t="s" s="119">
        <f>MID(H32,SEARCH("–",H32)+LEN(")"),SEARCH("–",H32)-SEARCH(":",H32)-LEN("– "))</f>
        <v>295</v>
      </c>
      <c r="L32" s="112">
        <f>(G32-F32)/(2*1.96)</f>
        <v>0.5102040816326531</v>
      </c>
      <c r="M32" s="112">
        <f>(K32-J32)/(2*1.96)</f>
        <v>0.5357142857142857</v>
      </c>
      <c r="N32" s="113">
        <f>SQRT(L32^2+M32^2)</f>
        <v>0.7397959183673469</v>
      </c>
      <c r="O32" s="113">
        <f>IF(I32-E32&lt;0,-(I32-E32)/N32,(I32-E32)/N32)</f>
        <v>0.2703448275862068</v>
      </c>
      <c r="P32" s="113">
        <f>EXP(-0.717*O32-0.416*(O32^2))</f>
        <v>0.799122400436257</v>
      </c>
      <c r="Q32" t="s" s="82">
        <v>391</v>
      </c>
      <c r="R32" t="s" s="118">
        <f>LEFT(Q32,FIND("(",Q32)-1)</f>
        <v>332</v>
      </c>
      <c r="S32" t="s" s="107">
        <f>MID(Q32,SEARCH(":",Q32)+LEN(":"),SEARCH(" – ",Q32)-SEARCH(":",Q32)-LEN(":"))</f>
        <v>47</v>
      </c>
      <c r="T32" t="s" s="119">
        <f>MID(Q32,SEARCH("–",Q32)+LEN(")"),SEARCH("–",Q32)-SEARCH(":",Q32)-LEN("– "))</f>
        <v>41</v>
      </c>
      <c r="U32" t="s" s="82">
        <v>411</v>
      </c>
      <c r="V32" t="s" s="118">
        <f>LEFT(U32,FIND("(",U32)-1)</f>
        <v>255</v>
      </c>
      <c r="W32" t="s" s="107">
        <f>MID(U32,SEARCH(":",U32)+LEN(":"),SEARCH(" – ",U32)-SEARCH(":",U32)-LEN(":"))</f>
        <v>44</v>
      </c>
      <c r="X32" t="s" s="119">
        <f>MID(U32,SEARCH("–",U32)+LEN(")"),SEARCH("–",U32)-SEARCH(":",U32)-LEN("– "))</f>
        <v>237</v>
      </c>
      <c r="Y32" s="113">
        <f>(T32-S32)/(2*1.96)</f>
        <v>0.1275510204081633</v>
      </c>
      <c r="Z32" s="113">
        <f>(X32-W32)/(2*1.96)</f>
        <v>0.1530612244897959</v>
      </c>
      <c r="AA32" s="113">
        <f>SQRT(Y32^2+Z32^2)</f>
        <v>0.1992410631608841</v>
      </c>
      <c r="AB32" s="113">
        <f>IF(V32-R32&lt;0,-(V32-R32)/AA32,(V32-R32)/AA32)</f>
        <v>1.003809138673905</v>
      </c>
      <c r="AC32" s="113">
        <f>EXP(-0.717*AB32-0.416*(AB32^2))</f>
        <v>0.3201689698477143</v>
      </c>
    </row>
    <row r="33" ht="20.1" customHeight="1">
      <c r="A33" t="s" s="98">
        <v>301</v>
      </c>
      <c r="B33" s="104">
        <v>2005</v>
      </c>
      <c r="C33" s="117">
        <v>2017</v>
      </c>
      <c r="D33" t="s" s="82">
        <v>392</v>
      </c>
      <c r="E33" t="s" s="118">
        <f>LEFT(D33,FIND("(",D33)-1)</f>
        <v>291</v>
      </c>
      <c r="F33" t="s" s="107">
        <f>MID(D33,SEARCH(":",D33)+LEN(":"),SEARCH(" – ",D33)-SEARCH(":",D33)-LEN(":"))</f>
        <v>47</v>
      </c>
      <c r="G33" t="s" s="119">
        <f>MID(D33,SEARCH("–",D33)+LEN(")"),SEARCH("–",D33)-SEARCH(":",D33)-LEN("– "))</f>
        <v>47</v>
      </c>
      <c r="H33" t="s" s="82">
        <v>207</v>
      </c>
      <c r="I33" t="s" s="118">
        <f>LEFT(H33,FIND("(",H33)-1)</f>
        <v>196</v>
      </c>
      <c r="J33" t="s" s="107">
        <f>MID(H33,SEARCH(":",H33)+LEN(":"),SEARCH("–",H33)-SEARCH(":",H33)-LEN(":"))</f>
        <v>190</v>
      </c>
      <c r="K33" t="s" s="119">
        <f>MID(H33,SEARCH("–",H33)+LEN(")"),SEARCH("–",H33)-SEARCH(":",H33)-LEN("– "))</f>
        <v>193</v>
      </c>
      <c r="L33" s="112">
        <f>(G33-F33)/(2*1.96)</f>
        <v>0</v>
      </c>
      <c r="M33" s="112">
        <f>(K33-J33)/(2*1.96)</f>
        <v>0.07653061224489796</v>
      </c>
      <c r="N33" s="113">
        <f>SQRT(L33^2+M33^2)</f>
        <v>0.07653061224489796</v>
      </c>
      <c r="O33" s="113">
        <f>IF(I33-E33&lt;0,-(I33-E33)/N33,(I33-E33)/N33)</f>
        <v>1.306666666666667</v>
      </c>
      <c r="P33" s="113">
        <f>EXP(-0.717*O33-0.416*(O33^2))</f>
        <v>0.1925981942029139</v>
      </c>
      <c r="Q33" t="s" s="82">
        <v>402</v>
      </c>
      <c r="R33" t="s" s="118">
        <f>LEFT(Q33,FIND("(",Q33)-1)</f>
        <v>332</v>
      </c>
      <c r="S33" t="s" s="107">
        <f>MID(Q33,SEARCH(":",Q33)+LEN(":"),SEARCH(" – ",Q33)-SEARCH(":",Q33)-LEN(":"))</f>
        <v>47</v>
      </c>
      <c r="T33" t="s" s="119">
        <f>MID(Q33,SEARCH("–",Q33)+LEN(")"),SEARCH("–",Q33)-SEARCH(":",Q33)-LEN("– "))</f>
        <v>186</v>
      </c>
      <c r="U33" t="s" s="82">
        <v>393</v>
      </c>
      <c r="V33" t="s" s="118">
        <f>LEFT(U33,FIND("(",U33)-1)</f>
        <v>196</v>
      </c>
      <c r="W33" t="s" s="107">
        <f>MID(U33,SEARCH(":",U33)+LEN(":"),SEARCH(" – ",U33)-SEARCH(":",U33)-LEN(":"))</f>
        <v>47</v>
      </c>
      <c r="X33" t="s" s="119">
        <f>MID(U33,SEARCH("–",U33)+LEN(")"),SEARCH("–",U33)-SEARCH(":",U33)-LEN("– "))</f>
        <v>206</v>
      </c>
      <c r="Y33" s="113">
        <f>(T33-S33)/(2*1.96)</f>
        <v>0.1530612244897959</v>
      </c>
      <c r="Z33" s="113">
        <f>(X33-W33)/(2*1.96)</f>
        <v>0.05102040816326531</v>
      </c>
      <c r="AA33" s="113">
        <f>SQRT(Y33^2+Z33^2)</f>
        <v>0.1613406969473663</v>
      </c>
      <c r="AB33" s="113">
        <f>IF(V33-R33&lt;0,-(V33-R33)/AA33,(V33-R33)/AA33)</f>
        <v>0.6198064213930023</v>
      </c>
      <c r="AC33" s="113">
        <f>EXP(-0.717*AB33-0.416*(AB33^2))</f>
        <v>0.5465050317725892</v>
      </c>
    </row>
    <row r="34" ht="20.1" customHeight="1">
      <c r="A34" t="s" s="98">
        <v>303</v>
      </c>
      <c r="B34" s="104">
        <v>2008</v>
      </c>
      <c r="C34" s="117">
        <v>2013</v>
      </c>
      <c r="D34" t="s" s="82">
        <v>412</v>
      </c>
      <c r="E34" t="s" s="118">
        <f>LEFT(D34,FIND("(",D34)-1)</f>
        <v>244</v>
      </c>
      <c r="F34" t="s" s="107">
        <f>MID(D34,SEARCH(":",D34)+LEN(":"),SEARCH(" – ",D34)-SEARCH(":",D34)-LEN(":"))</f>
        <v>47</v>
      </c>
      <c r="G34" t="s" s="119">
        <f>MID(D34,SEARCH("–",D34)+LEN(")"),SEARCH("–",D34)-SEARCH(":",D34)-LEN("– "))</f>
        <v>179</v>
      </c>
      <c r="H34" t="s" s="82">
        <v>413</v>
      </c>
      <c r="I34" t="s" s="118">
        <f>LEFT(H34,FIND("(",H34)-1)</f>
        <v>192</v>
      </c>
      <c r="J34" t="s" s="107">
        <f>MID(H34,SEARCH(":",H34)+LEN(":"),SEARCH("–",H34)-SEARCH(":",H34)-LEN(":"))</f>
        <v>280</v>
      </c>
      <c r="K34" t="s" s="119">
        <f>MID(H34,SEARCH("–",H34)+LEN(")"),SEARCH("–",H34)-SEARCH(":",H34)-LEN("– "))</f>
        <v>133</v>
      </c>
      <c r="L34" s="112">
        <f>(G34-F34)/(2*1.96)</f>
        <v>0.5357142857142857</v>
      </c>
      <c r="M34" s="112">
        <f>(K34-J34)/(2*1.96)</f>
        <v>0.3316326530612245</v>
      </c>
      <c r="N34" s="113">
        <f>SQRT(L34^2+M34^2)</f>
        <v>0.6300555630218606</v>
      </c>
      <c r="O34" s="113">
        <f>IF(I34-E34&lt;0,-(I34-E34)/N34,(I34-E34)/N34)</f>
        <v>0.3174323214301352</v>
      </c>
      <c r="P34" s="113">
        <f>EXP(-0.717*O34-0.416*(O34^2))</f>
        <v>0.7637486787873438</v>
      </c>
      <c r="Q34" t="s" s="82">
        <v>392</v>
      </c>
      <c r="R34" t="s" s="124">
        <f>LEFT(Q34,FIND("(",Q34)-1)</f>
        <v>291</v>
      </c>
      <c r="S34" t="s" s="125">
        <f>MID(Q34,SEARCH(":",Q34)+LEN(":"),SEARCH(" – ",Q34)-SEARCH(":",Q34)-LEN(":"))</f>
        <v>47</v>
      </c>
      <c r="T34" t="s" s="126">
        <f>MID(Q34,SEARCH("–",Q34)+LEN(")"),SEARCH("–",Q34)-SEARCH(":",Q34)-LEN("– "))</f>
        <v>47</v>
      </c>
      <c r="U34" t="s" s="82">
        <v>414</v>
      </c>
      <c r="V34" t="s" s="118">
        <f>LEFT(U34,FIND("(",U34)-1)</f>
        <v>43</v>
      </c>
      <c r="W34" t="s" s="107">
        <f>MID(U34,SEARCH(":",U34)+LEN(":"),SEARCH(" – ",U34)-SEARCH(":",U34)-LEN(":"))</f>
        <v>44</v>
      </c>
      <c r="X34" t="s" s="119">
        <f>MID(U34,SEARCH("–",U34)+LEN(")"),SEARCH("–",U34)-SEARCH(":",U34)-LEN("– "))</f>
        <v>200</v>
      </c>
      <c r="Y34" s="113">
        <f>(T34-S34)/(2*1.96)</f>
        <v>0</v>
      </c>
      <c r="Z34" s="113">
        <f>(X34-W34)/(2*1.96)</f>
        <v>0.2551020408163265</v>
      </c>
      <c r="AA34" s="113">
        <f>SQRT(Y34^2+Z34^2)</f>
        <v>0.2551020408163265</v>
      </c>
      <c r="AB34" s="113">
        <f>IF(V34-R34&lt;0,-(V34-R34)/AA34,(V34-R34)/AA34)</f>
        <v>2.352</v>
      </c>
      <c r="AC34" s="113">
        <f>EXP(-0.717*AB34-0.416*(AB34^2))</f>
        <v>0.01854312712451064</v>
      </c>
    </row>
    <row r="35" ht="20.1" customHeight="1">
      <c r="A35" t="s" s="98">
        <v>312</v>
      </c>
      <c r="B35" s="99"/>
      <c r="C35" s="117">
        <v>2014</v>
      </c>
      <c r="D35" s="75"/>
      <c r="E35" s="127"/>
      <c r="F35" s="128"/>
      <c r="G35" s="129"/>
      <c r="H35" t="s" s="82">
        <v>207</v>
      </c>
      <c r="I35" t="s" s="124">
        <f>LEFT(H35,FIND("(",H35)-1)</f>
        <v>196</v>
      </c>
      <c r="J35" t="s" s="125">
        <f>MID(H35,SEARCH(":",H35)+LEN(":"),SEARCH("–",H35)-SEARCH(":",H35)-LEN(":"))</f>
        <v>190</v>
      </c>
      <c r="K35" t="s" s="126">
        <f>MID(H35,SEARCH("–",H35)+LEN(")"),SEARCH("–",H35)-SEARCH(":",H35)-LEN("– "))</f>
        <v>193</v>
      </c>
      <c r="L35" s="112">
        <f>(G35-F35)/(2*1.96)</f>
        <v>0</v>
      </c>
      <c r="M35" s="112">
        <f>(K35-J35)/(2*1.96)</f>
        <v>0.07653061224489796</v>
      </c>
      <c r="N35" s="113">
        <f>SQRT(L35^2+M35^2)</f>
        <v>0.07653061224489796</v>
      </c>
      <c r="O35" s="113">
        <f>IF(I35-E35&lt;0,-(I35-E35)/N35,(I35-E35)/N35)</f>
        <v>1.306666666666667</v>
      </c>
      <c r="P35" s="113">
        <f>EXP(-0.717*O35-0.416*(O35^2))</f>
        <v>0.1925981942029139</v>
      </c>
      <c r="Q35" s="75"/>
      <c r="R35" s="77"/>
      <c r="S35" s="77"/>
      <c r="T35" s="77"/>
      <c r="U35" t="s" s="82">
        <v>254</v>
      </c>
      <c r="V35" t="s" s="124">
        <f>LEFT(U35,FIND("(",U35)-1)</f>
        <v>255</v>
      </c>
      <c r="W35" t="s" s="125">
        <f>MID(U35,SEARCH(":",U35)+LEN(":"),SEARCH(" – ",U35)-SEARCH(":",U35)-LEN(":"))</f>
        <v>47</v>
      </c>
      <c r="X35" t="s" s="126">
        <f>MID(U35,SEARCH("–",U35)+LEN(")"),SEARCH("–",U35)-SEARCH(":",U35)-LEN("– "))</f>
        <v>253</v>
      </c>
      <c r="Y35" s="113">
        <f>(T35-S35)/(2*1.96)</f>
        <v>0</v>
      </c>
      <c r="Z35" s="113">
        <f>(X35-W35)/(2*1.96)</f>
        <v>0.2040816326530612</v>
      </c>
      <c r="AA35" s="113">
        <f>SQRT(Y35^2+Z35^2)</f>
        <v>0.2040816326530612</v>
      </c>
      <c r="AB35" s="113">
        <f>IF(V35-R35&lt;0,-(V35-R35)/AA35,(V35-R35)/AA35)</f>
        <v>1.96</v>
      </c>
      <c r="AC35" s="113">
        <f>EXP(-0.717*AB35-0.416*(AB35^2))</f>
        <v>0.04961680957222329</v>
      </c>
    </row>
    <row r="36" ht="20.1" customHeight="1">
      <c r="A36" s="73"/>
      <c r="B36" t="s" s="130">
        <v>315</v>
      </c>
      <c r="C36" s="75"/>
      <c r="D36" s="75"/>
      <c r="E36" s="75"/>
      <c r="F36" s="75"/>
      <c r="G36" s="75"/>
      <c r="H36" s="75"/>
      <c r="I36" s="75"/>
      <c r="J36" s="75"/>
      <c r="K36" s="75"/>
      <c r="L36" s="75"/>
      <c r="M36" s="75"/>
      <c r="N36" s="75"/>
      <c r="O36" s="75"/>
      <c r="P36" s="75"/>
      <c r="Q36" s="75"/>
      <c r="R36" s="75"/>
      <c r="S36" s="75"/>
      <c r="T36" s="75"/>
      <c r="U36" s="75"/>
      <c r="V36" s="75"/>
      <c r="W36" s="75"/>
      <c r="X36" s="75"/>
      <c r="Y36" s="75"/>
      <c r="Z36" s="75"/>
      <c r="AA36" s="75"/>
      <c r="AB36" s="75"/>
      <c r="AC36" s="75"/>
    </row>
  </sheetData>
  <mergeCells count="4">
    <mergeCell ref="A1:AC1"/>
    <mergeCell ref="L2:P2"/>
    <mergeCell ref="Y2:AC2"/>
    <mergeCell ref="B36:L36"/>
  </mergeCell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