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v\vcl13\MAGE\Data\PRJCT\D&amp;I\Overige Projecten\Cruz Oliveira - Rare disease\Systematic Review\Submission Orphanet\"/>
    </mc:Choice>
  </mc:AlternateContent>
  <bookViews>
    <workbookView xWindow="-105" yWindow="-105" windowWidth="23250" windowHeight="12450"/>
  </bookViews>
  <sheets>
    <sheet name="Data Extraction Form" sheetId="9" r:id="rId1"/>
    <sheet name="Notes" sheetId="10" r:id="rId2"/>
  </sheets>
  <definedNames>
    <definedName name="_xlnm._FilterDatabase" localSheetId="0" hidden="1">'Data Extraction Form'!$A$1:$A$1016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6" roundtripDataSignature="AMtx7miXTt6YLZ/ayA3E3mWtrujVOt6o5Q=="/>
    </ext>
  </extLst>
</workbook>
</file>

<file path=xl/calcChain.xml><?xml version="1.0" encoding="utf-8"?>
<calcChain xmlns="http://schemas.openxmlformats.org/spreadsheetml/2006/main">
  <c r="B12" i="10" l="1"/>
  <c r="B11" i="10"/>
  <c r="B10" i="10"/>
  <c r="B8" i="10"/>
  <c r="B6" i="10"/>
  <c r="B4" i="10"/>
  <c r="B3" i="10"/>
  <c r="AD16" i="9" l="1"/>
  <c r="Z15" i="9"/>
  <c r="Y15" i="9"/>
  <c r="AD15" i="9"/>
  <c r="AA14" i="9"/>
  <c r="Y13" i="9"/>
  <c r="Z13" i="9"/>
  <c r="Y9" i="9"/>
  <c r="AD9" i="9"/>
  <c r="X10" i="9"/>
  <c r="AD10" i="9" s="1"/>
  <c r="AA9" i="9"/>
  <c r="Y12" i="9"/>
  <c r="AA12" i="9"/>
  <c r="Z12" i="9"/>
  <c r="AC19" i="9"/>
  <c r="Z14" i="9"/>
  <c r="Z11" i="9"/>
  <c r="X28" i="9"/>
  <c r="AC28" i="9" s="1"/>
  <c r="X26" i="9"/>
  <c r="AB25" i="9"/>
  <c r="AA24" i="9"/>
  <c r="AB23" i="9"/>
  <c r="AC6" i="9"/>
  <c r="AC5" i="9"/>
  <c r="Y11" i="9"/>
  <c r="AD25" i="9"/>
  <c r="AD24" i="9"/>
  <c r="AC23" i="9"/>
  <c r="AD20" i="9"/>
  <c r="AC18" i="9"/>
  <c r="Z16" i="9"/>
  <c r="AD17" i="9"/>
  <c r="AD14" i="9"/>
  <c r="AD13" i="9"/>
  <c r="AD12" i="9"/>
  <c r="AD11" i="9"/>
  <c r="AD8" i="9"/>
  <c r="AD7" i="9"/>
  <c r="AC3" i="9"/>
  <c r="AD4" i="9"/>
  <c r="AA13" i="9" l="1"/>
  <c r="Y14" i="9"/>
  <c r="AC26" i="9"/>
  <c r="Z17" i="9"/>
  <c r="Y17" i="9"/>
  <c r="Y16" i="9"/>
  <c r="AA16" i="9" s="1"/>
  <c r="AA4" i="9"/>
  <c r="Z4" i="9"/>
  <c r="AA17" i="9" l="1"/>
</calcChain>
</file>

<file path=xl/sharedStrings.xml><?xml version="1.0" encoding="utf-8"?>
<sst xmlns="http://schemas.openxmlformats.org/spreadsheetml/2006/main" count="680" uniqueCount="218">
  <si>
    <t xml:space="preserve">Internal consistency </t>
  </si>
  <si>
    <t xml:space="preserve">Use of DisMod  </t>
  </si>
  <si>
    <t>Perspective of YLD estimates</t>
  </si>
  <si>
    <t>Life expectancy source</t>
  </si>
  <si>
    <t>Crude DALY [number]</t>
  </si>
  <si>
    <t>Crude YLD [number]</t>
  </si>
  <si>
    <t>Crude YLL [number]</t>
  </si>
  <si>
    <t>DALY per incident case (life-long)</t>
  </si>
  <si>
    <t>DALY per prevalent (anual)</t>
  </si>
  <si>
    <t>Uncertainty analysis</t>
  </si>
  <si>
    <t>Sensitivity analysis</t>
  </si>
  <si>
    <t xml:space="preserve">Abolhassani et al </t>
  </si>
  <si>
    <t>Diseases of the immune system</t>
  </si>
  <si>
    <t>Common variable immunodeficiency disorders</t>
  </si>
  <si>
    <t>Iran</t>
  </si>
  <si>
    <t xml:space="preserve"> 1985-2008</t>
  </si>
  <si>
    <t>incidence-based</t>
  </si>
  <si>
    <t>NA</t>
  </si>
  <si>
    <t>AIDS</t>
  </si>
  <si>
    <t xml:space="preserve">Acuna et al </t>
  </si>
  <si>
    <t>NR</t>
  </si>
  <si>
    <r>
      <rPr>
        <sz val="10"/>
        <color theme="1"/>
        <rFont val="Calibri"/>
      </rPr>
      <t>Diseases of the nervous system </t>
    </r>
    <r>
      <rPr>
        <sz val="10"/>
        <color rgb="FF000000"/>
        <rFont val="Calibri"/>
      </rPr>
      <t> </t>
    </r>
  </si>
  <si>
    <t>X-Linked dystonia-parkinsonism</t>
  </si>
  <si>
    <t>August 2015 to mid-December 2016</t>
  </si>
  <si>
    <t xml:space="preserve">Café et al </t>
  </si>
  <si>
    <t>Diseases of the blood or blood-forming organs</t>
  </si>
  <si>
    <t>Hemophilia A</t>
  </si>
  <si>
    <t>Portugal</t>
  </si>
  <si>
    <t>West level 26 standard life table</t>
  </si>
  <si>
    <t>Chung et al</t>
  </si>
  <si>
    <t>Multiple sclerosis</t>
  </si>
  <si>
    <t>Korea</t>
  </si>
  <si>
    <t xml:space="preserve">Costa et al </t>
  </si>
  <si>
    <r>
      <rPr>
        <sz val="10"/>
        <color theme="1"/>
        <rFont val="Calibri"/>
      </rPr>
      <t xml:space="preserve">Developmental anomalies </t>
    </r>
    <r>
      <rPr>
        <sz val="10"/>
        <color rgb="FF000000"/>
        <rFont val="Calibri"/>
      </rPr>
      <t> </t>
    </r>
  </si>
  <si>
    <t>prevalence-based</t>
  </si>
  <si>
    <t xml:space="preserve">GBD 2016 Motor Neuron Disease collaborators </t>
  </si>
  <si>
    <t>Global</t>
  </si>
  <si>
    <t>GBD model life table</t>
  </si>
  <si>
    <t>GBD 2019 Diseases and Injuries Collaborators</t>
  </si>
  <si>
    <t xml:space="preserve">Developmental anomalies </t>
  </si>
  <si>
    <t>Down syndrome</t>
  </si>
  <si>
    <t>Neural tube defects</t>
  </si>
  <si>
    <t>Turner syndrome</t>
  </si>
  <si>
    <t>Kilnefelter syndrome</t>
  </si>
  <si>
    <t>Thalassemia</t>
  </si>
  <si>
    <t>Guojun et al</t>
  </si>
  <si>
    <t>China</t>
  </si>
  <si>
    <t>2017-2018</t>
  </si>
  <si>
    <t xml:space="preserve">Henrard et al. </t>
  </si>
  <si>
    <t>Hemophilia (A and B)</t>
  </si>
  <si>
    <t>Belgium</t>
  </si>
  <si>
    <t>Coale-Demeny West model
life table</t>
  </si>
  <si>
    <t>Inês et al</t>
  </si>
  <si>
    <t xml:space="preserve">Endocrine, nutritional or metabolic diseases  </t>
  </si>
  <si>
    <t>Hereditary transthyretin amyloidosis polyneuropathy</t>
  </si>
  <si>
    <t>Janphram et al</t>
  </si>
  <si>
    <t xml:space="preserve">Diseases of the genitourinary system  </t>
  </si>
  <si>
    <t>Thailand</t>
  </si>
  <si>
    <t>2011-2020</t>
  </si>
  <si>
    <t>Kansal et al</t>
  </si>
  <si>
    <t xml:space="preserve">Mental, behavioural or neurodevelopmental disorders  </t>
  </si>
  <si>
    <t>Frontotemporal dementia</t>
  </si>
  <si>
    <t>Liu et al</t>
  </si>
  <si>
    <t>Shandong Province, China</t>
  </si>
  <si>
    <t>Coale-Demeny West Level 26
life table</t>
  </si>
  <si>
    <t>Odnoletkova et al.</t>
  </si>
  <si>
    <t>Western Europe</t>
  </si>
  <si>
    <t>2004-2014</t>
  </si>
  <si>
    <t>Pinto et al</t>
  </si>
  <si>
    <t>Brazil</t>
  </si>
  <si>
    <t xml:space="preserve">Siddiqi et al </t>
  </si>
  <si>
    <t>USA</t>
  </si>
  <si>
    <t>Villaquiran-Torres et al</t>
  </si>
  <si>
    <t>Diseases of the circulatory system</t>
  </si>
  <si>
    <t>Colombia</t>
  </si>
  <si>
    <t>Villaverde-Hueso et al</t>
  </si>
  <si>
    <t>Scleroderma</t>
  </si>
  <si>
    <t>Spain</t>
  </si>
  <si>
    <t xml:space="preserve">Princeton Model
Life Table with Level West 26 modified </t>
  </si>
  <si>
    <t xml:space="preserve">Author(s) ("Last name" et al) </t>
  </si>
  <si>
    <t>Reference time period</t>
  </si>
  <si>
    <t>Reference region/country</t>
  </si>
  <si>
    <t>Was full-text available?</t>
  </si>
  <si>
    <t>Disease(s) included</t>
  </si>
  <si>
    <t>☓</t>
  </si>
  <si>
    <t>✓</t>
  </si>
  <si>
    <t xml:space="preserve">Roxas City Capiz, Philippines </t>
  </si>
  <si>
    <t xml:space="preserve">☓ </t>
  </si>
  <si>
    <t>Spina bifida</t>
  </si>
  <si>
    <t>Motor neuron diseases *</t>
  </si>
  <si>
    <t>Orofacial cleft</t>
  </si>
  <si>
    <t>Sickle cell disease</t>
  </si>
  <si>
    <t>Glomerulonephritis *</t>
  </si>
  <si>
    <t>☓*</t>
  </si>
  <si>
    <t>YLL methods</t>
  </si>
  <si>
    <t>YLD methods</t>
  </si>
  <si>
    <t>General BoD methods/ DALY methods</t>
  </si>
  <si>
    <t>Study developed own DWs: Yes/No  [Source]</t>
  </si>
  <si>
    <t xml:space="preserve">Severity distribution </t>
  </si>
  <si>
    <t xml:space="preserve">Comorbidity adjustment  </t>
  </si>
  <si>
    <t>National Life Table</t>
  </si>
  <si>
    <t>No [Dutch DWs]</t>
  </si>
  <si>
    <t xml:space="preserve">✓ </t>
  </si>
  <si>
    <t>No [NR]</t>
  </si>
  <si>
    <t>Parkinson's</t>
  </si>
  <si>
    <t xml:space="preserve">Yes [SF-36 (Carvalhosa et al 2014)] </t>
  </si>
  <si>
    <t xml:space="preserve"> National</t>
  </si>
  <si>
    <t xml:space="preserve"> Scenario analysis (time discount rate and age weighing) </t>
  </si>
  <si>
    <t>No [Korean DWs]</t>
  </si>
  <si>
    <t>No [Disability weight scale]</t>
  </si>
  <si>
    <t xml:space="preserve"> Global</t>
  </si>
  <si>
    <t xml:space="preserve"> Model and parameter uncertainty</t>
  </si>
  <si>
    <t>Yes [GBD DWs]</t>
  </si>
  <si>
    <t>WHO standard life expectancy</t>
  </si>
  <si>
    <t>No [GBD DWs]</t>
  </si>
  <si>
    <t>Yes [SF-36 (carvalhosa et al 2014) and KINDL score (khair et al 2012)]</t>
  </si>
  <si>
    <t>National</t>
  </si>
  <si>
    <t>✓/ ☓</t>
  </si>
  <si>
    <t>1,5 %/ 3%</t>
  </si>
  <si>
    <t xml:space="preserve"> Probabilistic sensitivity analyses</t>
  </si>
  <si>
    <t>Yes [EQ-5D-3L (Monica et al 2015)]</t>
  </si>
  <si>
    <t>Human Life-Table Database; WHO life tables; National Life table (Canada and India)</t>
  </si>
  <si>
    <t xml:space="preserve"> Parameter uncertainty</t>
  </si>
  <si>
    <t xml:space="preserve">Yes [EQ-5D (Universal Data
Collection project (UDC))] </t>
  </si>
  <si>
    <t xml:space="preserve"> Age-adjusted prevalence; discount rate; age weighting; and severity distribution</t>
  </si>
  <si>
    <t>Rheumatoid arthritis</t>
  </si>
  <si>
    <t xml:space="preserve"> Varying disability weights</t>
  </si>
  <si>
    <t>For mortality</t>
  </si>
  <si>
    <t>Delphi method (Expert Delbecq panel)</t>
  </si>
  <si>
    <t>Literature (Ekestern et al 2004)</t>
  </si>
  <si>
    <t>Literature (systematic review), Insurance claims (USA), disease registry (ALS Clinical Trials (PRO-ACT))</t>
  </si>
  <si>
    <t>National vital statistics and verbal autopsy (GBD)</t>
  </si>
  <si>
    <t>Literature, censuses, household surveys, civil registration and vital statistics, disease registries, health service use, satellite imaging, disease notifications</t>
  </si>
  <si>
    <t>Literature (Plug et al 2006)</t>
  </si>
  <si>
    <t>Literature (systematic review)</t>
  </si>
  <si>
    <t>Hospital Records (university-affiliated hospitals, and hospitals from 17 cities in Shandong Province)</t>
  </si>
  <si>
    <t>Disease Registry (European Society for Immunodeficiencies registry data- ESID)</t>
  </si>
  <si>
    <t>Literature (Soucie et al 1998)</t>
  </si>
  <si>
    <t>Literature (NR) , GBD 2015 and National vital statistics</t>
  </si>
  <si>
    <t>Data input sources </t>
  </si>
  <si>
    <t>For prevalence/incidence and morbidity </t>
  </si>
  <si>
    <t>Delphi method (Expert Delbecq panel) and Survey</t>
  </si>
  <si>
    <t>Literature (Kim et al 2010; Torisu et al 2010, Granieri et al 2007) </t>
  </si>
  <si>
    <t>Hospital Records (NR) and expert’s opinion</t>
  </si>
  <si>
    <t>Hospital Records (NR) and expert’s opinion</t>
  </si>
  <si>
    <t>Literature, censuses, household surveys, civil registration and vital statistics, disease registries, satellite imaging, disease notifications</t>
  </si>
  <si>
    <t>Surveys (50 centers across China) and expert’s opinion</t>
  </si>
  <si>
    <t>Disease Registry (Belgian Haemophilia Association) and Literature (Taruscio et al 1990, Soucie et al 1998, Stonebrakeret al 2010 and Stonebraker et al 2012)</t>
  </si>
  <si>
    <t>Literature (Ines et al 2018, Coelho et al 2018) and Disease Registries (2 national reference centers)</t>
  </si>
  <si>
    <t>Literature (Ines et al 2018, Coelho et al 2018)</t>
  </si>
  <si>
    <t xml:space="preserve">Disease Registry (Ramathibodi Hospital Glomerular Registry) </t>
  </si>
  <si>
    <t>Disease Registry (Ramathibodi Hospital Glomerular Registry) and National vital statistics </t>
  </si>
  <si>
    <t>Patient Registry (Chinese Center for Disease Control and Prevention)</t>
  </si>
  <si>
    <t>Literature, National vital statistics (Brazilian governmental healthcare public database) and expert’s opinion</t>
  </si>
  <si>
    <t xml:space="preserve">National vital statistics (Brazilian governmental healthcare public database) </t>
  </si>
  <si>
    <t>Literature (Soucie et al 1998), Patient Registry (CDC) and censuses (U.S. Census Bureau)</t>
  </si>
  <si>
    <t>Literature (NR), GBD 2015 and National vital statistics</t>
  </si>
  <si>
    <t>Literature (Silman et al 1988), National Vital Statistics and expert’s opinion</t>
  </si>
  <si>
    <t xml:space="preserve">National Statistics Institute </t>
  </si>
  <si>
    <t>Disease Registry (Iranian Primary Immunodeficiency Registry at the Children’s Medical Center)</t>
  </si>
  <si>
    <t>Hospital Records (Health Centrum, Movement Disorders Clinic)</t>
  </si>
  <si>
    <t>Year of publication</t>
  </si>
  <si>
    <t>DALYs Crude Rate (per 100 000)</t>
  </si>
  <si>
    <t>DALY per case estimation</t>
  </si>
  <si>
    <t>*line 4, column W</t>
  </si>
  <si>
    <t>Rationale</t>
  </si>
  <si>
    <t>Cell</t>
  </si>
  <si>
    <t>Calculation</t>
  </si>
  <si>
    <t>Males + Females</t>
  </si>
  <si>
    <t>*line 18, column W</t>
  </si>
  <si>
    <t>Calculated from table 1 results</t>
  </si>
  <si>
    <t>*line 18, column V</t>
  </si>
  <si>
    <t xml:space="preserve">Calculated from table 1 </t>
  </si>
  <si>
    <t>*line 22, column Y</t>
  </si>
  <si>
    <t>Results were provided per case (YLL-mean ranged from 9.78 years in PSP to 20.38 years in FTD-ALS)</t>
  </si>
  <si>
    <t>*line 19, column V</t>
  </si>
  <si>
    <t>Only males were taken into account</t>
  </si>
  <si>
    <t>*line 21, line Y</t>
  </si>
  <si>
    <t>Calculated based on the number of cases and the mean YLL obtained per disease type</t>
  </si>
  <si>
    <t>*line 23, column V</t>
  </si>
  <si>
    <t>Calculated based on incidence and general population</t>
  </si>
  <si>
    <t>*line 24, column W</t>
  </si>
  <si>
    <t>*line 28, column V</t>
  </si>
  <si>
    <t>Calculated from the incidence and the general population</t>
  </si>
  <si>
    <t>*line 6, colum V</t>
  </si>
  <si>
    <t>*line 27, column W</t>
  </si>
  <si>
    <t>5301 - 15836</t>
  </si>
  <si>
    <t>*line 24, column X</t>
  </si>
  <si>
    <t>8722 per 100 000 affected people
 per 2435</t>
  </si>
  <si>
    <t>36785 per 100 000 affected people
 per 2435</t>
  </si>
  <si>
    <t>NR*</t>
  </si>
  <si>
    <t>*line 27, column X</t>
  </si>
  <si>
    <t xml:space="preserve">NA </t>
  </si>
  <si>
    <t>15 years or older incident cases</t>
  </si>
  <si>
    <t xml:space="preserve"> 9,78 to 20,38</t>
  </si>
  <si>
    <t>rate per 100 000</t>
  </si>
  <si>
    <t>*line 3, column X and W</t>
  </si>
  <si>
    <t>Funding (source)</t>
  </si>
  <si>
    <t>Corresponding disease group</t>
  </si>
  <si>
    <t>Disease information</t>
  </si>
  <si>
    <t>Pulmonary arterial hypertension and Chronic thromboembolic pulmonary hypertension</t>
  </si>
  <si>
    <t>Study used DWs of other diseases?</t>
  </si>
  <si>
    <t>number of cases</t>
  </si>
  <si>
    <t>Epidemiological metric unit</t>
  </si>
  <si>
    <t>✓ (Pharmaceutical industry- Roche)</t>
  </si>
  <si>
    <t>✓ (NPO- Bill &amp; Melinda Gates Foundation)</t>
  </si>
  <si>
    <t>✓ (NPO and research fellowships- Johns Hopkins Alzheimer’s Disease Research Center, the Jane Tanger Black Fund for Young-Onset Dementia Research, the Robert and Nancy Hall
family, the Samuel I. Newhouse Foundation and the Richman Family professorship)</t>
  </si>
  <si>
    <t>✓ (research fellowship- the Key Projects in the National Science &amp;
Technology Pillar Program during the Twelfth Five-year Plan Period)</t>
  </si>
  <si>
    <t>✓ (NPO- Plasma Proteins Therapeutics Association)</t>
  </si>
  <si>
    <t>Time discounting and discounting rate</t>
  </si>
  <si>
    <t>Age weighting  and discounting rate</t>
  </si>
  <si>
    <t>Epidemiological estimate</t>
  </si>
  <si>
    <t>Comment on the result obtained</t>
  </si>
  <si>
    <t>Per 100 000 individuals</t>
  </si>
  <si>
    <t>511,16 (15.75 months)= 389.46 (12 months)</t>
  </si>
  <si>
    <t>*Abreviations: Pulmonary arterial hypertension (PAH); Chronic thromboembolic pulmonary hypertension (CTEPH); Patients with PAH not being treated (No_T_PAH); Patients with PAH being treated (TRT_PAH); Patients with CTEPH not being treated (No_T_CTEPH); Patients with CTEPH being treated (TRT_CTEPH)</t>
  </si>
  <si>
    <t>No_T_PAH*: 13496; TRT_ PAH*: 5301 No_T_CTEPH*: 15836; TRT_CTEPH*: 7909</t>
  </si>
  <si>
    <t>YLL was not reported for all types of patients. However, it was reported PAH without treatment led to 13321 YLL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</si>
</sst>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</font>
    <font>
      <sz val="10"/>
      <color theme="1"/>
      <name val="Arial"/>
    </font>
    <font>
      <sz val="10"/>
      <color theme="1"/>
      <name val="Calibri"/>
      <scheme val="minor"/>
    </font>
    <font>
      <sz val="10"/>
      <color rgb="FF000000"/>
      <name val="Calibri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n">
        <color indexed="64"/>
      </top>
      <bottom style="double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/>
    </xf>
    <xf numFmtId="9" fontId="2" fillId="0" borderId="5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11" fontId="2" fillId="0" borderId="5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8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/>
    <xf numFmtId="0" fontId="6" fillId="0" borderId="26" xfId="0" applyFont="1" applyBorder="1" applyAlignment="1">
      <alignment horizontal="left" vertical="center" wrapText="1"/>
    </xf>
    <xf numFmtId="1" fontId="6" fillId="0" borderId="26" xfId="0" applyNumberFormat="1" applyFont="1" applyBorder="1" applyAlignment="1">
      <alignment horizontal="left" vertical="center" wrapText="1"/>
    </xf>
    <xf numFmtId="0" fontId="14" fillId="3" borderId="26" xfId="1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left" wrapText="1"/>
    </xf>
    <xf numFmtId="2" fontId="6" fillId="0" borderId="26" xfId="0" applyNumberFormat="1" applyFont="1" applyBorder="1" applyAlignment="1">
      <alignment horizontal="left" wrapText="1"/>
    </xf>
    <xf numFmtId="1" fontId="6" fillId="0" borderId="26" xfId="0" applyNumberFormat="1" applyFont="1" applyBorder="1" applyAlignment="1">
      <alignment horizontal="left" wrapText="1"/>
    </xf>
    <xf numFmtId="0" fontId="14" fillId="5" borderId="26" xfId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14" fillId="3" borderId="28" xfId="1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39A18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21" Type="http://schemas.microsoft.com/office/2017/10/relationships/person" Target="persons/person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C8C8"/>
      </a:accent1>
      <a:accent2>
        <a:srgbClr val="F3A447"/>
      </a:accent2>
      <a:accent3>
        <a:srgbClr val="E7BC29"/>
      </a:accent3>
      <a:accent4>
        <a:srgbClr val="D092A7"/>
      </a:accent4>
      <a:accent5>
        <a:srgbClr val="EF9839"/>
      </a:accent5>
      <a:accent6>
        <a:srgbClr val="92D050"/>
      </a:accent6>
      <a:hlink>
        <a:srgbClr val="8E58B6"/>
      </a:hlink>
      <a:folHlink>
        <a:srgbClr val="8E58B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3"/>
  <sheetViews>
    <sheetView tabSelected="1" topLeftCell="L1" zoomScale="107" workbookViewId="0">
      <selection activeCell="U9" sqref="U9"/>
    </sheetView>
  </sheetViews>
  <sheetFormatPr defaultColWidth="14.42578125" defaultRowHeight="15" customHeight="1" x14ac:dyDescent="0.25"/>
  <cols>
    <col min="1" max="1" width="19.42578125" customWidth="1"/>
    <col min="2" max="2" width="13.28515625" customWidth="1"/>
    <col min="3" max="3" width="16.7109375" customWidth="1"/>
    <col min="4" max="4" width="9.42578125" customWidth="1"/>
    <col min="5" max="5" width="11" customWidth="1"/>
    <col min="6" max="6" width="32.28515625" customWidth="1"/>
    <col min="7" max="8" width="30.140625" customWidth="1"/>
    <col min="9" max="9" width="43.140625" customWidth="1"/>
    <col min="10" max="10" width="39.85546875" customWidth="1"/>
    <col min="11" max="11" width="24.42578125" customWidth="1"/>
    <col min="12" max="12" width="16.5703125" customWidth="1"/>
    <col min="13" max="13" width="21.28515625" customWidth="1"/>
    <col min="14" max="14" width="11" customWidth="1"/>
    <col min="15" max="15" width="10.140625" customWidth="1"/>
    <col min="16" max="16" width="11.5703125" customWidth="1"/>
    <col min="17" max="17" width="10.140625" customWidth="1"/>
    <col min="18" max="19" width="8.7109375" customWidth="1"/>
    <col min="20" max="20" width="15" customWidth="1"/>
    <col min="21" max="21" width="14.28515625" customWidth="1"/>
    <col min="22" max="22" width="23.28515625" customWidth="1"/>
    <col min="23" max="24" width="21.140625" customWidth="1"/>
    <col min="25" max="26" width="13.28515625" customWidth="1"/>
    <col min="27" max="27" width="15.140625" customWidth="1"/>
    <col min="28" max="28" width="14.28515625" customWidth="1"/>
    <col min="29" max="29" width="16" customWidth="1"/>
    <col min="30" max="30" width="15.5703125" bestFit="1" customWidth="1"/>
  </cols>
  <sheetData>
    <row r="1" spans="1:30" s="17" customFormat="1" ht="22.5" customHeight="1" thickTop="1" x14ac:dyDescent="0.2">
      <c r="A1" s="50" t="s">
        <v>79</v>
      </c>
      <c r="B1" s="50" t="s">
        <v>80</v>
      </c>
      <c r="C1" s="50" t="s">
        <v>81</v>
      </c>
      <c r="D1" s="50" t="s">
        <v>82</v>
      </c>
      <c r="E1" s="50" t="s">
        <v>161</v>
      </c>
      <c r="F1" s="50" t="s">
        <v>197</v>
      </c>
      <c r="G1" s="59" t="s">
        <v>199</v>
      </c>
      <c r="H1" s="60"/>
      <c r="I1" s="55" t="s">
        <v>139</v>
      </c>
      <c r="J1" s="58"/>
      <c r="K1" s="30" t="s">
        <v>94</v>
      </c>
      <c r="L1" s="61" t="s">
        <v>95</v>
      </c>
      <c r="M1" s="62"/>
      <c r="N1" s="62"/>
      <c r="O1" s="62"/>
      <c r="P1" s="63"/>
      <c r="Q1" s="55" t="s">
        <v>96</v>
      </c>
      <c r="R1" s="56"/>
      <c r="S1" s="56"/>
      <c r="T1" s="56"/>
      <c r="U1" s="56"/>
      <c r="V1" s="57"/>
      <c r="W1" s="52" t="s">
        <v>163</v>
      </c>
      <c r="X1" s="53"/>
      <c r="Y1" s="53"/>
      <c r="Z1" s="53"/>
      <c r="AA1" s="53"/>
      <c r="AB1" s="53"/>
      <c r="AC1" s="53"/>
      <c r="AD1" s="54"/>
    </row>
    <row r="2" spans="1:30" s="17" customFormat="1" ht="39" customHeight="1" thickBot="1" x14ac:dyDescent="0.25">
      <c r="A2" s="51"/>
      <c r="B2" s="51"/>
      <c r="C2" s="51"/>
      <c r="D2" s="51"/>
      <c r="E2" s="51"/>
      <c r="F2" s="51"/>
      <c r="G2" s="31" t="s">
        <v>83</v>
      </c>
      <c r="H2" s="35" t="s">
        <v>198</v>
      </c>
      <c r="I2" s="33" t="s">
        <v>140</v>
      </c>
      <c r="J2" s="18" t="s">
        <v>127</v>
      </c>
      <c r="K2" s="31" t="s">
        <v>3</v>
      </c>
      <c r="L2" s="33" t="s">
        <v>2</v>
      </c>
      <c r="M2" s="32" t="s">
        <v>97</v>
      </c>
      <c r="N2" s="32" t="s">
        <v>201</v>
      </c>
      <c r="O2" s="32" t="s">
        <v>98</v>
      </c>
      <c r="P2" s="83" t="s">
        <v>99</v>
      </c>
      <c r="Q2" s="33" t="s">
        <v>0</v>
      </c>
      <c r="R2" s="34" t="s">
        <v>1</v>
      </c>
      <c r="S2" s="34" t="s">
        <v>210</v>
      </c>
      <c r="T2" s="34" t="s">
        <v>209</v>
      </c>
      <c r="U2" s="34" t="s">
        <v>9</v>
      </c>
      <c r="V2" s="19" t="s">
        <v>10</v>
      </c>
      <c r="W2" s="75" t="s">
        <v>203</v>
      </c>
      <c r="X2" s="76" t="s">
        <v>211</v>
      </c>
      <c r="Y2" s="34" t="s">
        <v>4</v>
      </c>
      <c r="Z2" s="34" t="s">
        <v>5</v>
      </c>
      <c r="AA2" s="34" t="s">
        <v>6</v>
      </c>
      <c r="AB2" s="34" t="s">
        <v>162</v>
      </c>
      <c r="AC2" s="34" t="s">
        <v>7</v>
      </c>
      <c r="AD2" s="19" t="s">
        <v>8</v>
      </c>
    </row>
    <row r="3" spans="1:30" ht="37.5" customHeight="1" thickTop="1" thickBot="1" x14ac:dyDescent="0.3">
      <c r="A3" s="5" t="s">
        <v>11</v>
      </c>
      <c r="B3" s="6" t="s">
        <v>15</v>
      </c>
      <c r="C3" s="6" t="s">
        <v>14</v>
      </c>
      <c r="D3" s="6" t="s">
        <v>85</v>
      </c>
      <c r="E3" s="6">
        <v>2011</v>
      </c>
      <c r="F3" s="6" t="s">
        <v>87</v>
      </c>
      <c r="G3" s="6" t="s">
        <v>13</v>
      </c>
      <c r="H3" s="6" t="s">
        <v>12</v>
      </c>
      <c r="I3" s="20" t="s">
        <v>159</v>
      </c>
      <c r="J3" s="20" t="s">
        <v>159</v>
      </c>
      <c r="K3" s="9" t="s">
        <v>100</v>
      </c>
      <c r="L3" s="8" t="s">
        <v>16</v>
      </c>
      <c r="M3" s="9" t="s">
        <v>101</v>
      </c>
      <c r="N3" s="9" t="s">
        <v>18</v>
      </c>
      <c r="O3" s="9" t="s">
        <v>84</v>
      </c>
      <c r="P3" s="9" t="s">
        <v>84</v>
      </c>
      <c r="Q3" s="9" t="s">
        <v>85</v>
      </c>
      <c r="R3" s="9" t="s">
        <v>102</v>
      </c>
      <c r="S3" s="10" t="s">
        <v>85</v>
      </c>
      <c r="T3" s="11">
        <v>0.03</v>
      </c>
      <c r="U3" s="9" t="s">
        <v>84</v>
      </c>
      <c r="V3" s="9" t="s">
        <v>84</v>
      </c>
      <c r="W3" s="27" t="s">
        <v>195</v>
      </c>
      <c r="X3" s="28">
        <v>1.0900000000000001</v>
      </c>
      <c r="Y3" s="9">
        <v>1503.3486238532109</v>
      </c>
      <c r="Z3" s="25">
        <v>7.35</v>
      </c>
      <c r="AA3" s="25">
        <v>17.8</v>
      </c>
      <c r="AB3" s="9">
        <v>25.21</v>
      </c>
      <c r="AC3" s="22">
        <f>AB3/X3</f>
        <v>23.128440366972477</v>
      </c>
      <c r="AD3" s="9" t="s">
        <v>17</v>
      </c>
    </row>
    <row r="4" spans="1:30" ht="37.5" customHeight="1" thickBot="1" x14ac:dyDescent="0.3">
      <c r="A4" s="5" t="s">
        <v>19</v>
      </c>
      <c r="B4" s="6" t="s">
        <v>23</v>
      </c>
      <c r="C4" s="6" t="s">
        <v>86</v>
      </c>
      <c r="D4" s="6" t="s">
        <v>87</v>
      </c>
      <c r="E4" s="6">
        <v>2017</v>
      </c>
      <c r="F4" s="6" t="s">
        <v>20</v>
      </c>
      <c r="G4" s="6" t="s">
        <v>22</v>
      </c>
      <c r="H4" s="6" t="s">
        <v>21</v>
      </c>
      <c r="I4" s="20" t="s">
        <v>160</v>
      </c>
      <c r="J4" s="20" t="s">
        <v>160</v>
      </c>
      <c r="K4" s="9" t="s">
        <v>20</v>
      </c>
      <c r="L4" s="8" t="s">
        <v>34</v>
      </c>
      <c r="M4" s="9" t="s">
        <v>103</v>
      </c>
      <c r="N4" s="9" t="s">
        <v>104</v>
      </c>
      <c r="O4" s="9" t="s">
        <v>84</v>
      </c>
      <c r="P4" s="9" t="s">
        <v>84</v>
      </c>
      <c r="Q4" s="9" t="s">
        <v>84</v>
      </c>
      <c r="R4" s="9" t="s">
        <v>84</v>
      </c>
      <c r="S4" s="10" t="s">
        <v>84</v>
      </c>
      <c r="T4" s="11" t="s">
        <v>84</v>
      </c>
      <c r="U4" s="9" t="s">
        <v>84</v>
      </c>
      <c r="V4" s="9" t="s">
        <v>84</v>
      </c>
      <c r="W4" s="27" t="s">
        <v>202</v>
      </c>
      <c r="X4" s="9">
        <v>109</v>
      </c>
      <c r="Y4" s="25">
        <v>389.46</v>
      </c>
      <c r="Z4" s="9">
        <f>2.21*10+3.14*99</f>
        <v>332.96000000000004</v>
      </c>
      <c r="AA4" s="9">
        <f>17.82*10</f>
        <v>178.2</v>
      </c>
      <c r="AB4" s="9" t="s">
        <v>17</v>
      </c>
      <c r="AC4" s="9" t="s">
        <v>17</v>
      </c>
      <c r="AD4" s="21">
        <f>Y4/X4</f>
        <v>3.5730275229357797</v>
      </c>
    </row>
    <row r="5" spans="1:30" ht="37.5" customHeight="1" thickBot="1" x14ac:dyDescent="0.3">
      <c r="A5" s="5" t="s">
        <v>24</v>
      </c>
      <c r="B5" s="6">
        <v>2017</v>
      </c>
      <c r="C5" s="6" t="s">
        <v>27</v>
      </c>
      <c r="D5" s="6" t="s">
        <v>85</v>
      </c>
      <c r="E5" s="6">
        <v>2019</v>
      </c>
      <c r="F5" s="6" t="s">
        <v>204</v>
      </c>
      <c r="G5" s="6" t="s">
        <v>26</v>
      </c>
      <c r="H5" s="6" t="s">
        <v>25</v>
      </c>
      <c r="I5" s="20" t="s">
        <v>141</v>
      </c>
      <c r="J5" s="20" t="s">
        <v>128</v>
      </c>
      <c r="K5" s="9" t="s">
        <v>28</v>
      </c>
      <c r="L5" s="8" t="s">
        <v>16</v>
      </c>
      <c r="M5" s="9" t="s">
        <v>105</v>
      </c>
      <c r="N5" s="9" t="s">
        <v>84</v>
      </c>
      <c r="O5" s="9" t="s">
        <v>106</v>
      </c>
      <c r="P5" s="9" t="s">
        <v>84</v>
      </c>
      <c r="Q5" s="9" t="s">
        <v>84</v>
      </c>
      <c r="R5" s="9" t="s">
        <v>84</v>
      </c>
      <c r="S5" s="10" t="s">
        <v>85</v>
      </c>
      <c r="T5" s="11">
        <v>0.03</v>
      </c>
      <c r="U5" s="9" t="s">
        <v>84</v>
      </c>
      <c r="V5" s="9" t="s">
        <v>107</v>
      </c>
      <c r="W5" s="27" t="s">
        <v>202</v>
      </c>
      <c r="X5" s="9">
        <v>750</v>
      </c>
      <c r="Y5" s="9">
        <v>3878</v>
      </c>
      <c r="Z5" s="9">
        <v>3835</v>
      </c>
      <c r="AA5" s="9">
        <v>43</v>
      </c>
      <c r="AB5" s="9" t="s">
        <v>17</v>
      </c>
      <c r="AC5" s="22">
        <f>Y5/X5</f>
        <v>5.1706666666666665</v>
      </c>
      <c r="AD5" s="9" t="s">
        <v>17</v>
      </c>
    </row>
    <row r="6" spans="1:30" ht="37.5" customHeight="1" thickBot="1" x14ac:dyDescent="0.3">
      <c r="A6" s="5" t="s">
        <v>29</v>
      </c>
      <c r="B6" s="6">
        <v>2008</v>
      </c>
      <c r="C6" s="6" t="s">
        <v>31</v>
      </c>
      <c r="D6" s="6" t="s">
        <v>85</v>
      </c>
      <c r="E6" s="6">
        <v>2012</v>
      </c>
      <c r="F6" s="6" t="s">
        <v>84</v>
      </c>
      <c r="G6" s="6" t="s">
        <v>30</v>
      </c>
      <c r="H6" s="6" t="s">
        <v>21</v>
      </c>
      <c r="I6" s="20" t="s">
        <v>142</v>
      </c>
      <c r="J6" s="20" t="s">
        <v>129</v>
      </c>
      <c r="K6" s="9" t="s">
        <v>20</v>
      </c>
      <c r="L6" s="8" t="s">
        <v>16</v>
      </c>
      <c r="M6" s="9" t="s">
        <v>108</v>
      </c>
      <c r="N6" s="9" t="s">
        <v>17</v>
      </c>
      <c r="O6" s="9" t="s">
        <v>106</v>
      </c>
      <c r="P6" s="9" t="s">
        <v>84</v>
      </c>
      <c r="Q6" s="9" t="s">
        <v>85</v>
      </c>
      <c r="R6" s="9" t="s">
        <v>85</v>
      </c>
      <c r="S6" s="10" t="s">
        <v>85</v>
      </c>
      <c r="T6" s="11">
        <v>0.03</v>
      </c>
      <c r="U6" s="9" t="s">
        <v>84</v>
      </c>
      <c r="V6" s="9" t="s">
        <v>84</v>
      </c>
      <c r="W6" s="27" t="s">
        <v>202</v>
      </c>
      <c r="X6" s="25">
        <v>61</v>
      </c>
      <c r="Y6" s="9">
        <v>1394</v>
      </c>
      <c r="Z6" s="9">
        <v>1101</v>
      </c>
      <c r="AA6" s="9">
        <v>292</v>
      </c>
      <c r="AB6" s="9" t="s">
        <v>17</v>
      </c>
      <c r="AC6" s="22">
        <f>Y6/X6</f>
        <v>22.852459016393443</v>
      </c>
      <c r="AD6" s="9" t="s">
        <v>17</v>
      </c>
    </row>
    <row r="7" spans="1:30" ht="37.5" customHeight="1" thickBot="1" x14ac:dyDescent="0.3">
      <c r="A7" s="5" t="s">
        <v>32</v>
      </c>
      <c r="B7" s="6">
        <v>2019</v>
      </c>
      <c r="C7" s="6" t="s">
        <v>27</v>
      </c>
      <c r="D7" s="6" t="s">
        <v>87</v>
      </c>
      <c r="E7" s="6">
        <v>2022</v>
      </c>
      <c r="F7" s="6" t="s">
        <v>20</v>
      </c>
      <c r="G7" s="6" t="s">
        <v>88</v>
      </c>
      <c r="H7" s="6" t="s">
        <v>33</v>
      </c>
      <c r="I7" s="20" t="s">
        <v>143</v>
      </c>
      <c r="J7" s="20" t="s">
        <v>144</v>
      </c>
      <c r="K7" s="9" t="s">
        <v>20</v>
      </c>
      <c r="L7" s="8" t="s">
        <v>34</v>
      </c>
      <c r="M7" s="9" t="s">
        <v>20</v>
      </c>
      <c r="N7" s="9" t="s">
        <v>20</v>
      </c>
      <c r="O7" s="9" t="s">
        <v>20</v>
      </c>
      <c r="P7" s="9" t="s">
        <v>20</v>
      </c>
      <c r="Q7" s="9" t="s">
        <v>20</v>
      </c>
      <c r="R7" s="9" t="s">
        <v>20</v>
      </c>
      <c r="S7" s="10" t="s">
        <v>20</v>
      </c>
      <c r="T7" s="11" t="s">
        <v>20</v>
      </c>
      <c r="U7" s="9" t="s">
        <v>20</v>
      </c>
      <c r="V7" s="9" t="s">
        <v>20</v>
      </c>
      <c r="W7" s="27" t="s">
        <v>202</v>
      </c>
      <c r="X7" s="9">
        <v>147</v>
      </c>
      <c r="Y7" s="9">
        <v>403</v>
      </c>
      <c r="Z7" s="9">
        <v>56.420000000000009</v>
      </c>
      <c r="AA7" s="9">
        <v>346.58</v>
      </c>
      <c r="AB7" s="9" t="s">
        <v>17</v>
      </c>
      <c r="AC7" s="9" t="s">
        <v>17</v>
      </c>
      <c r="AD7" s="21">
        <f>Y7/X7</f>
        <v>2.7414965986394559</v>
      </c>
    </row>
    <row r="8" spans="1:30" ht="37.5" customHeight="1" thickBot="1" x14ac:dyDescent="0.3">
      <c r="A8" s="5" t="s">
        <v>35</v>
      </c>
      <c r="B8" s="6">
        <v>2016</v>
      </c>
      <c r="C8" s="6" t="s">
        <v>36</v>
      </c>
      <c r="D8" s="6" t="s">
        <v>85</v>
      </c>
      <c r="E8" s="6">
        <v>2018</v>
      </c>
      <c r="F8" s="6" t="s">
        <v>205</v>
      </c>
      <c r="G8" s="6" t="s">
        <v>89</v>
      </c>
      <c r="H8" s="6" t="s">
        <v>21</v>
      </c>
      <c r="I8" s="20" t="s">
        <v>130</v>
      </c>
      <c r="J8" s="20" t="s">
        <v>131</v>
      </c>
      <c r="K8" s="9" t="s">
        <v>37</v>
      </c>
      <c r="L8" s="8" t="s">
        <v>34</v>
      </c>
      <c r="M8" s="9" t="s">
        <v>109</v>
      </c>
      <c r="N8" s="9" t="s">
        <v>84</v>
      </c>
      <c r="O8" s="9" t="s">
        <v>110</v>
      </c>
      <c r="P8" s="9" t="s">
        <v>85</v>
      </c>
      <c r="Q8" s="9" t="s">
        <v>85</v>
      </c>
      <c r="R8" s="9" t="s">
        <v>85</v>
      </c>
      <c r="S8" s="10" t="s">
        <v>84</v>
      </c>
      <c r="T8" s="11" t="s">
        <v>84</v>
      </c>
      <c r="U8" s="9" t="s">
        <v>111</v>
      </c>
      <c r="V8" s="9" t="s">
        <v>84</v>
      </c>
      <c r="W8" s="27" t="s">
        <v>202</v>
      </c>
      <c r="X8" s="9">
        <v>330918</v>
      </c>
      <c r="Y8" s="9">
        <v>926090</v>
      </c>
      <c r="Z8" s="9" t="s">
        <v>20</v>
      </c>
      <c r="AA8" s="9" t="s">
        <v>20</v>
      </c>
      <c r="AB8" s="9" t="s">
        <v>17</v>
      </c>
      <c r="AC8" s="9" t="s">
        <v>17</v>
      </c>
      <c r="AD8" s="21">
        <f>Y8/X8</f>
        <v>2.7985482808429882</v>
      </c>
    </row>
    <row r="9" spans="1:30" s="45" customFormat="1" ht="37.5" customHeight="1" thickBot="1" x14ac:dyDescent="0.3">
      <c r="A9" s="47" t="s">
        <v>38</v>
      </c>
      <c r="B9" s="37">
        <v>2019</v>
      </c>
      <c r="C9" s="37" t="s">
        <v>36</v>
      </c>
      <c r="D9" s="37" t="s">
        <v>85</v>
      </c>
      <c r="E9" s="37">
        <v>2019</v>
      </c>
      <c r="F9" s="37" t="s">
        <v>205</v>
      </c>
      <c r="G9" s="37" t="s">
        <v>40</v>
      </c>
      <c r="H9" s="37" t="s">
        <v>39</v>
      </c>
      <c r="I9" s="38" t="s">
        <v>132</v>
      </c>
      <c r="J9" s="38" t="s">
        <v>145</v>
      </c>
      <c r="K9" s="39" t="s">
        <v>37</v>
      </c>
      <c r="L9" s="40" t="s">
        <v>34</v>
      </c>
      <c r="M9" s="39" t="s">
        <v>112</v>
      </c>
      <c r="N9" s="39" t="s">
        <v>84</v>
      </c>
      <c r="O9" s="39" t="s">
        <v>110</v>
      </c>
      <c r="P9" s="39" t="s">
        <v>85</v>
      </c>
      <c r="Q9" s="39" t="s">
        <v>85</v>
      </c>
      <c r="R9" s="39" t="s">
        <v>85</v>
      </c>
      <c r="S9" s="41" t="s">
        <v>84</v>
      </c>
      <c r="T9" s="42" t="s">
        <v>84</v>
      </c>
      <c r="U9" s="39" t="s">
        <v>111</v>
      </c>
      <c r="V9" s="39" t="s">
        <v>84</v>
      </c>
      <c r="W9" s="43" t="s">
        <v>195</v>
      </c>
      <c r="X9" s="39">
        <v>21.5</v>
      </c>
      <c r="Y9" s="39">
        <f>1.78*1000000</f>
        <v>1780000</v>
      </c>
      <c r="Z9" s="39">
        <v>138000</v>
      </c>
      <c r="AA9" s="39">
        <f>1.65*1000000</f>
        <v>1650000</v>
      </c>
      <c r="AB9" s="39">
        <v>26</v>
      </c>
      <c r="AC9" s="39" t="s">
        <v>17</v>
      </c>
      <c r="AD9" s="44">
        <f>AB9/X9</f>
        <v>1.2093023255813953</v>
      </c>
    </row>
    <row r="10" spans="1:30" s="45" customFormat="1" ht="37.5" customHeight="1" thickBot="1" x14ac:dyDescent="0.3">
      <c r="A10" s="48"/>
      <c r="B10" s="37">
        <v>2019</v>
      </c>
      <c r="C10" s="37" t="s">
        <v>36</v>
      </c>
      <c r="D10" s="37" t="s">
        <v>85</v>
      </c>
      <c r="E10" s="37">
        <v>2019</v>
      </c>
      <c r="F10" s="37" t="s">
        <v>205</v>
      </c>
      <c r="G10" s="37" t="s">
        <v>43</v>
      </c>
      <c r="H10" s="37" t="s">
        <v>39</v>
      </c>
      <c r="I10" s="38" t="s">
        <v>132</v>
      </c>
      <c r="J10" s="38" t="s">
        <v>145</v>
      </c>
      <c r="K10" s="39" t="s">
        <v>37</v>
      </c>
      <c r="L10" s="40" t="s">
        <v>34</v>
      </c>
      <c r="M10" s="39" t="s">
        <v>112</v>
      </c>
      <c r="N10" s="39" t="s">
        <v>84</v>
      </c>
      <c r="O10" s="39" t="s">
        <v>110</v>
      </c>
      <c r="P10" s="39" t="s">
        <v>85</v>
      </c>
      <c r="Q10" s="39" t="s">
        <v>85</v>
      </c>
      <c r="R10" s="39" t="s">
        <v>85</v>
      </c>
      <c r="S10" s="41" t="s">
        <v>84</v>
      </c>
      <c r="T10" s="42" t="s">
        <v>84</v>
      </c>
      <c r="U10" s="39" t="s">
        <v>111</v>
      </c>
      <c r="V10" s="39" t="s">
        <v>84</v>
      </c>
      <c r="W10" s="43" t="s">
        <v>202</v>
      </c>
      <c r="X10" s="39">
        <f>0.25*1000000</f>
        <v>250000</v>
      </c>
      <c r="Y10" s="39">
        <v>1290</v>
      </c>
      <c r="Z10" s="39">
        <v>1290</v>
      </c>
      <c r="AA10" s="39" t="s">
        <v>17</v>
      </c>
      <c r="AB10" s="46">
        <v>3.7941176470588202E-4</v>
      </c>
      <c r="AC10" s="39" t="s">
        <v>17</v>
      </c>
      <c r="AD10" s="44">
        <f>Y10/X10</f>
        <v>5.1599999999999997E-3</v>
      </c>
    </row>
    <row r="11" spans="1:30" s="45" customFormat="1" ht="37.5" customHeight="1" thickBot="1" x14ac:dyDescent="0.3">
      <c r="A11" s="48"/>
      <c r="B11" s="37">
        <v>2020</v>
      </c>
      <c r="C11" s="37" t="s">
        <v>36</v>
      </c>
      <c r="D11" s="37" t="s">
        <v>85</v>
      </c>
      <c r="E11" s="37">
        <v>2019</v>
      </c>
      <c r="F11" s="37" t="s">
        <v>205</v>
      </c>
      <c r="G11" s="37" t="s">
        <v>89</v>
      </c>
      <c r="H11" s="37" t="s">
        <v>21</v>
      </c>
      <c r="I11" s="38" t="s">
        <v>132</v>
      </c>
      <c r="J11" s="38" t="s">
        <v>145</v>
      </c>
      <c r="K11" s="39" t="s">
        <v>37</v>
      </c>
      <c r="L11" s="40" t="s">
        <v>34</v>
      </c>
      <c r="M11" s="39" t="s">
        <v>112</v>
      </c>
      <c r="N11" s="39" t="s">
        <v>84</v>
      </c>
      <c r="O11" s="39" t="s">
        <v>110</v>
      </c>
      <c r="P11" s="39" t="s">
        <v>85</v>
      </c>
      <c r="Q11" s="39" t="s">
        <v>85</v>
      </c>
      <c r="R11" s="39" t="s">
        <v>85</v>
      </c>
      <c r="S11" s="41" t="s">
        <v>84</v>
      </c>
      <c r="T11" s="42" t="s">
        <v>84</v>
      </c>
      <c r="U11" s="39" t="s">
        <v>111</v>
      </c>
      <c r="V11" s="39" t="s">
        <v>84</v>
      </c>
      <c r="W11" s="43" t="s">
        <v>195</v>
      </c>
      <c r="X11" s="39">
        <v>3.4</v>
      </c>
      <c r="Y11" s="39">
        <f>1.03*1000000</f>
        <v>1030000</v>
      </c>
      <c r="Z11" s="39">
        <f>0.0571*1000000</f>
        <v>57100</v>
      </c>
      <c r="AA11" s="39">
        <v>978000</v>
      </c>
      <c r="AB11" s="39">
        <v>12.7</v>
      </c>
      <c r="AC11" s="39" t="s">
        <v>17</v>
      </c>
      <c r="AD11" s="44">
        <f t="shared" ref="AD11:AD17" si="0">AB11/X11</f>
        <v>3.7352941176470589</v>
      </c>
    </row>
    <row r="12" spans="1:30" s="45" customFormat="1" ht="37.5" customHeight="1" thickBot="1" x14ac:dyDescent="0.3">
      <c r="A12" s="48"/>
      <c r="B12" s="37">
        <v>2019</v>
      </c>
      <c r="C12" s="37" t="s">
        <v>36</v>
      </c>
      <c r="D12" s="37" t="s">
        <v>85</v>
      </c>
      <c r="E12" s="37">
        <v>2019</v>
      </c>
      <c r="F12" s="37" t="s">
        <v>205</v>
      </c>
      <c r="G12" s="37" t="s">
        <v>30</v>
      </c>
      <c r="H12" s="37" t="s">
        <v>21</v>
      </c>
      <c r="I12" s="38" t="s">
        <v>132</v>
      </c>
      <c r="J12" s="38" t="s">
        <v>145</v>
      </c>
      <c r="K12" s="39" t="s">
        <v>37</v>
      </c>
      <c r="L12" s="40" t="s">
        <v>34</v>
      </c>
      <c r="M12" s="39" t="s">
        <v>112</v>
      </c>
      <c r="N12" s="39" t="s">
        <v>84</v>
      </c>
      <c r="O12" s="39" t="s">
        <v>110</v>
      </c>
      <c r="P12" s="39" t="s">
        <v>85</v>
      </c>
      <c r="Q12" s="39" t="s">
        <v>85</v>
      </c>
      <c r="R12" s="39" t="s">
        <v>85</v>
      </c>
      <c r="S12" s="41" t="s">
        <v>84</v>
      </c>
      <c r="T12" s="42" t="s">
        <v>84</v>
      </c>
      <c r="U12" s="39" t="s">
        <v>111</v>
      </c>
      <c r="V12" s="39" t="s">
        <v>84</v>
      </c>
      <c r="W12" s="43" t="s">
        <v>195</v>
      </c>
      <c r="X12" s="39">
        <v>21.3</v>
      </c>
      <c r="Y12" s="39">
        <f>1.16*100000</f>
        <v>115999.99999999999</v>
      </c>
      <c r="Z12" s="39">
        <f>0.451*100000</f>
        <v>45100</v>
      </c>
      <c r="AA12" s="39">
        <f>0.709*100000</f>
        <v>70900</v>
      </c>
      <c r="AB12" s="39">
        <v>14</v>
      </c>
      <c r="AC12" s="39" t="s">
        <v>17</v>
      </c>
      <c r="AD12" s="44">
        <f t="shared" si="0"/>
        <v>0.65727699530516426</v>
      </c>
    </row>
    <row r="13" spans="1:30" s="45" customFormat="1" ht="37.5" customHeight="1" thickBot="1" x14ac:dyDescent="0.3">
      <c r="A13" s="48"/>
      <c r="B13" s="37">
        <v>2019</v>
      </c>
      <c r="C13" s="37" t="s">
        <v>36</v>
      </c>
      <c r="D13" s="37" t="s">
        <v>85</v>
      </c>
      <c r="E13" s="37">
        <v>2019</v>
      </c>
      <c r="F13" s="37" t="s">
        <v>205</v>
      </c>
      <c r="G13" s="37" t="s">
        <v>41</v>
      </c>
      <c r="H13" s="37" t="s">
        <v>39</v>
      </c>
      <c r="I13" s="38" t="s">
        <v>132</v>
      </c>
      <c r="J13" s="38" t="s">
        <v>145</v>
      </c>
      <c r="K13" s="39" t="s">
        <v>37</v>
      </c>
      <c r="L13" s="40" t="s">
        <v>34</v>
      </c>
      <c r="M13" s="39" t="s">
        <v>112</v>
      </c>
      <c r="N13" s="39" t="s">
        <v>84</v>
      </c>
      <c r="O13" s="39" t="s">
        <v>110</v>
      </c>
      <c r="P13" s="39" t="s">
        <v>85</v>
      </c>
      <c r="Q13" s="39" t="s">
        <v>85</v>
      </c>
      <c r="R13" s="39" t="s">
        <v>85</v>
      </c>
      <c r="S13" s="41" t="s">
        <v>84</v>
      </c>
      <c r="T13" s="42" t="s">
        <v>84</v>
      </c>
      <c r="U13" s="39" t="s">
        <v>111</v>
      </c>
      <c r="V13" s="39" t="s">
        <v>84</v>
      </c>
      <c r="W13" s="43" t="s">
        <v>195</v>
      </c>
      <c r="X13" s="39">
        <v>15</v>
      </c>
      <c r="Y13" s="39">
        <f>7.74*1000000</f>
        <v>7740000</v>
      </c>
      <c r="Z13" s="39">
        <f>0.32*1000000</f>
        <v>320000</v>
      </c>
      <c r="AA13" s="39">
        <f>Y13-Z13</f>
        <v>7420000</v>
      </c>
      <c r="AB13" s="39">
        <v>117.6</v>
      </c>
      <c r="AC13" s="39" t="s">
        <v>17</v>
      </c>
      <c r="AD13" s="44">
        <f t="shared" si="0"/>
        <v>7.84</v>
      </c>
    </row>
    <row r="14" spans="1:30" s="45" customFormat="1" ht="37.5" customHeight="1" thickBot="1" x14ac:dyDescent="0.3">
      <c r="A14" s="48"/>
      <c r="B14" s="37">
        <v>2019</v>
      </c>
      <c r="C14" s="37" t="s">
        <v>36</v>
      </c>
      <c r="D14" s="37" t="s">
        <v>85</v>
      </c>
      <c r="E14" s="37">
        <v>2019</v>
      </c>
      <c r="F14" s="37" t="s">
        <v>205</v>
      </c>
      <c r="G14" s="37" t="s">
        <v>90</v>
      </c>
      <c r="H14" s="37" t="s">
        <v>39</v>
      </c>
      <c r="I14" s="38" t="s">
        <v>132</v>
      </c>
      <c r="J14" s="38" t="s">
        <v>145</v>
      </c>
      <c r="K14" s="39" t="s">
        <v>37</v>
      </c>
      <c r="L14" s="40" t="s">
        <v>34</v>
      </c>
      <c r="M14" s="39" t="s">
        <v>112</v>
      </c>
      <c r="N14" s="39" t="s">
        <v>84</v>
      </c>
      <c r="O14" s="39" t="s">
        <v>110</v>
      </c>
      <c r="P14" s="39" t="s">
        <v>85</v>
      </c>
      <c r="Q14" s="39" t="s">
        <v>85</v>
      </c>
      <c r="R14" s="39" t="s">
        <v>85</v>
      </c>
      <c r="S14" s="41" t="s">
        <v>84</v>
      </c>
      <c r="T14" s="42" t="s">
        <v>84</v>
      </c>
      <c r="U14" s="39" t="s">
        <v>111</v>
      </c>
      <c r="V14" s="39" t="s">
        <v>84</v>
      </c>
      <c r="W14" s="43" t="s">
        <v>195</v>
      </c>
      <c r="X14" s="39">
        <v>60.6</v>
      </c>
      <c r="Y14" s="39">
        <f>Z14+AA14</f>
        <v>530000</v>
      </c>
      <c r="Z14" s="39">
        <f>0.245*1000000</f>
        <v>245000</v>
      </c>
      <c r="AA14" s="39">
        <f>0.285*1000000</f>
        <v>285000</v>
      </c>
      <c r="AB14" s="39">
        <v>7.5</v>
      </c>
      <c r="AC14" s="39" t="s">
        <v>17</v>
      </c>
      <c r="AD14" s="44">
        <f t="shared" si="0"/>
        <v>0.12376237623762376</v>
      </c>
    </row>
    <row r="15" spans="1:30" s="45" customFormat="1" ht="37.5" customHeight="1" thickBot="1" x14ac:dyDescent="0.3">
      <c r="A15" s="48"/>
      <c r="B15" s="37">
        <v>2019</v>
      </c>
      <c r="C15" s="37" t="s">
        <v>36</v>
      </c>
      <c r="D15" s="37" t="s">
        <v>85</v>
      </c>
      <c r="E15" s="37">
        <v>2019</v>
      </c>
      <c r="F15" s="37" t="s">
        <v>205</v>
      </c>
      <c r="G15" s="37" t="s">
        <v>42</v>
      </c>
      <c r="H15" s="37" t="s">
        <v>39</v>
      </c>
      <c r="I15" s="38" t="s">
        <v>132</v>
      </c>
      <c r="J15" s="38" t="s">
        <v>145</v>
      </c>
      <c r="K15" s="39" t="s">
        <v>37</v>
      </c>
      <c r="L15" s="40" t="s">
        <v>34</v>
      </c>
      <c r="M15" s="39" t="s">
        <v>112</v>
      </c>
      <c r="N15" s="39" t="s">
        <v>84</v>
      </c>
      <c r="O15" s="39" t="s">
        <v>110</v>
      </c>
      <c r="P15" s="39" t="s">
        <v>85</v>
      </c>
      <c r="Q15" s="39" t="s">
        <v>85</v>
      </c>
      <c r="R15" s="39" t="s">
        <v>85</v>
      </c>
      <c r="S15" s="41" t="s">
        <v>84</v>
      </c>
      <c r="T15" s="42" t="s">
        <v>84</v>
      </c>
      <c r="U15" s="39" t="s">
        <v>111</v>
      </c>
      <c r="V15" s="39" t="s">
        <v>84</v>
      </c>
      <c r="W15" s="43" t="s">
        <v>195</v>
      </c>
      <c r="X15" s="39">
        <v>10.6</v>
      </c>
      <c r="Y15" s="39">
        <f>0.0135*100000</f>
        <v>1350</v>
      </c>
      <c r="Z15" s="39">
        <f>0.0135*100000</f>
        <v>1350</v>
      </c>
      <c r="AA15" s="39" t="s">
        <v>17</v>
      </c>
      <c r="AB15" s="39">
        <v>0.2</v>
      </c>
      <c r="AC15" s="39" t="s">
        <v>17</v>
      </c>
      <c r="AD15" s="44">
        <f>AB15/X15</f>
        <v>1.886792452830189E-2</v>
      </c>
    </row>
    <row r="16" spans="1:30" s="45" customFormat="1" ht="37.5" customHeight="1" thickBot="1" x14ac:dyDescent="0.3">
      <c r="A16" s="48"/>
      <c r="B16" s="37">
        <v>2019</v>
      </c>
      <c r="C16" s="37" t="s">
        <v>36</v>
      </c>
      <c r="D16" s="37" t="s">
        <v>85</v>
      </c>
      <c r="E16" s="37">
        <v>2019</v>
      </c>
      <c r="F16" s="37" t="s">
        <v>205</v>
      </c>
      <c r="G16" s="37" t="s">
        <v>44</v>
      </c>
      <c r="H16" s="37" t="s">
        <v>25</v>
      </c>
      <c r="I16" s="38" t="s">
        <v>132</v>
      </c>
      <c r="J16" s="38" t="s">
        <v>145</v>
      </c>
      <c r="K16" s="39" t="s">
        <v>37</v>
      </c>
      <c r="L16" s="40" t="s">
        <v>34</v>
      </c>
      <c r="M16" s="39" t="s">
        <v>112</v>
      </c>
      <c r="N16" s="39" t="s">
        <v>84</v>
      </c>
      <c r="O16" s="39" t="s">
        <v>110</v>
      </c>
      <c r="P16" s="39" t="s">
        <v>85</v>
      </c>
      <c r="Q16" s="39" t="s">
        <v>85</v>
      </c>
      <c r="R16" s="39" t="s">
        <v>85</v>
      </c>
      <c r="S16" s="41" t="s">
        <v>84</v>
      </c>
      <c r="T16" s="42" t="s">
        <v>84</v>
      </c>
      <c r="U16" s="39" t="s">
        <v>111</v>
      </c>
      <c r="V16" s="39" t="s">
        <v>84</v>
      </c>
      <c r="W16" s="43" t="s">
        <v>195</v>
      </c>
      <c r="X16" s="39">
        <v>15</v>
      </c>
      <c r="Y16" s="39">
        <f>0.778*1000000</f>
        <v>778000</v>
      </c>
      <c r="Z16" s="39">
        <f>0.0343*1000000</f>
        <v>34300</v>
      </c>
      <c r="AA16" s="39">
        <f t="shared" ref="AA16:AA17" si="1">Y16-Z16</f>
        <v>743700</v>
      </c>
      <c r="AB16" s="39">
        <v>11.1</v>
      </c>
      <c r="AC16" s="39" t="s">
        <v>17</v>
      </c>
      <c r="AD16" s="44">
        <f>AB16/X16</f>
        <v>0.74</v>
      </c>
    </row>
    <row r="17" spans="1:30" s="45" customFormat="1" ht="37.5" customHeight="1" thickBot="1" x14ac:dyDescent="0.3">
      <c r="A17" s="49"/>
      <c r="B17" s="37">
        <v>2019</v>
      </c>
      <c r="C17" s="37" t="s">
        <v>36</v>
      </c>
      <c r="D17" s="37" t="s">
        <v>85</v>
      </c>
      <c r="E17" s="37">
        <v>2019</v>
      </c>
      <c r="F17" s="37" t="s">
        <v>205</v>
      </c>
      <c r="G17" s="37" t="s">
        <v>91</v>
      </c>
      <c r="H17" s="37" t="s">
        <v>25</v>
      </c>
      <c r="I17" s="38" t="s">
        <v>132</v>
      </c>
      <c r="J17" s="38" t="s">
        <v>145</v>
      </c>
      <c r="K17" s="39" t="s">
        <v>37</v>
      </c>
      <c r="L17" s="40" t="s">
        <v>34</v>
      </c>
      <c r="M17" s="39" t="s">
        <v>112</v>
      </c>
      <c r="N17" s="39" t="s">
        <v>84</v>
      </c>
      <c r="O17" s="39" t="s">
        <v>110</v>
      </c>
      <c r="P17" s="39" t="s">
        <v>85</v>
      </c>
      <c r="Q17" s="39" t="s">
        <v>85</v>
      </c>
      <c r="R17" s="39" t="s">
        <v>85</v>
      </c>
      <c r="S17" s="41" t="s">
        <v>84</v>
      </c>
      <c r="T17" s="42" t="s">
        <v>84</v>
      </c>
      <c r="U17" s="39" t="s">
        <v>111</v>
      </c>
      <c r="V17" s="39" t="s">
        <v>84</v>
      </c>
      <c r="W17" s="43" t="s">
        <v>195</v>
      </c>
      <c r="X17" s="39">
        <v>81.2</v>
      </c>
      <c r="Y17" s="39">
        <f>3.42*1000000</f>
        <v>3420000</v>
      </c>
      <c r="Z17" s="39">
        <f>0.271*1000000</f>
        <v>271000</v>
      </c>
      <c r="AA17" s="39">
        <f t="shared" si="1"/>
        <v>3149000</v>
      </c>
      <c r="AB17" s="39">
        <v>48.7</v>
      </c>
      <c r="AC17" s="39" t="s">
        <v>17</v>
      </c>
      <c r="AD17" s="44">
        <f t="shared" si="0"/>
        <v>0.59975369458128081</v>
      </c>
    </row>
    <row r="18" spans="1:30" ht="37.5" customHeight="1" thickBot="1" x14ac:dyDescent="0.3">
      <c r="A18" s="5" t="s">
        <v>45</v>
      </c>
      <c r="B18" s="6" t="s">
        <v>47</v>
      </c>
      <c r="C18" s="6" t="s">
        <v>46</v>
      </c>
      <c r="D18" s="6" t="s">
        <v>85</v>
      </c>
      <c r="E18" s="6">
        <v>2022</v>
      </c>
      <c r="F18" s="6" t="s">
        <v>84</v>
      </c>
      <c r="G18" s="6" t="s">
        <v>30</v>
      </c>
      <c r="H18" s="6" t="s">
        <v>21</v>
      </c>
      <c r="I18" s="20" t="s">
        <v>146</v>
      </c>
      <c r="J18" s="20" t="s">
        <v>20</v>
      </c>
      <c r="K18" s="9" t="s">
        <v>113</v>
      </c>
      <c r="L18" s="8" t="s">
        <v>16</v>
      </c>
      <c r="M18" s="9" t="s">
        <v>114</v>
      </c>
      <c r="N18" s="9" t="s">
        <v>84</v>
      </c>
      <c r="O18" s="9" t="s">
        <v>84</v>
      </c>
      <c r="P18" s="9" t="s">
        <v>84</v>
      </c>
      <c r="Q18" s="9" t="s">
        <v>84</v>
      </c>
      <c r="R18" s="9" t="s">
        <v>84</v>
      </c>
      <c r="S18" s="10" t="s">
        <v>85</v>
      </c>
      <c r="T18" s="11">
        <v>0.03</v>
      </c>
      <c r="U18" s="9" t="s">
        <v>111</v>
      </c>
      <c r="V18" s="9" t="s">
        <v>84</v>
      </c>
      <c r="W18" s="27" t="s">
        <v>202</v>
      </c>
      <c r="X18" s="25">
        <v>736</v>
      </c>
      <c r="Y18" s="25">
        <v>8014.34</v>
      </c>
      <c r="Z18" s="9" t="s">
        <v>20</v>
      </c>
      <c r="AA18" s="9" t="s">
        <v>20</v>
      </c>
      <c r="AB18" s="9" t="s">
        <v>20</v>
      </c>
      <c r="AC18" s="22">
        <f>Y18/X18</f>
        <v>10.889048913043478</v>
      </c>
      <c r="AD18" s="9" t="s">
        <v>17</v>
      </c>
    </row>
    <row r="19" spans="1:30" ht="37.5" customHeight="1" thickBot="1" x14ac:dyDescent="0.3">
      <c r="A19" s="5" t="s">
        <v>48</v>
      </c>
      <c r="B19" s="6">
        <v>2011</v>
      </c>
      <c r="C19" s="6" t="s">
        <v>50</v>
      </c>
      <c r="D19" s="6" t="s">
        <v>85</v>
      </c>
      <c r="E19" s="6">
        <v>2014</v>
      </c>
      <c r="F19" s="6" t="s">
        <v>84</v>
      </c>
      <c r="G19" s="6" t="s">
        <v>49</v>
      </c>
      <c r="H19" s="6" t="s">
        <v>25</v>
      </c>
      <c r="I19" s="20" t="s">
        <v>147</v>
      </c>
      <c r="J19" s="20" t="s">
        <v>133</v>
      </c>
      <c r="K19" s="9" t="s">
        <v>51</v>
      </c>
      <c r="L19" s="8" t="s">
        <v>16</v>
      </c>
      <c r="M19" s="9" t="s">
        <v>115</v>
      </c>
      <c r="N19" s="9" t="s">
        <v>84</v>
      </c>
      <c r="O19" s="9" t="s">
        <v>116</v>
      </c>
      <c r="P19" s="9" t="s">
        <v>84</v>
      </c>
      <c r="Q19" s="9" t="s">
        <v>84</v>
      </c>
      <c r="R19" s="9" t="s">
        <v>84</v>
      </c>
      <c r="S19" s="10" t="s">
        <v>117</v>
      </c>
      <c r="T19" s="11" t="s">
        <v>118</v>
      </c>
      <c r="U19" s="9" t="s">
        <v>111</v>
      </c>
      <c r="V19" s="9" t="s">
        <v>119</v>
      </c>
      <c r="W19" s="27" t="s">
        <v>202</v>
      </c>
      <c r="X19" s="25">
        <v>14</v>
      </c>
      <c r="Y19" s="9">
        <v>145</v>
      </c>
      <c r="Z19" s="9">
        <v>119</v>
      </c>
      <c r="AA19" s="9">
        <v>26</v>
      </c>
      <c r="AB19" s="9" t="s">
        <v>17</v>
      </c>
      <c r="AC19" s="22">
        <f>Y19/X19</f>
        <v>10.357142857142858</v>
      </c>
      <c r="AD19" s="9" t="s">
        <v>17</v>
      </c>
    </row>
    <row r="20" spans="1:30" ht="37.5" customHeight="1" thickBot="1" x14ac:dyDescent="0.3">
      <c r="A20" s="5" t="s">
        <v>52</v>
      </c>
      <c r="B20" s="6">
        <v>2016</v>
      </c>
      <c r="C20" s="6" t="s">
        <v>27</v>
      </c>
      <c r="D20" s="6" t="s">
        <v>85</v>
      </c>
      <c r="E20" s="6">
        <v>2020</v>
      </c>
      <c r="F20" s="6" t="s">
        <v>84</v>
      </c>
      <c r="G20" s="6" t="s">
        <v>54</v>
      </c>
      <c r="H20" s="6" t="s">
        <v>53</v>
      </c>
      <c r="I20" s="20" t="s">
        <v>148</v>
      </c>
      <c r="J20" s="20" t="s">
        <v>149</v>
      </c>
      <c r="K20" s="9" t="s">
        <v>100</v>
      </c>
      <c r="L20" s="8" t="s">
        <v>34</v>
      </c>
      <c r="M20" s="9" t="s">
        <v>120</v>
      </c>
      <c r="N20" s="9" t="s">
        <v>84</v>
      </c>
      <c r="O20" s="9" t="s">
        <v>84</v>
      </c>
      <c r="P20" s="9" t="s">
        <v>84</v>
      </c>
      <c r="Q20" s="9" t="s">
        <v>84</v>
      </c>
      <c r="R20" s="9" t="s">
        <v>84</v>
      </c>
      <c r="S20" s="10" t="s">
        <v>84</v>
      </c>
      <c r="T20" s="11" t="s">
        <v>84</v>
      </c>
      <c r="U20" s="9" t="s">
        <v>84</v>
      </c>
      <c r="V20" s="9" t="s">
        <v>84</v>
      </c>
      <c r="W20" s="27" t="s">
        <v>202</v>
      </c>
      <c r="X20" s="9">
        <v>1865</v>
      </c>
      <c r="Y20" s="9">
        <v>2056</v>
      </c>
      <c r="Z20" s="9">
        <v>543</v>
      </c>
      <c r="AA20" s="9">
        <v>1513</v>
      </c>
      <c r="AB20" s="9" t="s">
        <v>17</v>
      </c>
      <c r="AC20" s="9" t="s">
        <v>17</v>
      </c>
      <c r="AD20" s="21">
        <f>Y20/X20</f>
        <v>1.1024128686327077</v>
      </c>
    </row>
    <row r="21" spans="1:30" ht="37.5" customHeight="1" thickBot="1" x14ac:dyDescent="0.3">
      <c r="A21" s="5" t="s">
        <v>55</v>
      </c>
      <c r="B21" s="6" t="s">
        <v>58</v>
      </c>
      <c r="C21" s="6" t="s">
        <v>57</v>
      </c>
      <c r="D21" s="6" t="s">
        <v>87</v>
      </c>
      <c r="E21" s="6">
        <v>2021</v>
      </c>
      <c r="F21" s="6" t="s">
        <v>20</v>
      </c>
      <c r="G21" s="6" t="s">
        <v>92</v>
      </c>
      <c r="H21" s="6" t="s">
        <v>56</v>
      </c>
      <c r="I21" s="20" t="s">
        <v>150</v>
      </c>
      <c r="J21" s="20" t="s">
        <v>151</v>
      </c>
      <c r="K21" s="9" t="s">
        <v>100</v>
      </c>
      <c r="L21" s="8" t="s">
        <v>17</v>
      </c>
      <c r="M21" s="9" t="s">
        <v>17</v>
      </c>
      <c r="N21" s="9" t="s">
        <v>17</v>
      </c>
      <c r="O21" s="9" t="s">
        <v>17</v>
      </c>
      <c r="P21" s="9" t="s">
        <v>17</v>
      </c>
      <c r="Q21" s="9" t="s">
        <v>20</v>
      </c>
      <c r="R21" s="9" t="s">
        <v>20</v>
      </c>
      <c r="S21" s="10" t="s">
        <v>17</v>
      </c>
      <c r="T21" s="11" t="s">
        <v>17</v>
      </c>
      <c r="U21" s="9" t="s">
        <v>20</v>
      </c>
      <c r="V21" s="9" t="s">
        <v>20</v>
      </c>
      <c r="W21" s="27" t="s">
        <v>202</v>
      </c>
      <c r="X21" s="9">
        <v>712</v>
      </c>
      <c r="Y21" s="9" t="s">
        <v>20</v>
      </c>
      <c r="Z21" s="9" t="s">
        <v>20</v>
      </c>
      <c r="AA21" s="25">
        <v>2773.04</v>
      </c>
      <c r="AB21" s="9" t="s">
        <v>17</v>
      </c>
      <c r="AC21" s="9" t="s">
        <v>17</v>
      </c>
      <c r="AD21" s="9" t="s">
        <v>17</v>
      </c>
    </row>
    <row r="22" spans="1:30" ht="37.5" customHeight="1" thickBot="1" x14ac:dyDescent="0.3">
      <c r="A22" s="5" t="s">
        <v>59</v>
      </c>
      <c r="B22" s="6" t="s">
        <v>17</v>
      </c>
      <c r="C22" s="6" t="s">
        <v>36</v>
      </c>
      <c r="D22" s="6" t="s">
        <v>85</v>
      </c>
      <c r="E22" s="6">
        <v>2015</v>
      </c>
      <c r="F22" s="6" t="s">
        <v>206</v>
      </c>
      <c r="G22" s="6" t="s">
        <v>61</v>
      </c>
      <c r="H22" s="6" t="s">
        <v>60</v>
      </c>
      <c r="I22" s="20" t="s">
        <v>134</v>
      </c>
      <c r="J22" s="20" t="s">
        <v>134</v>
      </c>
      <c r="K22" s="9" t="s">
        <v>121</v>
      </c>
      <c r="L22" s="8" t="s">
        <v>17</v>
      </c>
      <c r="M22" s="9" t="s">
        <v>17</v>
      </c>
      <c r="N22" s="9" t="s">
        <v>17</v>
      </c>
      <c r="O22" s="9" t="s">
        <v>17</v>
      </c>
      <c r="P22" s="9" t="s">
        <v>17</v>
      </c>
      <c r="Q22" s="9" t="s">
        <v>84</v>
      </c>
      <c r="R22" s="9" t="s">
        <v>84</v>
      </c>
      <c r="S22" s="10" t="s">
        <v>17</v>
      </c>
      <c r="T22" s="11" t="s">
        <v>17</v>
      </c>
      <c r="U22" s="9" t="s">
        <v>84</v>
      </c>
      <c r="V22" s="9"/>
      <c r="W22" s="27" t="s">
        <v>202</v>
      </c>
      <c r="X22" s="9">
        <v>2961</v>
      </c>
      <c r="Y22" s="9" t="s">
        <v>17</v>
      </c>
      <c r="Z22" s="9" t="s">
        <v>17</v>
      </c>
      <c r="AA22" s="24" t="s">
        <v>194</v>
      </c>
      <c r="AB22" s="9" t="s">
        <v>17</v>
      </c>
      <c r="AC22" s="9" t="s">
        <v>17</v>
      </c>
      <c r="AD22" s="9" t="s">
        <v>17</v>
      </c>
    </row>
    <row r="23" spans="1:30" ht="37.5" customHeight="1" thickBot="1" x14ac:dyDescent="0.3">
      <c r="A23" s="5" t="s">
        <v>62</v>
      </c>
      <c r="B23" s="6">
        <v>2013</v>
      </c>
      <c r="C23" s="6" t="s">
        <v>63</v>
      </c>
      <c r="D23" s="6" t="s">
        <v>85</v>
      </c>
      <c r="E23" s="6">
        <v>2016</v>
      </c>
      <c r="F23" s="6" t="s">
        <v>207</v>
      </c>
      <c r="G23" s="6" t="s">
        <v>30</v>
      </c>
      <c r="H23" s="6" t="s">
        <v>21</v>
      </c>
      <c r="I23" s="20" t="s">
        <v>135</v>
      </c>
      <c r="J23" s="20" t="s">
        <v>152</v>
      </c>
      <c r="K23" s="9" t="s">
        <v>64</v>
      </c>
      <c r="L23" s="8" t="s">
        <v>16</v>
      </c>
      <c r="M23" s="9" t="s">
        <v>108</v>
      </c>
      <c r="N23" s="9" t="s">
        <v>84</v>
      </c>
      <c r="O23" s="9" t="s">
        <v>84</v>
      </c>
      <c r="P23" s="9" t="s">
        <v>84</v>
      </c>
      <c r="Q23" s="9" t="s">
        <v>85</v>
      </c>
      <c r="R23" s="9" t="s">
        <v>85</v>
      </c>
      <c r="S23" s="10" t="s">
        <v>85</v>
      </c>
      <c r="T23" s="11">
        <v>0.03</v>
      </c>
      <c r="U23" s="9" t="s">
        <v>84</v>
      </c>
      <c r="V23" s="9" t="s">
        <v>84</v>
      </c>
      <c r="W23" s="27" t="s">
        <v>202</v>
      </c>
      <c r="X23" s="25">
        <v>153</v>
      </c>
      <c r="Y23" s="9">
        <v>3316</v>
      </c>
      <c r="Z23" s="9">
        <v>2413</v>
      </c>
      <c r="AA23" s="9">
        <v>903</v>
      </c>
      <c r="AB23" s="22">
        <f>Y23/X23</f>
        <v>21.673202614379086</v>
      </c>
      <c r="AC23" s="22">
        <f>Y23/X23</f>
        <v>21.673202614379086</v>
      </c>
      <c r="AD23" s="9" t="s">
        <v>17</v>
      </c>
    </row>
    <row r="24" spans="1:30" ht="37.5" customHeight="1" thickBot="1" x14ac:dyDescent="0.3">
      <c r="A24" s="5" t="s">
        <v>65</v>
      </c>
      <c r="B24" s="6" t="s">
        <v>67</v>
      </c>
      <c r="C24" s="6" t="s">
        <v>66</v>
      </c>
      <c r="D24" s="6" t="s">
        <v>85</v>
      </c>
      <c r="E24" s="6">
        <v>2018</v>
      </c>
      <c r="F24" s="6" t="s">
        <v>208</v>
      </c>
      <c r="G24" s="6" t="s">
        <v>13</v>
      </c>
      <c r="H24" s="6" t="s">
        <v>12</v>
      </c>
      <c r="I24" s="20" t="s">
        <v>136</v>
      </c>
      <c r="J24" s="20" t="s">
        <v>136</v>
      </c>
      <c r="K24" s="9" t="s">
        <v>37</v>
      </c>
      <c r="L24" s="8" t="s">
        <v>34</v>
      </c>
      <c r="M24" s="9" t="s">
        <v>114</v>
      </c>
      <c r="N24" s="9" t="s">
        <v>84</v>
      </c>
      <c r="O24" s="9" t="s">
        <v>84</v>
      </c>
      <c r="P24" s="9" t="s">
        <v>84</v>
      </c>
      <c r="Q24" s="9" t="s">
        <v>85</v>
      </c>
      <c r="R24" s="9" t="s">
        <v>84</v>
      </c>
      <c r="S24" s="10" t="s">
        <v>84</v>
      </c>
      <c r="T24" s="11" t="s">
        <v>84</v>
      </c>
      <c r="U24" s="9" t="s">
        <v>122</v>
      </c>
      <c r="V24" s="9" t="s">
        <v>84</v>
      </c>
      <c r="W24" s="27" t="s">
        <v>202</v>
      </c>
      <c r="X24" s="9">
        <v>2435</v>
      </c>
      <c r="Y24" s="26">
        <v>895.71474999999998</v>
      </c>
      <c r="Z24" s="26">
        <v>212.38069999999999</v>
      </c>
      <c r="AA24" s="22">
        <f>Y24-Z24</f>
        <v>683.33404999999993</v>
      </c>
      <c r="AB24" s="9">
        <v>1.5</v>
      </c>
      <c r="AC24" s="9" t="s">
        <v>17</v>
      </c>
      <c r="AD24" s="21">
        <f>Y24/X24</f>
        <v>0.36785000000000001</v>
      </c>
    </row>
    <row r="25" spans="1:30" ht="37.5" customHeight="1" thickBot="1" x14ac:dyDescent="0.3">
      <c r="A25" s="5" t="s">
        <v>68</v>
      </c>
      <c r="B25" s="6">
        <v>2018</v>
      </c>
      <c r="C25" s="6" t="s">
        <v>69</v>
      </c>
      <c r="D25" s="6" t="s">
        <v>93</v>
      </c>
      <c r="E25" s="6">
        <v>2020</v>
      </c>
      <c r="F25" s="6" t="s">
        <v>20</v>
      </c>
      <c r="G25" s="6" t="s">
        <v>91</v>
      </c>
      <c r="H25" s="6" t="s">
        <v>25</v>
      </c>
      <c r="I25" s="20" t="s">
        <v>153</v>
      </c>
      <c r="J25" s="20" t="s">
        <v>154</v>
      </c>
      <c r="K25" s="9" t="s">
        <v>20</v>
      </c>
      <c r="L25" s="8" t="s">
        <v>34</v>
      </c>
      <c r="M25" s="9" t="s">
        <v>20</v>
      </c>
      <c r="N25" s="9" t="s">
        <v>20</v>
      </c>
      <c r="O25" s="9" t="s">
        <v>20</v>
      </c>
      <c r="P25" s="9" t="s">
        <v>20</v>
      </c>
      <c r="Q25" s="9" t="s">
        <v>20</v>
      </c>
      <c r="R25" s="9" t="s">
        <v>20</v>
      </c>
      <c r="S25" s="10" t="s">
        <v>20</v>
      </c>
      <c r="T25" s="11" t="s">
        <v>20</v>
      </c>
      <c r="U25" s="9" t="s">
        <v>20</v>
      </c>
      <c r="V25" s="9" t="s">
        <v>20</v>
      </c>
      <c r="W25" s="27" t="s">
        <v>202</v>
      </c>
      <c r="X25" s="9">
        <v>50000</v>
      </c>
      <c r="Y25" s="9">
        <v>40829</v>
      </c>
      <c r="Z25" s="9" t="s">
        <v>20</v>
      </c>
      <c r="AA25" s="9" t="s">
        <v>20</v>
      </c>
      <c r="AB25" s="22">
        <f>Y25/209205021*100000</f>
        <v>19.516261992583821</v>
      </c>
      <c r="AC25" s="9" t="s">
        <v>17</v>
      </c>
      <c r="AD25" s="21">
        <f>Y25/X25</f>
        <v>0.81657999999999997</v>
      </c>
    </row>
    <row r="26" spans="1:30" ht="37.5" customHeight="1" thickBot="1" x14ac:dyDescent="0.3">
      <c r="A26" s="5" t="s">
        <v>70</v>
      </c>
      <c r="B26" s="6">
        <v>2007</v>
      </c>
      <c r="C26" s="6" t="s">
        <v>71</v>
      </c>
      <c r="D26" s="6" t="s">
        <v>85</v>
      </c>
      <c r="E26" s="6">
        <v>2010</v>
      </c>
      <c r="F26" s="6" t="s">
        <v>84</v>
      </c>
      <c r="G26" s="6" t="s">
        <v>49</v>
      </c>
      <c r="H26" s="6" t="s">
        <v>25</v>
      </c>
      <c r="I26" s="20" t="s">
        <v>155</v>
      </c>
      <c r="J26" s="20" t="s">
        <v>137</v>
      </c>
      <c r="K26" s="9" t="s">
        <v>20</v>
      </c>
      <c r="L26" s="8" t="s">
        <v>16</v>
      </c>
      <c r="M26" s="9" t="s">
        <v>123</v>
      </c>
      <c r="N26" s="9" t="s">
        <v>84</v>
      </c>
      <c r="O26" s="9" t="s">
        <v>106</v>
      </c>
      <c r="P26" s="9" t="s">
        <v>84</v>
      </c>
      <c r="Q26" s="9" t="s">
        <v>84</v>
      </c>
      <c r="R26" s="9" t="s">
        <v>84</v>
      </c>
      <c r="S26" s="10" t="s">
        <v>85</v>
      </c>
      <c r="T26" s="11">
        <v>0.03</v>
      </c>
      <c r="U26" s="9" t="s">
        <v>84</v>
      </c>
      <c r="V26" s="9" t="s">
        <v>124</v>
      </c>
      <c r="W26" s="27" t="s">
        <v>202</v>
      </c>
      <c r="X26" s="9">
        <f>19920+618</f>
        <v>20538</v>
      </c>
      <c r="Y26" s="9">
        <v>110095</v>
      </c>
      <c r="Z26" s="9">
        <v>96677</v>
      </c>
      <c r="AA26" s="9">
        <v>13418</v>
      </c>
      <c r="AB26" s="9">
        <v>37</v>
      </c>
      <c r="AC26" s="22">
        <f>Y26/X26</f>
        <v>5.360551173434609</v>
      </c>
      <c r="AD26" s="9" t="s">
        <v>17</v>
      </c>
    </row>
    <row r="27" spans="1:30" ht="37.5" customHeight="1" thickBot="1" x14ac:dyDescent="0.3">
      <c r="A27" s="5" t="s">
        <v>72</v>
      </c>
      <c r="B27" s="6" t="s">
        <v>20</v>
      </c>
      <c r="C27" s="6" t="s">
        <v>74</v>
      </c>
      <c r="D27" s="6" t="s">
        <v>84</v>
      </c>
      <c r="E27" s="6">
        <v>2021</v>
      </c>
      <c r="F27" s="6" t="s">
        <v>84</v>
      </c>
      <c r="G27" s="36" t="s">
        <v>200</v>
      </c>
      <c r="H27" s="6" t="s">
        <v>73</v>
      </c>
      <c r="I27" s="20" t="s">
        <v>156</v>
      </c>
      <c r="J27" s="20" t="s">
        <v>138</v>
      </c>
      <c r="K27" s="9" t="s">
        <v>20</v>
      </c>
      <c r="L27" s="8" t="s">
        <v>16</v>
      </c>
      <c r="M27" s="9" t="s">
        <v>114</v>
      </c>
      <c r="N27" s="9" t="s">
        <v>84</v>
      </c>
      <c r="O27" s="9" t="s">
        <v>20</v>
      </c>
      <c r="P27" s="9" t="s">
        <v>20</v>
      </c>
      <c r="Q27" s="9" t="s">
        <v>20</v>
      </c>
      <c r="R27" s="9" t="s">
        <v>20</v>
      </c>
      <c r="S27" s="10" t="s">
        <v>20</v>
      </c>
      <c r="T27" s="11" t="s">
        <v>20</v>
      </c>
      <c r="U27" s="9" t="s">
        <v>20</v>
      </c>
      <c r="V27" s="9" t="s">
        <v>20</v>
      </c>
      <c r="W27" s="77" t="s">
        <v>20</v>
      </c>
      <c r="X27" s="9" t="s">
        <v>20</v>
      </c>
      <c r="Y27" s="25" t="s">
        <v>186</v>
      </c>
      <c r="Z27" s="25" t="s">
        <v>190</v>
      </c>
      <c r="AA27" s="9" t="s">
        <v>20</v>
      </c>
      <c r="AB27" s="9" t="s">
        <v>20</v>
      </c>
      <c r="AC27" s="9" t="s">
        <v>17</v>
      </c>
      <c r="AD27" s="9" t="s">
        <v>20</v>
      </c>
    </row>
    <row r="28" spans="1:30" ht="37.5" customHeight="1" thickBot="1" x14ac:dyDescent="0.3">
      <c r="A28" s="5" t="s">
        <v>75</v>
      </c>
      <c r="B28" s="6">
        <v>2001</v>
      </c>
      <c r="C28" s="6" t="s">
        <v>77</v>
      </c>
      <c r="D28" s="6" t="s">
        <v>85</v>
      </c>
      <c r="E28" s="6">
        <v>2007</v>
      </c>
      <c r="F28" s="6" t="s">
        <v>84</v>
      </c>
      <c r="G28" s="6" t="s">
        <v>76</v>
      </c>
      <c r="H28" s="6" t="s">
        <v>12</v>
      </c>
      <c r="I28" s="20" t="s">
        <v>157</v>
      </c>
      <c r="J28" s="20" t="s">
        <v>158</v>
      </c>
      <c r="K28" s="9" t="s">
        <v>78</v>
      </c>
      <c r="L28" s="8" t="s">
        <v>16</v>
      </c>
      <c r="M28" s="9" t="s">
        <v>101</v>
      </c>
      <c r="N28" s="9" t="s">
        <v>125</v>
      </c>
      <c r="O28" s="9" t="s">
        <v>106</v>
      </c>
      <c r="P28" s="9" t="s">
        <v>84</v>
      </c>
      <c r="Q28" s="9" t="s">
        <v>85</v>
      </c>
      <c r="R28" s="9" t="s">
        <v>84</v>
      </c>
      <c r="S28" s="10" t="s">
        <v>85</v>
      </c>
      <c r="T28" s="11">
        <v>0.03</v>
      </c>
      <c r="U28" s="9" t="s">
        <v>84</v>
      </c>
      <c r="V28" s="9" t="s">
        <v>126</v>
      </c>
      <c r="W28" s="27" t="s">
        <v>202</v>
      </c>
      <c r="X28" s="25">
        <f>115+24</f>
        <v>139</v>
      </c>
      <c r="Y28" s="9">
        <v>1732</v>
      </c>
      <c r="Z28" s="9">
        <v>1170</v>
      </c>
      <c r="AA28" s="9">
        <v>562</v>
      </c>
      <c r="AB28" s="9">
        <v>4.91</v>
      </c>
      <c r="AC28" s="22">
        <f>Y28/X28</f>
        <v>12.46043165467626</v>
      </c>
      <c r="AD28" s="9" t="s">
        <v>17</v>
      </c>
    </row>
    <row r="29" spans="1:30" ht="37.5" customHeight="1" x14ac:dyDescent="0.25">
      <c r="A29" s="23"/>
      <c r="B29" s="16"/>
      <c r="C29" s="16"/>
      <c r="G29" s="16"/>
      <c r="H29" s="16"/>
      <c r="K29" s="7"/>
      <c r="L29" s="13"/>
      <c r="M29" s="7"/>
      <c r="N29" s="7"/>
      <c r="O29" s="7"/>
      <c r="P29" s="7"/>
      <c r="Q29" s="12"/>
      <c r="R29" s="12"/>
      <c r="S29" s="7"/>
      <c r="T29" s="7"/>
      <c r="U29" s="7"/>
      <c r="V29" s="7"/>
    </row>
    <row r="30" spans="1:30" ht="14.25" customHeight="1" x14ac:dyDescent="0.25">
      <c r="H30" s="12"/>
      <c r="I30" s="14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30" ht="14.25" customHeight="1" x14ac:dyDescent="0.25">
      <c r="H31" s="12"/>
      <c r="I31" s="14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30" ht="14.25" customHeight="1" x14ac:dyDescent="0.25">
      <c r="H32" s="12"/>
      <c r="I32" s="14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29" ht="14.25" customHeight="1" x14ac:dyDescent="0.25">
      <c r="H33" s="12"/>
      <c r="I33" s="14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29" ht="14.25" customHeight="1" x14ac:dyDescent="0.25">
      <c r="H34" s="12"/>
      <c r="I34" s="14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29" ht="14.25" customHeight="1" x14ac:dyDescent="0.25">
      <c r="H35" s="12"/>
      <c r="I35" s="14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29" ht="14.25" customHeight="1" x14ac:dyDescent="0.25">
      <c r="H36" s="12"/>
      <c r="I36" s="14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29" ht="14.25" customHeight="1" x14ac:dyDescent="0.25">
      <c r="H37" s="12"/>
      <c r="I37" s="14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2"/>
      <c r="U37" s="2"/>
      <c r="V37" s="2"/>
      <c r="W37" s="2"/>
      <c r="X37" s="3"/>
      <c r="Y37" s="2"/>
      <c r="Z37" s="2"/>
    </row>
    <row r="38" spans="1:29" ht="14.25" customHeight="1" x14ac:dyDescent="0.25">
      <c r="H38" s="12"/>
      <c r="I38" s="14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2"/>
      <c r="U38" s="2"/>
      <c r="V38" s="2"/>
      <c r="W38" s="2"/>
      <c r="X38" s="3"/>
      <c r="Y38" s="2"/>
      <c r="Z38" s="2"/>
    </row>
    <row r="39" spans="1:29" ht="14.25" customHeight="1" x14ac:dyDescent="0.25">
      <c r="H39" s="12"/>
      <c r="I39" s="1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2"/>
      <c r="U39" s="2"/>
      <c r="V39" s="2"/>
      <c r="W39" s="2"/>
      <c r="X39" s="3"/>
      <c r="Y39" s="2"/>
      <c r="Z39" s="2"/>
    </row>
    <row r="40" spans="1:29" ht="14.25" customHeight="1" x14ac:dyDescent="0.25">
      <c r="H40" s="12"/>
      <c r="I40" s="13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2"/>
      <c r="U40" s="2"/>
      <c r="V40" s="2"/>
      <c r="W40" s="2"/>
      <c r="X40" s="3"/>
      <c r="Y40" s="2"/>
      <c r="Z40" s="2"/>
    </row>
    <row r="41" spans="1:29" ht="14.25" customHeight="1" x14ac:dyDescent="0.25">
      <c r="H41" s="12"/>
      <c r="I41" s="13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2"/>
      <c r="U41" s="2"/>
      <c r="V41" s="2"/>
      <c r="W41" s="2"/>
      <c r="X41" s="3"/>
      <c r="Y41" s="2"/>
      <c r="Z41" s="2"/>
    </row>
    <row r="42" spans="1:29" ht="14.25" customHeight="1" x14ac:dyDescent="0.25">
      <c r="H42" s="12"/>
      <c r="I42" s="13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2"/>
      <c r="U42" s="2"/>
      <c r="V42" s="2"/>
      <c r="W42" s="2"/>
      <c r="X42" s="3"/>
      <c r="Y42" s="2"/>
      <c r="Z42" s="2"/>
    </row>
    <row r="43" spans="1:29" ht="14.25" customHeight="1" x14ac:dyDescent="0.25">
      <c r="H43" s="12"/>
      <c r="I43" s="13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2"/>
      <c r="U43" s="2"/>
      <c r="V43" s="2"/>
      <c r="W43" s="2"/>
      <c r="X43" s="3"/>
      <c r="Y43" s="2"/>
      <c r="Z43" s="2"/>
    </row>
    <row r="44" spans="1:29" ht="14.25" customHeight="1" x14ac:dyDescent="0.25">
      <c r="H44" s="12"/>
      <c r="I44" s="13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2"/>
      <c r="U44" s="2"/>
      <c r="V44" s="2"/>
      <c r="W44" s="2"/>
      <c r="X44" s="3"/>
      <c r="Y44" s="2"/>
      <c r="Z44" s="2"/>
    </row>
    <row r="45" spans="1:29" ht="14.25" customHeight="1" x14ac:dyDescent="0.25">
      <c r="K45" s="12"/>
      <c r="L45" s="1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2"/>
      <c r="X45" s="2"/>
      <c r="Y45" s="2"/>
      <c r="Z45" s="2"/>
      <c r="AA45" s="3"/>
      <c r="AB45" s="2"/>
      <c r="AC45" s="2"/>
    </row>
    <row r="46" spans="1:29" ht="14.25" customHeight="1" x14ac:dyDescent="0.25">
      <c r="C46" s="12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29" ht="14.2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2"/>
      <c r="K47" s="2"/>
      <c r="L47" s="2"/>
      <c r="M47" s="2"/>
      <c r="N47" s="3"/>
      <c r="O47" s="2"/>
      <c r="P47" s="2"/>
    </row>
    <row r="48" spans="1:29" ht="14.2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2"/>
      <c r="K48" s="2"/>
      <c r="L48" s="2"/>
      <c r="M48" s="2"/>
      <c r="N48" s="3"/>
      <c r="O48" s="2"/>
      <c r="P48" s="2"/>
    </row>
    <row r="49" spans="1:29" ht="14.2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2"/>
      <c r="K49" s="2"/>
      <c r="L49" s="2"/>
      <c r="M49" s="2"/>
      <c r="N49" s="3"/>
      <c r="O49" s="2"/>
      <c r="P49" s="2"/>
    </row>
    <row r="50" spans="1:29" ht="14.2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2"/>
      <c r="K50" s="2"/>
      <c r="L50" s="2"/>
      <c r="M50" s="2"/>
      <c r="N50" s="3"/>
      <c r="O50" s="2"/>
      <c r="P50" s="2"/>
    </row>
    <row r="51" spans="1:29" ht="14.2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2"/>
      <c r="K51" s="2"/>
      <c r="L51" s="2"/>
      <c r="M51" s="2"/>
      <c r="N51" s="3"/>
      <c r="O51" s="2"/>
      <c r="P51" s="2"/>
    </row>
    <row r="52" spans="1:29" ht="14.2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2"/>
      <c r="K52" s="2"/>
      <c r="L52" s="2"/>
      <c r="M52" s="2"/>
      <c r="N52" s="3"/>
      <c r="O52" s="2"/>
      <c r="P52" s="2"/>
    </row>
    <row r="53" spans="1:29" ht="14.2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2"/>
      <c r="K53" s="2"/>
      <c r="L53" s="2"/>
      <c r="M53" s="2"/>
      <c r="N53" s="3"/>
      <c r="O53" s="2"/>
      <c r="P53" s="2"/>
    </row>
    <row r="54" spans="1:29" ht="14.2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2"/>
      <c r="K54" s="2"/>
      <c r="L54" s="2"/>
      <c r="M54" s="2"/>
      <c r="N54" s="3"/>
      <c r="O54" s="2"/>
      <c r="P54" s="2"/>
    </row>
    <row r="55" spans="1:29" ht="14.2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2"/>
      <c r="K55" s="2"/>
      <c r="L55" s="2"/>
      <c r="M55" s="2"/>
      <c r="N55" s="3"/>
      <c r="O55" s="2"/>
      <c r="P55" s="2"/>
    </row>
    <row r="56" spans="1:29" ht="14.25" customHeight="1" x14ac:dyDescent="0.25">
      <c r="C56" s="12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2"/>
      <c r="P56" s="2"/>
      <c r="Q56" s="2"/>
      <c r="R56" s="2"/>
      <c r="S56" s="3"/>
      <c r="T56" s="2"/>
      <c r="U56" s="2"/>
    </row>
    <row r="57" spans="1:29" ht="14.25" customHeight="1" x14ac:dyDescent="0.25">
      <c r="C57" s="12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2"/>
      <c r="P57" s="2"/>
      <c r="Q57" s="2"/>
      <c r="R57" s="2"/>
      <c r="S57" s="3"/>
      <c r="T57" s="2"/>
      <c r="U57" s="2"/>
    </row>
    <row r="58" spans="1:29" ht="14.25" customHeight="1" x14ac:dyDescent="0.25">
      <c r="C58" s="12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2"/>
      <c r="P58" s="2"/>
      <c r="Q58" s="2"/>
      <c r="R58" s="2"/>
      <c r="S58" s="3"/>
      <c r="T58" s="2"/>
      <c r="U58" s="2"/>
    </row>
    <row r="59" spans="1:29" ht="14.25" customHeight="1" x14ac:dyDescent="0.25"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2"/>
      <c r="P59" s="2"/>
      <c r="Q59" s="2"/>
      <c r="R59" s="2"/>
      <c r="S59" s="3"/>
      <c r="T59" s="2"/>
      <c r="U59" s="2"/>
    </row>
    <row r="60" spans="1:29" ht="14.25" customHeight="1" x14ac:dyDescent="0.25">
      <c r="C60" s="12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2"/>
      <c r="P60" s="2"/>
      <c r="Q60" s="2"/>
      <c r="R60" s="2"/>
      <c r="S60" s="3"/>
      <c r="T60" s="2"/>
      <c r="U60" s="2"/>
    </row>
    <row r="61" spans="1:29" ht="14.25" customHeight="1" x14ac:dyDescent="0.25">
      <c r="C61" s="12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2"/>
      <c r="P61" s="2"/>
      <c r="Q61" s="2"/>
      <c r="R61" s="2"/>
      <c r="S61" s="3"/>
      <c r="T61" s="2"/>
      <c r="U61" s="2"/>
    </row>
    <row r="62" spans="1:29" ht="14.25" customHeight="1" x14ac:dyDescent="0.25">
      <c r="C62" s="12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2"/>
      <c r="P62" s="2"/>
      <c r="Q62" s="2"/>
      <c r="R62" s="2"/>
      <c r="S62" s="3"/>
      <c r="T62" s="2"/>
      <c r="U62" s="2"/>
    </row>
    <row r="63" spans="1:29" ht="14.25" customHeight="1" x14ac:dyDescent="0.25">
      <c r="K63" s="12"/>
      <c r="L63" s="1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2"/>
      <c r="X63" s="2"/>
      <c r="Y63" s="2"/>
      <c r="Z63" s="2"/>
      <c r="AA63" s="3"/>
      <c r="AB63" s="2"/>
      <c r="AC63" s="2"/>
    </row>
    <row r="64" spans="1:29" ht="14.25" customHeight="1" x14ac:dyDescent="0.25">
      <c r="K64" s="12"/>
      <c r="L64" s="1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2"/>
      <c r="X64" s="2"/>
      <c r="Y64" s="2"/>
      <c r="Z64" s="2"/>
      <c r="AA64" s="3"/>
      <c r="AB64" s="2"/>
      <c r="AC64" s="2"/>
    </row>
    <row r="65" spans="11:29" ht="14.25" customHeight="1" x14ac:dyDescent="0.25">
      <c r="K65" s="12"/>
      <c r="L65" s="1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2"/>
      <c r="X65" s="2"/>
      <c r="Y65" s="2"/>
      <c r="Z65" s="2"/>
      <c r="AA65" s="3"/>
      <c r="AB65" s="2"/>
      <c r="AC65" s="2"/>
    </row>
    <row r="66" spans="11:29" ht="14.25" customHeight="1" x14ac:dyDescent="0.25">
      <c r="K66" s="12"/>
      <c r="L66" s="1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2"/>
      <c r="X66" s="2"/>
      <c r="Y66" s="2"/>
      <c r="Z66" s="2"/>
      <c r="AA66" s="3"/>
      <c r="AB66" s="2"/>
      <c r="AC66" s="2"/>
    </row>
    <row r="67" spans="11:29" ht="14.25" customHeight="1" x14ac:dyDescent="0.25">
      <c r="K67" s="12"/>
      <c r="L67" s="1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2"/>
      <c r="X67" s="2"/>
      <c r="Y67" s="2"/>
      <c r="Z67" s="2"/>
      <c r="AA67" s="3"/>
      <c r="AB67" s="2"/>
      <c r="AC67" s="2"/>
    </row>
    <row r="68" spans="11:29" ht="14.25" customHeight="1" x14ac:dyDescent="0.25">
      <c r="K68" s="12"/>
      <c r="L68" s="1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2"/>
      <c r="X68" s="2"/>
      <c r="Y68" s="2"/>
      <c r="Z68" s="2"/>
      <c r="AA68" s="3"/>
      <c r="AB68" s="2"/>
      <c r="AC68" s="2"/>
    </row>
    <row r="69" spans="11:29" ht="14.25" customHeight="1" x14ac:dyDescent="0.25">
      <c r="K69" s="12"/>
      <c r="L69" s="1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2"/>
      <c r="X69" s="2"/>
      <c r="Y69" s="2"/>
      <c r="Z69" s="2"/>
      <c r="AA69" s="3"/>
      <c r="AB69" s="2"/>
      <c r="AC69" s="2"/>
    </row>
    <row r="70" spans="11:29" ht="14.25" customHeight="1" x14ac:dyDescent="0.25">
      <c r="K70" s="12"/>
      <c r="L70" s="15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"/>
      <c r="X70" s="1"/>
      <c r="Y70" s="1"/>
      <c r="Z70" s="1"/>
      <c r="AA70" s="4"/>
      <c r="AB70" s="1"/>
      <c r="AC70" s="1"/>
    </row>
    <row r="71" spans="11:29" ht="14.25" customHeight="1" x14ac:dyDescent="0.25">
      <c r="K71" s="12"/>
      <c r="L71" s="15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"/>
      <c r="X71" s="1"/>
      <c r="Y71" s="1"/>
      <c r="Z71" s="1"/>
      <c r="AA71" s="4"/>
      <c r="AB71" s="1"/>
      <c r="AC71" s="1"/>
    </row>
    <row r="72" spans="11:29" ht="14.25" customHeight="1" x14ac:dyDescent="0.25">
      <c r="K72" s="12"/>
      <c r="L72" s="15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"/>
      <c r="X72" s="1"/>
      <c r="Y72" s="1"/>
      <c r="Z72" s="1"/>
      <c r="AA72" s="4"/>
      <c r="AB72" s="1"/>
      <c r="AC72" s="1"/>
    </row>
    <row r="73" spans="11:29" ht="14.25" customHeight="1" x14ac:dyDescent="0.25">
      <c r="K73" s="12"/>
      <c r="L73" s="15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"/>
      <c r="X73" s="1"/>
      <c r="Y73" s="1"/>
      <c r="Z73" s="1"/>
      <c r="AA73" s="4"/>
      <c r="AB73" s="1"/>
      <c r="AC73" s="1"/>
    </row>
    <row r="74" spans="11:29" ht="14.25" customHeight="1" x14ac:dyDescent="0.25">
      <c r="K74" s="12"/>
      <c r="L74" s="15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"/>
      <c r="X74" s="1"/>
      <c r="Y74" s="1"/>
      <c r="Z74" s="1"/>
      <c r="AA74" s="4"/>
      <c r="AB74" s="1"/>
      <c r="AC74" s="1"/>
    </row>
    <row r="75" spans="11:29" ht="14.25" customHeight="1" x14ac:dyDescent="0.25">
      <c r="K75" s="12"/>
      <c r="L75" s="15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"/>
      <c r="X75" s="1"/>
      <c r="Y75" s="1"/>
      <c r="Z75" s="1"/>
      <c r="AA75" s="4"/>
      <c r="AB75" s="1"/>
      <c r="AC75" s="1"/>
    </row>
    <row r="76" spans="11:29" ht="14.25" customHeight="1" x14ac:dyDescent="0.25">
      <c r="K76" s="12"/>
      <c r="L76" s="15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"/>
      <c r="X76" s="1"/>
      <c r="Y76" s="1"/>
      <c r="Z76" s="1"/>
      <c r="AA76" s="4"/>
      <c r="AB76" s="1"/>
      <c r="AC76" s="1"/>
    </row>
    <row r="77" spans="11:29" ht="14.25" customHeight="1" x14ac:dyDescent="0.25">
      <c r="K77" s="12"/>
      <c r="L77" s="15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"/>
      <c r="X77" s="1"/>
      <c r="Y77" s="1"/>
      <c r="Z77" s="1"/>
      <c r="AA77" s="4"/>
      <c r="AB77" s="1"/>
      <c r="AC77" s="1"/>
    </row>
    <row r="78" spans="11:29" ht="14.25" customHeight="1" x14ac:dyDescent="0.25">
      <c r="K78" s="12"/>
      <c r="L78" s="15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"/>
      <c r="X78" s="1"/>
      <c r="Y78" s="1"/>
      <c r="Z78" s="1"/>
      <c r="AA78" s="4"/>
      <c r="AB78" s="1"/>
      <c r="AC78" s="1"/>
    </row>
    <row r="79" spans="11:29" ht="14.25" customHeight="1" x14ac:dyDescent="0.25">
      <c r="K79" s="12"/>
      <c r="L79" s="15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"/>
      <c r="X79" s="1"/>
      <c r="Y79" s="1"/>
      <c r="Z79" s="1"/>
      <c r="AA79" s="4"/>
      <c r="AB79" s="1"/>
      <c r="AC79" s="1"/>
    </row>
    <row r="80" spans="11:29" ht="14.25" customHeight="1" x14ac:dyDescent="0.25">
      <c r="K80" s="12"/>
      <c r="L80" s="15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"/>
      <c r="X80" s="1"/>
      <c r="Y80" s="1"/>
      <c r="Z80" s="1"/>
      <c r="AA80" s="4"/>
      <c r="AB80" s="1"/>
      <c r="AC80" s="1"/>
    </row>
    <row r="81" spans="11:29" ht="14.25" customHeight="1" x14ac:dyDescent="0.25">
      <c r="K81" s="12"/>
      <c r="L81" s="15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"/>
      <c r="X81" s="1"/>
      <c r="Y81" s="1"/>
      <c r="Z81" s="1"/>
      <c r="AA81" s="4"/>
      <c r="AB81" s="1"/>
      <c r="AC81" s="1"/>
    </row>
    <row r="82" spans="11:29" ht="14.25" customHeight="1" x14ac:dyDescent="0.25">
      <c r="K82" s="12"/>
      <c r="L82" s="15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"/>
      <c r="X82" s="1"/>
      <c r="Y82" s="1"/>
      <c r="Z82" s="1"/>
      <c r="AA82" s="4"/>
      <c r="AB82" s="1"/>
      <c r="AC82" s="1"/>
    </row>
    <row r="83" spans="11:29" ht="14.25" customHeight="1" x14ac:dyDescent="0.25">
      <c r="K83" s="12"/>
      <c r="L83" s="15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"/>
      <c r="X83" s="1"/>
      <c r="Y83" s="1"/>
      <c r="Z83" s="1"/>
      <c r="AA83" s="4"/>
      <c r="AB83" s="1"/>
      <c r="AC83" s="1"/>
    </row>
    <row r="84" spans="11:29" ht="14.25" customHeight="1" x14ac:dyDescent="0.25">
      <c r="K84" s="12"/>
      <c r="L84" s="15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"/>
      <c r="X84" s="1"/>
      <c r="Y84" s="1"/>
      <c r="Z84" s="1"/>
      <c r="AA84" s="4"/>
      <c r="AB84" s="1"/>
      <c r="AC84" s="1"/>
    </row>
    <row r="85" spans="11:29" ht="14.25" customHeight="1" x14ac:dyDescent="0.25">
      <c r="K85" s="12"/>
      <c r="L85" s="15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"/>
      <c r="X85" s="1"/>
      <c r="Y85" s="1"/>
      <c r="Z85" s="1"/>
      <c r="AA85" s="4"/>
      <c r="AB85" s="1"/>
      <c r="AC85" s="1"/>
    </row>
    <row r="86" spans="11:29" ht="14.25" customHeight="1" x14ac:dyDescent="0.25">
      <c r="K86" s="12"/>
      <c r="L86" s="15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"/>
      <c r="X86" s="1"/>
      <c r="Y86" s="1"/>
      <c r="Z86" s="1"/>
      <c r="AA86" s="4"/>
      <c r="AB86" s="1"/>
      <c r="AC86" s="1"/>
    </row>
    <row r="87" spans="11:29" ht="14.25" customHeight="1" x14ac:dyDescent="0.25">
      <c r="K87" s="12"/>
      <c r="L87" s="15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"/>
      <c r="X87" s="1"/>
      <c r="Y87" s="1"/>
      <c r="Z87" s="1"/>
      <c r="AA87" s="4"/>
      <c r="AB87" s="1"/>
      <c r="AC87" s="1"/>
    </row>
    <row r="88" spans="11:29" ht="14.25" customHeight="1" x14ac:dyDescent="0.25">
      <c r="K88" s="12"/>
      <c r="L88" s="15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"/>
      <c r="X88" s="1"/>
      <c r="Y88" s="1"/>
      <c r="Z88" s="1"/>
      <c r="AA88" s="4"/>
      <c r="AB88" s="1"/>
      <c r="AC88" s="1"/>
    </row>
    <row r="89" spans="11:29" ht="14.25" customHeight="1" x14ac:dyDescent="0.25">
      <c r="K89" s="12"/>
      <c r="L89" s="1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"/>
      <c r="X89" s="1"/>
      <c r="Y89" s="1"/>
      <c r="Z89" s="1"/>
      <c r="AA89" s="4"/>
      <c r="AB89" s="1"/>
      <c r="AC89" s="1"/>
    </row>
    <row r="90" spans="11:29" ht="14.25" customHeight="1" x14ac:dyDescent="0.25">
      <c r="K90" s="12"/>
      <c r="L90" s="15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"/>
      <c r="X90" s="1"/>
      <c r="Y90" s="1"/>
      <c r="Z90" s="1"/>
      <c r="AA90" s="4"/>
      <c r="AB90" s="1"/>
      <c r="AC90" s="1"/>
    </row>
    <row r="91" spans="11:29" ht="14.25" customHeight="1" x14ac:dyDescent="0.25">
      <c r="K91" s="12"/>
      <c r="L91" s="15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"/>
      <c r="X91" s="1"/>
      <c r="Y91" s="1"/>
      <c r="Z91" s="1"/>
      <c r="AA91" s="4"/>
      <c r="AB91" s="1"/>
      <c r="AC91" s="1"/>
    </row>
    <row r="92" spans="11:29" ht="14.25" customHeight="1" x14ac:dyDescent="0.25">
      <c r="K92" s="12"/>
      <c r="L92" s="15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"/>
      <c r="X92" s="1"/>
      <c r="Y92" s="1"/>
      <c r="Z92" s="1"/>
      <c r="AA92" s="4"/>
      <c r="AB92" s="1"/>
      <c r="AC92" s="1"/>
    </row>
    <row r="93" spans="11:29" ht="14.25" customHeight="1" x14ac:dyDescent="0.25">
      <c r="K93" s="12"/>
      <c r="L93" s="15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"/>
      <c r="X93" s="1"/>
      <c r="Y93" s="1"/>
      <c r="Z93" s="1"/>
      <c r="AA93" s="4"/>
      <c r="AB93" s="1"/>
      <c r="AC93" s="1"/>
    </row>
    <row r="94" spans="11:29" ht="14.25" customHeight="1" x14ac:dyDescent="0.25">
      <c r="K94" s="12"/>
      <c r="L94" s="1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"/>
      <c r="X94" s="1"/>
      <c r="Y94" s="1"/>
      <c r="Z94" s="1"/>
      <c r="AA94" s="4"/>
      <c r="AB94" s="1"/>
      <c r="AC94" s="1"/>
    </row>
    <row r="95" spans="11:29" ht="14.25" customHeight="1" x14ac:dyDescent="0.25">
      <c r="K95" s="12"/>
      <c r="L95" s="15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"/>
      <c r="X95" s="1"/>
      <c r="Y95" s="1"/>
      <c r="Z95" s="1"/>
      <c r="AA95" s="4"/>
      <c r="AB95" s="1"/>
      <c r="AC95" s="1"/>
    </row>
    <row r="96" spans="11:29" ht="14.25" customHeight="1" x14ac:dyDescent="0.25">
      <c r="K96" s="12"/>
      <c r="L96" s="15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"/>
      <c r="X96" s="1"/>
      <c r="Y96" s="1"/>
      <c r="Z96" s="1"/>
      <c r="AA96" s="4"/>
      <c r="AB96" s="1"/>
      <c r="AC96" s="1"/>
    </row>
    <row r="97" spans="11:29" ht="14.25" customHeight="1" x14ac:dyDescent="0.25">
      <c r="K97" s="12"/>
      <c r="L97" s="15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"/>
      <c r="X97" s="1"/>
      <c r="Y97" s="1"/>
      <c r="Z97" s="1"/>
      <c r="AA97" s="4"/>
      <c r="AB97" s="1"/>
      <c r="AC97" s="1"/>
    </row>
    <row r="98" spans="11:29" ht="14.25" customHeight="1" x14ac:dyDescent="0.25">
      <c r="K98" s="12"/>
      <c r="L98" s="15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"/>
      <c r="X98" s="1"/>
      <c r="Y98" s="1"/>
      <c r="Z98" s="1"/>
      <c r="AA98" s="4"/>
      <c r="AB98" s="1"/>
      <c r="AC98" s="1"/>
    </row>
    <row r="99" spans="11:29" ht="14.25" customHeight="1" x14ac:dyDescent="0.25">
      <c r="K99" s="12"/>
      <c r="L99" s="15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"/>
      <c r="X99" s="1"/>
      <c r="Y99" s="1"/>
      <c r="Z99" s="1"/>
      <c r="AA99" s="4"/>
      <c r="AB99" s="1"/>
      <c r="AC99" s="1"/>
    </row>
    <row r="100" spans="11:29" ht="14.25" customHeight="1" x14ac:dyDescent="0.25">
      <c r="K100" s="12"/>
      <c r="L100" s="15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"/>
      <c r="X100" s="1"/>
      <c r="Y100" s="1"/>
      <c r="Z100" s="1"/>
      <c r="AA100" s="4"/>
      <c r="AB100" s="1"/>
      <c r="AC100" s="1"/>
    </row>
    <row r="101" spans="11:29" ht="14.25" customHeight="1" x14ac:dyDescent="0.25">
      <c r="K101" s="12"/>
      <c r="L101" s="15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"/>
      <c r="X101" s="1"/>
      <c r="Y101" s="1"/>
      <c r="Z101" s="1"/>
      <c r="AA101" s="4"/>
      <c r="AB101" s="1"/>
      <c r="AC101" s="1"/>
    </row>
    <row r="102" spans="11:29" ht="14.25" customHeight="1" x14ac:dyDescent="0.25">
      <c r="K102" s="12"/>
      <c r="L102" s="15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"/>
      <c r="X102" s="1"/>
      <c r="Y102" s="1"/>
      <c r="Z102" s="1"/>
      <c r="AA102" s="4"/>
      <c r="AB102" s="1"/>
      <c r="AC102" s="1"/>
    </row>
    <row r="103" spans="11:29" ht="14.25" customHeight="1" x14ac:dyDescent="0.25">
      <c r="K103" s="12"/>
      <c r="L103" s="15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"/>
      <c r="X103" s="1"/>
      <c r="Y103" s="1"/>
      <c r="Z103" s="1"/>
      <c r="AA103" s="4"/>
      <c r="AB103" s="1"/>
      <c r="AC103" s="1"/>
    </row>
    <row r="104" spans="11:29" ht="14.25" customHeight="1" x14ac:dyDescent="0.25">
      <c r="K104" s="12"/>
      <c r="L104" s="15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"/>
      <c r="X104" s="1"/>
      <c r="Y104" s="1"/>
      <c r="Z104" s="1"/>
      <c r="AA104" s="4"/>
      <c r="AB104" s="1"/>
      <c r="AC104" s="1"/>
    </row>
    <row r="105" spans="11:29" ht="14.25" customHeight="1" x14ac:dyDescent="0.25">
      <c r="K105" s="12"/>
      <c r="L105" s="15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"/>
      <c r="X105" s="1"/>
      <c r="Y105" s="1"/>
      <c r="Z105" s="1"/>
      <c r="AA105" s="4"/>
      <c r="AB105" s="1"/>
      <c r="AC105" s="1"/>
    </row>
    <row r="106" spans="11:29" ht="14.25" customHeight="1" x14ac:dyDescent="0.25">
      <c r="K106" s="12"/>
      <c r="L106" s="15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"/>
      <c r="X106" s="1"/>
      <c r="Y106" s="1"/>
      <c r="Z106" s="1"/>
      <c r="AA106" s="4"/>
      <c r="AB106" s="1"/>
      <c r="AC106" s="1"/>
    </row>
    <row r="107" spans="11:29" ht="14.25" customHeight="1" x14ac:dyDescent="0.25">
      <c r="K107" s="12"/>
      <c r="L107" s="15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"/>
      <c r="X107" s="1"/>
      <c r="Y107" s="1"/>
      <c r="Z107" s="1"/>
      <c r="AA107" s="4"/>
      <c r="AB107" s="1"/>
      <c r="AC107" s="1"/>
    </row>
    <row r="108" spans="11:29" ht="14.25" customHeight="1" x14ac:dyDescent="0.25">
      <c r="K108" s="12"/>
      <c r="L108" s="15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"/>
      <c r="X108" s="1"/>
      <c r="Y108" s="1"/>
      <c r="Z108" s="1"/>
      <c r="AA108" s="4"/>
      <c r="AB108" s="1"/>
      <c r="AC108" s="1"/>
    </row>
    <row r="109" spans="11:29" ht="14.25" customHeight="1" x14ac:dyDescent="0.25">
      <c r="K109" s="12"/>
      <c r="L109" s="15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"/>
      <c r="X109" s="1"/>
      <c r="Y109" s="1"/>
      <c r="Z109" s="1"/>
      <c r="AA109" s="4"/>
      <c r="AB109" s="1"/>
      <c r="AC109" s="1"/>
    </row>
    <row r="110" spans="11:29" ht="14.25" customHeight="1" x14ac:dyDescent="0.25">
      <c r="K110" s="12"/>
      <c r="L110" s="15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"/>
      <c r="X110" s="1"/>
      <c r="Y110" s="1"/>
      <c r="Z110" s="1"/>
      <c r="AA110" s="4"/>
      <c r="AB110" s="1"/>
      <c r="AC110" s="1"/>
    </row>
    <row r="111" spans="11:29" ht="14.25" customHeight="1" x14ac:dyDescent="0.25">
      <c r="K111" s="12"/>
      <c r="L111" s="15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"/>
      <c r="X111" s="1"/>
      <c r="Y111" s="1"/>
      <c r="Z111" s="1"/>
      <c r="AA111" s="4"/>
      <c r="AB111" s="1"/>
      <c r="AC111" s="1"/>
    </row>
    <row r="112" spans="11:29" ht="14.25" customHeight="1" x14ac:dyDescent="0.25">
      <c r="K112" s="12"/>
      <c r="L112" s="15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"/>
      <c r="X112" s="1"/>
      <c r="Y112" s="1"/>
      <c r="Z112" s="1"/>
      <c r="AA112" s="4"/>
      <c r="AB112" s="1"/>
      <c r="AC112" s="1"/>
    </row>
    <row r="113" spans="11:29" ht="14.25" customHeight="1" x14ac:dyDescent="0.25">
      <c r="K113" s="12"/>
      <c r="L113" s="15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"/>
      <c r="X113" s="1"/>
      <c r="Y113" s="1"/>
      <c r="Z113" s="1"/>
      <c r="AA113" s="4"/>
      <c r="AB113" s="1"/>
      <c r="AC113" s="1"/>
    </row>
    <row r="114" spans="11:29" ht="14.25" customHeight="1" x14ac:dyDescent="0.25">
      <c r="K114" s="12"/>
      <c r="L114" s="15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"/>
      <c r="X114" s="1"/>
      <c r="Y114" s="1"/>
      <c r="Z114" s="1"/>
      <c r="AA114" s="4"/>
      <c r="AB114" s="1"/>
      <c r="AC114" s="1"/>
    </row>
    <row r="115" spans="11:29" ht="14.25" customHeight="1" x14ac:dyDescent="0.25">
      <c r="K115" s="12"/>
      <c r="L115" s="15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"/>
      <c r="X115" s="1"/>
      <c r="Y115" s="1"/>
      <c r="Z115" s="1"/>
      <c r="AA115" s="4"/>
      <c r="AB115" s="1"/>
      <c r="AC115" s="1"/>
    </row>
    <row r="116" spans="11:29" ht="14.25" customHeight="1" x14ac:dyDescent="0.25">
      <c r="K116" s="12"/>
      <c r="L116" s="15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"/>
      <c r="X116" s="1"/>
      <c r="Y116" s="1"/>
      <c r="Z116" s="1"/>
      <c r="AA116" s="4"/>
      <c r="AB116" s="1"/>
      <c r="AC116" s="1"/>
    </row>
    <row r="117" spans="11:29" ht="14.25" customHeight="1" x14ac:dyDescent="0.25">
      <c r="K117" s="12"/>
      <c r="L117" s="15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"/>
      <c r="X117" s="1"/>
      <c r="Y117" s="1"/>
      <c r="Z117" s="1"/>
      <c r="AA117" s="4"/>
      <c r="AB117" s="1"/>
      <c r="AC117" s="1"/>
    </row>
    <row r="118" spans="11:29" ht="14.25" customHeight="1" x14ac:dyDescent="0.25">
      <c r="K118" s="12"/>
      <c r="L118" s="15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"/>
      <c r="X118" s="1"/>
      <c r="Y118" s="1"/>
      <c r="Z118" s="1"/>
      <c r="AA118" s="4"/>
      <c r="AB118" s="1"/>
      <c r="AC118" s="1"/>
    </row>
    <row r="119" spans="11:29" ht="14.25" customHeight="1" x14ac:dyDescent="0.25">
      <c r="K119" s="12"/>
      <c r="L119" s="15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"/>
      <c r="X119" s="1"/>
      <c r="Y119" s="1"/>
      <c r="Z119" s="1"/>
      <c r="AA119" s="4"/>
      <c r="AB119" s="1"/>
      <c r="AC119" s="1"/>
    </row>
    <row r="120" spans="11:29" ht="14.25" customHeight="1" x14ac:dyDescent="0.25">
      <c r="K120" s="12"/>
      <c r="L120" s="15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"/>
      <c r="X120" s="1"/>
      <c r="Y120" s="1"/>
      <c r="Z120" s="1"/>
      <c r="AA120" s="4"/>
      <c r="AB120" s="1"/>
      <c r="AC120" s="1"/>
    </row>
    <row r="121" spans="11:29" ht="14.25" customHeight="1" x14ac:dyDescent="0.25">
      <c r="K121" s="12"/>
      <c r="L121" s="15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"/>
      <c r="X121" s="1"/>
      <c r="Y121" s="1"/>
      <c r="Z121" s="1"/>
      <c r="AA121" s="4"/>
      <c r="AB121" s="1"/>
      <c r="AC121" s="1"/>
    </row>
    <row r="122" spans="11:29" ht="14.25" customHeight="1" x14ac:dyDescent="0.25">
      <c r="K122" s="12"/>
      <c r="L122" s="15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"/>
      <c r="X122" s="1"/>
      <c r="Y122" s="1"/>
      <c r="Z122" s="1"/>
      <c r="AA122" s="4"/>
      <c r="AB122" s="1"/>
      <c r="AC122" s="1"/>
    </row>
    <row r="123" spans="11:29" ht="14.25" customHeight="1" x14ac:dyDescent="0.25">
      <c r="K123" s="12"/>
      <c r="L123" s="15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"/>
      <c r="X123" s="1"/>
      <c r="Y123" s="1"/>
      <c r="Z123" s="1"/>
      <c r="AA123" s="4"/>
      <c r="AB123" s="1"/>
      <c r="AC123" s="1"/>
    </row>
    <row r="124" spans="11:29" ht="14.25" customHeight="1" x14ac:dyDescent="0.25">
      <c r="K124" s="12"/>
      <c r="L124" s="15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"/>
      <c r="X124" s="1"/>
      <c r="Y124" s="1"/>
      <c r="Z124" s="1"/>
      <c r="AA124" s="4"/>
      <c r="AB124" s="1"/>
      <c r="AC124" s="1"/>
    </row>
    <row r="125" spans="11:29" ht="14.25" customHeight="1" x14ac:dyDescent="0.25">
      <c r="K125" s="12"/>
      <c r="L125" s="15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"/>
      <c r="X125" s="1"/>
      <c r="Y125" s="1"/>
      <c r="Z125" s="1"/>
      <c r="AA125" s="4"/>
      <c r="AB125" s="1"/>
      <c r="AC125" s="1"/>
    </row>
    <row r="126" spans="11:29" ht="14.25" customHeight="1" x14ac:dyDescent="0.25">
      <c r="K126" s="12"/>
      <c r="L126" s="15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"/>
      <c r="X126" s="1"/>
      <c r="Y126" s="1"/>
      <c r="Z126" s="1"/>
      <c r="AA126" s="4"/>
      <c r="AB126" s="1"/>
      <c r="AC126" s="1"/>
    </row>
    <row r="127" spans="11:29" ht="14.25" customHeight="1" x14ac:dyDescent="0.25">
      <c r="K127" s="12"/>
      <c r="L127" s="15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"/>
      <c r="X127" s="1"/>
      <c r="Y127" s="1"/>
      <c r="Z127" s="1"/>
      <c r="AA127" s="4"/>
      <c r="AB127" s="1"/>
      <c r="AC127" s="1"/>
    </row>
    <row r="128" spans="11:29" ht="14.25" customHeight="1" x14ac:dyDescent="0.25">
      <c r="K128" s="12"/>
      <c r="L128" s="15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"/>
      <c r="X128" s="1"/>
      <c r="Y128" s="1"/>
      <c r="Z128" s="1"/>
      <c r="AA128" s="4"/>
      <c r="AB128" s="1"/>
      <c r="AC128" s="1"/>
    </row>
    <row r="129" spans="11:29" ht="14.25" customHeight="1" x14ac:dyDescent="0.25">
      <c r="K129" s="12"/>
      <c r="L129" s="15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"/>
      <c r="X129" s="1"/>
      <c r="Y129" s="1"/>
      <c r="Z129" s="1"/>
      <c r="AA129" s="4"/>
      <c r="AB129" s="1"/>
      <c r="AC129" s="1"/>
    </row>
    <row r="130" spans="11:29" ht="14.25" customHeight="1" x14ac:dyDescent="0.25">
      <c r="K130" s="12"/>
      <c r="L130" s="15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"/>
      <c r="X130" s="1"/>
      <c r="Y130" s="1"/>
      <c r="Z130" s="1"/>
      <c r="AA130" s="4"/>
      <c r="AB130" s="1"/>
      <c r="AC130" s="1"/>
    </row>
    <row r="131" spans="11:29" ht="14.25" customHeight="1" x14ac:dyDescent="0.25">
      <c r="K131" s="12"/>
      <c r="L131" s="15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"/>
      <c r="X131" s="1"/>
      <c r="Y131" s="1"/>
      <c r="Z131" s="1"/>
      <c r="AA131" s="4"/>
      <c r="AB131" s="1"/>
      <c r="AC131" s="1"/>
    </row>
    <row r="132" spans="11:29" ht="14.25" customHeight="1" x14ac:dyDescent="0.25">
      <c r="K132" s="12"/>
      <c r="L132" s="15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"/>
      <c r="X132" s="1"/>
      <c r="Y132" s="1"/>
      <c r="Z132" s="1"/>
      <c r="AA132" s="4"/>
      <c r="AB132" s="1"/>
      <c r="AC132" s="1"/>
    </row>
    <row r="133" spans="11:29" ht="14.25" customHeight="1" x14ac:dyDescent="0.25">
      <c r="K133" s="12"/>
      <c r="L133" s="15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"/>
      <c r="X133" s="1"/>
      <c r="Y133" s="1"/>
      <c r="Z133" s="1"/>
      <c r="AA133" s="4"/>
      <c r="AB133" s="1"/>
      <c r="AC133" s="1"/>
    </row>
    <row r="134" spans="11:29" ht="14.25" customHeight="1" x14ac:dyDescent="0.25">
      <c r="K134" s="12"/>
      <c r="L134" s="15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"/>
      <c r="X134" s="1"/>
      <c r="Y134" s="1"/>
      <c r="Z134" s="1"/>
      <c r="AA134" s="4"/>
      <c r="AB134" s="1"/>
      <c r="AC134" s="1"/>
    </row>
    <row r="135" spans="11:29" ht="14.25" customHeight="1" x14ac:dyDescent="0.25">
      <c r="K135" s="12"/>
      <c r="L135" s="15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"/>
      <c r="X135" s="1"/>
      <c r="Y135" s="1"/>
      <c r="Z135" s="1"/>
      <c r="AA135" s="4"/>
      <c r="AB135" s="1"/>
      <c r="AC135" s="1"/>
    </row>
    <row r="136" spans="11:29" ht="14.25" customHeight="1" x14ac:dyDescent="0.25">
      <c r="K136" s="12"/>
      <c r="L136" s="15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"/>
      <c r="X136" s="1"/>
      <c r="Y136" s="1"/>
      <c r="Z136" s="1"/>
      <c r="AA136" s="4"/>
      <c r="AB136" s="1"/>
      <c r="AC136" s="1"/>
    </row>
    <row r="137" spans="11:29" ht="14.25" customHeight="1" x14ac:dyDescent="0.25">
      <c r="K137" s="12"/>
      <c r="L137" s="15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"/>
      <c r="X137" s="1"/>
      <c r="Y137" s="1"/>
      <c r="Z137" s="1"/>
      <c r="AA137" s="4"/>
      <c r="AB137" s="1"/>
      <c r="AC137" s="1"/>
    </row>
    <row r="138" spans="11:29" ht="14.25" customHeight="1" x14ac:dyDescent="0.25">
      <c r="K138" s="12"/>
      <c r="L138" s="15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"/>
      <c r="X138" s="1"/>
      <c r="Y138" s="1"/>
      <c r="Z138" s="1"/>
      <c r="AA138" s="4"/>
      <c r="AB138" s="1"/>
      <c r="AC138" s="1"/>
    </row>
    <row r="139" spans="11:29" ht="14.25" customHeight="1" x14ac:dyDescent="0.25">
      <c r="K139" s="12"/>
      <c r="L139" s="15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"/>
      <c r="X139" s="1"/>
      <c r="Y139" s="1"/>
      <c r="Z139" s="1"/>
      <c r="AA139" s="4"/>
      <c r="AB139" s="1"/>
      <c r="AC139" s="1"/>
    </row>
    <row r="140" spans="11:29" ht="14.25" customHeight="1" x14ac:dyDescent="0.25">
      <c r="K140" s="12"/>
      <c r="L140" s="15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"/>
      <c r="X140" s="1"/>
      <c r="Y140" s="1"/>
      <c r="Z140" s="1"/>
      <c r="AA140" s="4"/>
      <c r="AB140" s="1"/>
      <c r="AC140" s="1"/>
    </row>
    <row r="141" spans="11:29" ht="14.25" customHeight="1" x14ac:dyDescent="0.25">
      <c r="K141" s="12"/>
      <c r="L141" s="15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"/>
      <c r="X141" s="1"/>
      <c r="Y141" s="1"/>
      <c r="Z141" s="1"/>
      <c r="AA141" s="4"/>
      <c r="AB141" s="1"/>
      <c r="AC141" s="1"/>
    </row>
    <row r="142" spans="11:29" ht="14.25" customHeight="1" x14ac:dyDescent="0.25">
      <c r="K142" s="12"/>
      <c r="L142" s="15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"/>
      <c r="X142" s="1"/>
      <c r="Y142" s="1"/>
      <c r="Z142" s="1"/>
      <c r="AA142" s="4"/>
      <c r="AB142" s="1"/>
      <c r="AC142" s="1"/>
    </row>
    <row r="143" spans="11:29" ht="14.25" customHeight="1" x14ac:dyDescent="0.25">
      <c r="K143" s="12"/>
      <c r="L143" s="15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"/>
      <c r="X143" s="1"/>
      <c r="Y143" s="1"/>
      <c r="Z143" s="1"/>
      <c r="AA143" s="4"/>
      <c r="AB143" s="1"/>
      <c r="AC143" s="1"/>
    </row>
    <row r="144" spans="11:29" ht="14.25" customHeight="1" x14ac:dyDescent="0.25">
      <c r="K144" s="12"/>
      <c r="L144" s="15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"/>
      <c r="X144" s="1"/>
      <c r="Y144" s="1"/>
      <c r="Z144" s="1"/>
      <c r="AA144" s="4"/>
      <c r="AB144" s="1"/>
      <c r="AC144" s="1"/>
    </row>
    <row r="145" spans="11:29" ht="14.25" customHeight="1" x14ac:dyDescent="0.25">
      <c r="K145" s="12"/>
      <c r="L145" s="15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"/>
      <c r="X145" s="1"/>
      <c r="Y145" s="1"/>
      <c r="Z145" s="1"/>
      <c r="AA145" s="4"/>
      <c r="AB145" s="1"/>
      <c r="AC145" s="1"/>
    </row>
    <row r="146" spans="11:29" ht="14.25" customHeight="1" x14ac:dyDescent="0.25">
      <c r="K146" s="12"/>
      <c r="L146" s="15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"/>
      <c r="X146" s="1"/>
      <c r="Y146" s="1"/>
      <c r="Z146" s="1"/>
      <c r="AA146" s="4"/>
      <c r="AB146" s="1"/>
      <c r="AC146" s="1"/>
    </row>
    <row r="147" spans="11:29" ht="14.25" customHeight="1" x14ac:dyDescent="0.25">
      <c r="K147" s="12"/>
      <c r="L147" s="15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"/>
      <c r="X147" s="1"/>
      <c r="Y147" s="1"/>
      <c r="Z147" s="1"/>
      <c r="AA147" s="4"/>
      <c r="AB147" s="1"/>
      <c r="AC147" s="1"/>
    </row>
    <row r="148" spans="11:29" ht="14.25" customHeight="1" x14ac:dyDescent="0.25">
      <c r="K148" s="12"/>
      <c r="L148" s="15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"/>
      <c r="X148" s="1"/>
      <c r="Y148" s="1"/>
      <c r="Z148" s="1"/>
      <c r="AA148" s="4"/>
      <c r="AB148" s="1"/>
      <c r="AC148" s="1"/>
    </row>
    <row r="149" spans="11:29" ht="14.25" customHeight="1" x14ac:dyDescent="0.25">
      <c r="K149" s="12"/>
      <c r="L149" s="15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"/>
      <c r="X149" s="1"/>
      <c r="Y149" s="1"/>
      <c r="Z149" s="1"/>
      <c r="AA149" s="4"/>
      <c r="AB149" s="1"/>
      <c r="AC149" s="1"/>
    </row>
    <row r="150" spans="11:29" ht="14.25" customHeight="1" x14ac:dyDescent="0.25">
      <c r="K150" s="12"/>
      <c r="L150" s="15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"/>
      <c r="X150" s="1"/>
      <c r="Y150" s="1"/>
      <c r="Z150" s="1"/>
      <c r="AA150" s="4"/>
      <c r="AB150" s="1"/>
      <c r="AC150" s="1"/>
    </row>
    <row r="151" spans="11:29" ht="14.25" customHeight="1" x14ac:dyDescent="0.25">
      <c r="K151" s="12"/>
      <c r="L151" s="15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"/>
      <c r="X151" s="1"/>
      <c r="Y151" s="1"/>
      <c r="Z151" s="1"/>
      <c r="AA151" s="4"/>
      <c r="AB151" s="1"/>
      <c r="AC151" s="1"/>
    </row>
    <row r="152" spans="11:29" ht="14.25" customHeight="1" x14ac:dyDescent="0.25">
      <c r="K152" s="12"/>
      <c r="L152" s="15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"/>
      <c r="X152" s="1"/>
      <c r="Y152" s="1"/>
      <c r="Z152" s="1"/>
      <c r="AA152" s="4"/>
      <c r="AB152" s="1"/>
      <c r="AC152" s="1"/>
    </row>
    <row r="153" spans="11:29" ht="14.25" customHeight="1" x14ac:dyDescent="0.25">
      <c r="K153" s="12"/>
      <c r="L153" s="15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"/>
      <c r="X153" s="1"/>
      <c r="Y153" s="1"/>
      <c r="Z153" s="1"/>
      <c r="AA153" s="4"/>
      <c r="AB153" s="1"/>
      <c r="AC153" s="1"/>
    </row>
    <row r="154" spans="11:29" ht="14.25" customHeight="1" x14ac:dyDescent="0.25">
      <c r="K154" s="12"/>
      <c r="L154" s="15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"/>
      <c r="X154" s="1"/>
      <c r="Y154" s="1"/>
      <c r="Z154" s="1"/>
      <c r="AA154" s="4"/>
      <c r="AB154" s="1"/>
      <c r="AC154" s="1"/>
    </row>
    <row r="155" spans="11:29" ht="14.25" customHeight="1" x14ac:dyDescent="0.25">
      <c r="K155" s="12"/>
      <c r="L155" s="15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"/>
      <c r="X155" s="1"/>
      <c r="Y155" s="1"/>
      <c r="Z155" s="1"/>
      <c r="AA155" s="4"/>
      <c r="AB155" s="1"/>
      <c r="AC155" s="1"/>
    </row>
    <row r="156" spans="11:29" ht="14.25" customHeight="1" x14ac:dyDescent="0.25">
      <c r="K156" s="12"/>
      <c r="L156" s="15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"/>
      <c r="X156" s="1"/>
      <c r="Y156" s="1"/>
      <c r="Z156" s="1"/>
      <c r="AA156" s="4"/>
      <c r="AB156" s="1"/>
      <c r="AC156" s="1"/>
    </row>
    <row r="157" spans="11:29" ht="14.25" customHeight="1" x14ac:dyDescent="0.25">
      <c r="K157" s="12"/>
      <c r="L157" s="15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"/>
      <c r="X157" s="1"/>
      <c r="Y157" s="1"/>
      <c r="Z157" s="1"/>
      <c r="AA157" s="4"/>
      <c r="AB157" s="1"/>
      <c r="AC157" s="1"/>
    </row>
    <row r="158" spans="11:29" ht="14.25" customHeight="1" x14ac:dyDescent="0.25">
      <c r="K158" s="12"/>
      <c r="L158" s="15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"/>
      <c r="X158" s="1"/>
      <c r="Y158" s="1"/>
      <c r="Z158" s="1"/>
      <c r="AA158" s="4"/>
      <c r="AB158" s="1"/>
      <c r="AC158" s="1"/>
    </row>
    <row r="159" spans="11:29" ht="14.25" customHeight="1" x14ac:dyDescent="0.25">
      <c r="K159" s="12"/>
      <c r="L159" s="15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"/>
      <c r="X159" s="1"/>
      <c r="Y159" s="1"/>
      <c r="Z159" s="1"/>
      <c r="AA159" s="4"/>
      <c r="AB159" s="1"/>
      <c r="AC159" s="1"/>
    </row>
    <row r="160" spans="11:29" ht="14.25" customHeight="1" x14ac:dyDescent="0.25">
      <c r="K160" s="12"/>
      <c r="L160" s="15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"/>
      <c r="X160" s="1"/>
      <c r="Y160" s="1"/>
      <c r="Z160" s="1"/>
      <c r="AA160" s="4"/>
      <c r="AB160" s="1"/>
      <c r="AC160" s="1"/>
    </row>
    <row r="161" spans="11:29" ht="14.25" customHeight="1" x14ac:dyDescent="0.25">
      <c r="K161" s="12"/>
      <c r="L161" s="15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"/>
      <c r="X161" s="1"/>
      <c r="Y161" s="1"/>
      <c r="Z161" s="1"/>
      <c r="AA161" s="4"/>
      <c r="AB161" s="1"/>
      <c r="AC161" s="1"/>
    </row>
    <row r="162" spans="11:29" ht="14.25" customHeight="1" x14ac:dyDescent="0.25">
      <c r="K162" s="12"/>
      <c r="L162" s="15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"/>
      <c r="X162" s="1"/>
      <c r="Y162" s="1"/>
      <c r="Z162" s="1"/>
      <c r="AA162" s="4"/>
      <c r="AB162" s="1"/>
      <c r="AC162" s="1"/>
    </row>
    <row r="163" spans="11:29" ht="14.25" customHeight="1" x14ac:dyDescent="0.25">
      <c r="K163" s="12"/>
      <c r="L163" s="15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"/>
      <c r="X163" s="1"/>
      <c r="Y163" s="1"/>
      <c r="Z163" s="1"/>
      <c r="AA163" s="4"/>
      <c r="AB163" s="1"/>
      <c r="AC163" s="1"/>
    </row>
    <row r="164" spans="11:29" ht="14.25" customHeight="1" x14ac:dyDescent="0.25">
      <c r="K164" s="12"/>
      <c r="L164" s="15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"/>
      <c r="X164" s="1"/>
      <c r="Y164" s="1"/>
      <c r="Z164" s="1"/>
      <c r="AA164" s="4"/>
      <c r="AB164" s="1"/>
      <c r="AC164" s="1"/>
    </row>
    <row r="165" spans="11:29" ht="14.25" customHeight="1" x14ac:dyDescent="0.25">
      <c r="K165" s="12"/>
      <c r="L165" s="15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"/>
      <c r="X165" s="1"/>
      <c r="Y165" s="1"/>
      <c r="Z165" s="1"/>
      <c r="AA165" s="4"/>
      <c r="AB165" s="1"/>
      <c r="AC165" s="1"/>
    </row>
    <row r="166" spans="11:29" ht="14.25" customHeight="1" x14ac:dyDescent="0.25">
      <c r="K166" s="12"/>
      <c r="L166" s="15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"/>
      <c r="X166" s="1"/>
      <c r="Y166" s="1"/>
      <c r="Z166" s="1"/>
      <c r="AA166" s="4"/>
      <c r="AB166" s="1"/>
      <c r="AC166" s="1"/>
    </row>
    <row r="167" spans="11:29" ht="14.25" customHeight="1" x14ac:dyDescent="0.25">
      <c r="K167" s="12"/>
      <c r="L167" s="15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"/>
      <c r="X167" s="1"/>
      <c r="Y167" s="1"/>
      <c r="Z167" s="1"/>
      <c r="AA167" s="4"/>
      <c r="AB167" s="1"/>
      <c r="AC167" s="1"/>
    </row>
    <row r="168" spans="11:29" ht="14.25" customHeight="1" x14ac:dyDescent="0.25">
      <c r="K168" s="12"/>
      <c r="L168" s="15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"/>
      <c r="X168" s="1"/>
      <c r="Y168" s="1"/>
      <c r="Z168" s="1"/>
      <c r="AA168" s="4"/>
      <c r="AB168" s="1"/>
      <c r="AC168" s="1"/>
    </row>
    <row r="169" spans="11:29" ht="14.25" customHeight="1" x14ac:dyDescent="0.25">
      <c r="K169" s="12"/>
      <c r="L169" s="15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"/>
      <c r="X169" s="1"/>
      <c r="Y169" s="1"/>
      <c r="Z169" s="1"/>
      <c r="AA169" s="4"/>
      <c r="AB169" s="1"/>
      <c r="AC169" s="1"/>
    </row>
    <row r="170" spans="11:29" ht="14.25" customHeight="1" x14ac:dyDescent="0.25">
      <c r="K170" s="12"/>
      <c r="L170" s="15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"/>
      <c r="X170" s="1"/>
      <c r="Y170" s="1"/>
      <c r="Z170" s="1"/>
      <c r="AA170" s="4"/>
      <c r="AB170" s="1"/>
      <c r="AC170" s="1"/>
    </row>
    <row r="171" spans="11:29" ht="14.25" customHeight="1" x14ac:dyDescent="0.25">
      <c r="K171" s="12"/>
      <c r="L171" s="15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"/>
      <c r="X171" s="1"/>
      <c r="Y171" s="1"/>
      <c r="Z171" s="1"/>
      <c r="AA171" s="4"/>
      <c r="AB171" s="1"/>
      <c r="AC171" s="1"/>
    </row>
    <row r="172" spans="11:29" ht="14.25" customHeight="1" x14ac:dyDescent="0.25">
      <c r="K172" s="12"/>
      <c r="L172" s="15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"/>
      <c r="X172" s="1"/>
      <c r="Y172" s="1"/>
      <c r="Z172" s="1"/>
      <c r="AA172" s="4"/>
      <c r="AB172" s="1"/>
      <c r="AC172" s="1"/>
    </row>
    <row r="173" spans="11:29" ht="14.25" customHeight="1" x14ac:dyDescent="0.25">
      <c r="K173" s="12"/>
      <c r="L173" s="15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"/>
      <c r="X173" s="1"/>
      <c r="Y173" s="1"/>
      <c r="Z173" s="1"/>
      <c r="AA173" s="4"/>
      <c r="AB173" s="1"/>
      <c r="AC173" s="1"/>
    </row>
    <row r="174" spans="11:29" ht="14.25" customHeight="1" x14ac:dyDescent="0.25">
      <c r="K174" s="12"/>
      <c r="L174" s="15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"/>
      <c r="X174" s="1"/>
      <c r="Y174" s="1"/>
      <c r="Z174" s="1"/>
      <c r="AA174" s="4"/>
      <c r="AB174" s="1"/>
      <c r="AC174" s="1"/>
    </row>
    <row r="175" spans="11:29" ht="14.25" customHeight="1" x14ac:dyDescent="0.25">
      <c r="K175" s="12"/>
      <c r="L175" s="15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"/>
      <c r="X175" s="1"/>
      <c r="Y175" s="1"/>
      <c r="Z175" s="1"/>
      <c r="AA175" s="4"/>
      <c r="AB175" s="1"/>
      <c r="AC175" s="1"/>
    </row>
    <row r="176" spans="11:29" ht="14.25" customHeight="1" x14ac:dyDescent="0.25">
      <c r="K176" s="12"/>
      <c r="L176" s="15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"/>
      <c r="X176" s="1"/>
      <c r="Y176" s="1"/>
      <c r="Z176" s="1"/>
      <c r="AA176" s="4"/>
      <c r="AB176" s="1"/>
      <c r="AC176" s="1"/>
    </row>
    <row r="177" spans="11:29" ht="14.25" customHeight="1" x14ac:dyDescent="0.25">
      <c r="K177" s="12"/>
      <c r="L177" s="15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"/>
      <c r="X177" s="1"/>
      <c r="Y177" s="1"/>
      <c r="Z177" s="1"/>
      <c r="AA177" s="4"/>
      <c r="AB177" s="1"/>
      <c r="AC177" s="1"/>
    </row>
    <row r="178" spans="11:29" ht="14.25" customHeight="1" x14ac:dyDescent="0.25">
      <c r="K178" s="12"/>
      <c r="L178" s="15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"/>
      <c r="X178" s="1"/>
      <c r="Y178" s="1"/>
      <c r="Z178" s="1"/>
      <c r="AA178" s="4"/>
      <c r="AB178" s="1"/>
      <c r="AC178" s="1"/>
    </row>
    <row r="179" spans="11:29" ht="14.25" customHeight="1" x14ac:dyDescent="0.25">
      <c r="K179" s="12"/>
      <c r="L179" s="15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"/>
      <c r="X179" s="1"/>
      <c r="Y179" s="1"/>
      <c r="Z179" s="1"/>
      <c r="AA179" s="4"/>
      <c r="AB179" s="1"/>
      <c r="AC179" s="1"/>
    </row>
    <row r="180" spans="11:29" ht="14.25" customHeight="1" x14ac:dyDescent="0.25">
      <c r="K180" s="12"/>
      <c r="L180" s="15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"/>
      <c r="X180" s="1"/>
      <c r="Y180" s="1"/>
      <c r="Z180" s="1"/>
      <c r="AA180" s="4"/>
      <c r="AB180" s="1"/>
      <c r="AC180" s="1"/>
    </row>
    <row r="181" spans="11:29" ht="14.25" customHeight="1" x14ac:dyDescent="0.25">
      <c r="K181" s="12"/>
      <c r="L181" s="15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"/>
      <c r="X181" s="1"/>
      <c r="Y181" s="1"/>
      <c r="Z181" s="1"/>
      <c r="AA181" s="4"/>
      <c r="AB181" s="1"/>
      <c r="AC181" s="1"/>
    </row>
    <row r="182" spans="11:29" ht="14.25" customHeight="1" x14ac:dyDescent="0.25">
      <c r="K182" s="12"/>
      <c r="L182" s="15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"/>
      <c r="X182" s="1"/>
      <c r="Y182" s="1"/>
      <c r="Z182" s="1"/>
      <c r="AA182" s="4"/>
      <c r="AB182" s="1"/>
      <c r="AC182" s="1"/>
    </row>
    <row r="183" spans="11:29" ht="14.25" customHeight="1" x14ac:dyDescent="0.25">
      <c r="K183" s="12"/>
      <c r="L183" s="15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"/>
      <c r="X183" s="1"/>
      <c r="Y183" s="1"/>
      <c r="Z183" s="1"/>
      <c r="AA183" s="4"/>
      <c r="AB183" s="1"/>
      <c r="AC183" s="1"/>
    </row>
    <row r="184" spans="11:29" ht="14.25" customHeight="1" x14ac:dyDescent="0.25">
      <c r="K184" s="12"/>
      <c r="L184" s="15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"/>
      <c r="X184" s="1"/>
      <c r="Y184" s="1"/>
      <c r="Z184" s="1"/>
      <c r="AA184" s="4"/>
      <c r="AB184" s="1"/>
      <c r="AC184" s="1"/>
    </row>
    <row r="185" spans="11:29" ht="14.25" customHeight="1" x14ac:dyDescent="0.25">
      <c r="K185" s="12"/>
      <c r="L185" s="15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"/>
      <c r="X185" s="1"/>
      <c r="Y185" s="1"/>
      <c r="Z185" s="1"/>
      <c r="AA185" s="4"/>
      <c r="AB185" s="1"/>
      <c r="AC185" s="1"/>
    </row>
    <row r="186" spans="11:29" ht="14.25" customHeight="1" x14ac:dyDescent="0.25">
      <c r="K186" s="12"/>
      <c r="L186" s="15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"/>
      <c r="X186" s="1"/>
      <c r="Y186" s="1"/>
      <c r="Z186" s="1"/>
      <c r="AA186" s="4"/>
      <c r="AB186" s="1"/>
      <c r="AC186" s="1"/>
    </row>
    <row r="187" spans="11:29" ht="14.25" customHeight="1" x14ac:dyDescent="0.25">
      <c r="K187" s="12"/>
      <c r="L187" s="15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"/>
      <c r="X187" s="1"/>
      <c r="Y187" s="1"/>
      <c r="Z187" s="1"/>
      <c r="AA187" s="4"/>
      <c r="AB187" s="1"/>
      <c r="AC187" s="1"/>
    </row>
    <row r="188" spans="11:29" ht="14.25" customHeight="1" x14ac:dyDescent="0.25">
      <c r="K188" s="12"/>
      <c r="L188" s="15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"/>
      <c r="X188" s="1"/>
      <c r="Y188" s="1"/>
      <c r="Z188" s="1"/>
      <c r="AA188" s="4"/>
      <c r="AB188" s="1"/>
      <c r="AC188" s="1"/>
    </row>
    <row r="189" spans="11:29" ht="14.25" customHeight="1" x14ac:dyDescent="0.25">
      <c r="K189" s="12"/>
      <c r="L189" s="15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"/>
      <c r="X189" s="1"/>
      <c r="Y189" s="1"/>
      <c r="Z189" s="1"/>
      <c r="AA189" s="4"/>
      <c r="AB189" s="1"/>
      <c r="AC189" s="1"/>
    </row>
    <row r="190" spans="11:29" ht="14.25" customHeight="1" x14ac:dyDescent="0.25">
      <c r="K190" s="12"/>
      <c r="L190" s="15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"/>
      <c r="X190" s="1"/>
      <c r="Y190" s="1"/>
      <c r="Z190" s="1"/>
      <c r="AA190" s="4"/>
      <c r="AB190" s="1"/>
      <c r="AC190" s="1"/>
    </row>
    <row r="191" spans="11:29" ht="14.25" customHeight="1" x14ac:dyDescent="0.25">
      <c r="K191" s="12"/>
      <c r="L191" s="15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"/>
      <c r="X191" s="1"/>
      <c r="Y191" s="1"/>
      <c r="Z191" s="1"/>
      <c r="AA191" s="4"/>
      <c r="AB191" s="1"/>
      <c r="AC191" s="1"/>
    </row>
    <row r="192" spans="11:29" ht="14.25" customHeight="1" x14ac:dyDescent="0.25">
      <c r="K192" s="12"/>
      <c r="L192" s="15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"/>
      <c r="X192" s="1"/>
      <c r="Y192" s="1"/>
      <c r="Z192" s="1"/>
      <c r="AA192" s="4"/>
      <c r="AB192" s="1"/>
      <c r="AC192" s="1"/>
    </row>
    <row r="193" spans="11:29" ht="14.25" customHeight="1" x14ac:dyDescent="0.25">
      <c r="K193" s="12"/>
      <c r="L193" s="15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"/>
      <c r="X193" s="1"/>
      <c r="Y193" s="1"/>
      <c r="Z193" s="1"/>
      <c r="AA193" s="4"/>
      <c r="AB193" s="1"/>
      <c r="AC193" s="1"/>
    </row>
    <row r="194" spans="11:29" ht="14.25" customHeight="1" x14ac:dyDescent="0.25">
      <c r="K194" s="12"/>
      <c r="L194" s="15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"/>
      <c r="X194" s="1"/>
      <c r="Y194" s="1"/>
      <c r="Z194" s="1"/>
      <c r="AA194" s="4"/>
      <c r="AB194" s="1"/>
      <c r="AC194" s="1"/>
    </row>
    <row r="195" spans="11:29" ht="14.25" customHeight="1" x14ac:dyDescent="0.25">
      <c r="K195" s="12"/>
      <c r="L195" s="15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"/>
      <c r="X195" s="1"/>
      <c r="Y195" s="1"/>
      <c r="Z195" s="1"/>
      <c r="AA195" s="4"/>
      <c r="AB195" s="1"/>
      <c r="AC195" s="1"/>
    </row>
    <row r="196" spans="11:29" ht="14.25" customHeight="1" x14ac:dyDescent="0.25">
      <c r="K196" s="12"/>
      <c r="L196" s="15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"/>
      <c r="X196" s="1"/>
      <c r="Y196" s="1"/>
      <c r="Z196" s="1"/>
      <c r="AA196" s="4"/>
      <c r="AB196" s="1"/>
      <c r="AC196" s="1"/>
    </row>
    <row r="197" spans="11:29" ht="14.25" customHeight="1" x14ac:dyDescent="0.25">
      <c r="K197" s="12"/>
      <c r="L197" s="15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"/>
      <c r="X197" s="1"/>
      <c r="Y197" s="1"/>
      <c r="Z197" s="1"/>
      <c r="AA197" s="4"/>
      <c r="AB197" s="1"/>
      <c r="AC197" s="1"/>
    </row>
    <row r="198" spans="11:29" ht="14.25" customHeight="1" x14ac:dyDescent="0.25">
      <c r="K198" s="12"/>
      <c r="L198" s="15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"/>
      <c r="X198" s="1"/>
      <c r="Y198" s="1"/>
      <c r="Z198" s="1"/>
      <c r="AA198" s="4"/>
      <c r="AB198" s="1"/>
      <c r="AC198" s="1"/>
    </row>
    <row r="199" spans="11:29" ht="14.25" customHeight="1" x14ac:dyDescent="0.25">
      <c r="K199" s="12"/>
      <c r="L199" s="15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"/>
      <c r="X199" s="1"/>
      <c r="Y199" s="1"/>
      <c r="Z199" s="1"/>
      <c r="AA199" s="4"/>
      <c r="AB199" s="1"/>
      <c r="AC199" s="1"/>
    </row>
    <row r="200" spans="11:29" ht="14.25" customHeight="1" x14ac:dyDescent="0.25">
      <c r="K200" s="12"/>
      <c r="L200" s="15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"/>
      <c r="X200" s="1"/>
      <c r="Y200" s="1"/>
      <c r="Z200" s="1"/>
      <c r="AA200" s="4"/>
      <c r="AB200" s="1"/>
      <c r="AC200" s="1"/>
    </row>
    <row r="201" spans="11:29" ht="14.25" customHeight="1" x14ac:dyDescent="0.25">
      <c r="K201" s="12"/>
      <c r="L201" s="15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"/>
      <c r="X201" s="1"/>
      <c r="Y201" s="1"/>
      <c r="Z201" s="1"/>
      <c r="AA201" s="4"/>
      <c r="AB201" s="1"/>
      <c r="AC201" s="1"/>
    </row>
    <row r="202" spans="11:29" ht="14.25" customHeight="1" x14ac:dyDescent="0.25">
      <c r="K202" s="12"/>
      <c r="L202" s="15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"/>
      <c r="X202" s="1"/>
      <c r="Y202" s="1"/>
      <c r="Z202" s="1"/>
      <c r="AA202" s="4"/>
      <c r="AB202" s="1"/>
      <c r="AC202" s="1"/>
    </row>
    <row r="203" spans="11:29" ht="14.25" customHeight="1" x14ac:dyDescent="0.25">
      <c r="K203" s="12"/>
      <c r="L203" s="15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"/>
      <c r="X203" s="1"/>
      <c r="Y203" s="1"/>
      <c r="Z203" s="1"/>
      <c r="AA203" s="4"/>
      <c r="AB203" s="1"/>
      <c r="AC203" s="1"/>
    </row>
    <row r="204" spans="11:29" ht="14.25" customHeight="1" x14ac:dyDescent="0.25">
      <c r="K204" s="12"/>
      <c r="L204" s="15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"/>
      <c r="X204" s="1"/>
      <c r="Y204" s="1"/>
      <c r="Z204" s="1"/>
      <c r="AA204" s="4"/>
      <c r="AB204" s="1"/>
      <c r="AC204" s="1"/>
    </row>
    <row r="205" spans="11:29" ht="14.25" customHeight="1" x14ac:dyDescent="0.25">
      <c r="K205" s="12"/>
      <c r="L205" s="15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"/>
      <c r="X205" s="1"/>
      <c r="Y205" s="1"/>
      <c r="Z205" s="1"/>
      <c r="AA205" s="4"/>
      <c r="AB205" s="1"/>
      <c r="AC205" s="1"/>
    </row>
    <row r="206" spans="11:29" ht="14.25" customHeight="1" x14ac:dyDescent="0.25">
      <c r="K206" s="12"/>
      <c r="L206" s="15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"/>
      <c r="X206" s="1"/>
      <c r="Y206" s="1"/>
      <c r="Z206" s="1"/>
      <c r="AA206" s="4"/>
      <c r="AB206" s="1"/>
      <c r="AC206" s="1"/>
    </row>
    <row r="207" spans="11:29" ht="14.25" customHeight="1" x14ac:dyDescent="0.25">
      <c r="K207" s="12"/>
      <c r="L207" s="15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"/>
      <c r="X207" s="1"/>
      <c r="Y207" s="1"/>
      <c r="Z207" s="1"/>
      <c r="AA207" s="4"/>
      <c r="AB207" s="1"/>
      <c r="AC207" s="1"/>
    </row>
    <row r="208" spans="11:29" ht="14.25" customHeight="1" x14ac:dyDescent="0.25">
      <c r="K208" s="12"/>
      <c r="L208" s="15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"/>
      <c r="X208" s="1"/>
      <c r="Y208" s="1"/>
      <c r="Z208" s="1"/>
      <c r="AA208" s="4"/>
      <c r="AB208" s="1"/>
      <c r="AC208" s="1"/>
    </row>
    <row r="209" spans="11:29" ht="14.25" customHeight="1" x14ac:dyDescent="0.25">
      <c r="K209" s="12"/>
      <c r="L209" s="15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"/>
      <c r="X209" s="1"/>
      <c r="Y209" s="1"/>
      <c r="Z209" s="1"/>
      <c r="AA209" s="4"/>
      <c r="AB209" s="1"/>
      <c r="AC209" s="1"/>
    </row>
    <row r="210" spans="11:29" ht="14.25" customHeight="1" x14ac:dyDescent="0.25">
      <c r="K210" s="12"/>
      <c r="L210" s="15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"/>
      <c r="X210" s="1"/>
      <c r="Y210" s="1"/>
      <c r="Z210" s="1"/>
      <c r="AA210" s="4"/>
      <c r="AB210" s="1"/>
      <c r="AC210" s="1"/>
    </row>
    <row r="211" spans="11:29" ht="14.25" customHeight="1" x14ac:dyDescent="0.25">
      <c r="K211" s="12"/>
      <c r="L211" s="15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"/>
      <c r="X211" s="1"/>
      <c r="Y211" s="1"/>
      <c r="Z211" s="1"/>
      <c r="AA211" s="4"/>
      <c r="AB211" s="1"/>
      <c r="AC211" s="1"/>
    </row>
    <row r="212" spans="11:29" ht="14.25" customHeight="1" x14ac:dyDescent="0.25">
      <c r="K212" s="12"/>
      <c r="L212" s="15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"/>
      <c r="X212" s="1"/>
      <c r="Y212" s="1"/>
      <c r="Z212" s="1"/>
      <c r="AA212" s="4"/>
      <c r="AB212" s="1"/>
      <c r="AC212" s="1"/>
    </row>
    <row r="213" spans="11:29" ht="14.25" customHeight="1" x14ac:dyDescent="0.25">
      <c r="K213" s="12"/>
      <c r="L213" s="15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"/>
      <c r="X213" s="1"/>
      <c r="Y213" s="1"/>
      <c r="Z213" s="1"/>
      <c r="AA213" s="4"/>
      <c r="AB213" s="1"/>
      <c r="AC213" s="1"/>
    </row>
    <row r="214" spans="11:29" ht="14.25" customHeight="1" x14ac:dyDescent="0.25">
      <c r="K214" s="12"/>
      <c r="L214" s="15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"/>
      <c r="X214" s="1"/>
      <c r="Y214" s="1"/>
      <c r="Z214" s="1"/>
      <c r="AA214" s="4"/>
      <c r="AB214" s="1"/>
      <c r="AC214" s="1"/>
    </row>
    <row r="215" spans="11:29" ht="14.25" customHeight="1" x14ac:dyDescent="0.25">
      <c r="K215" s="12"/>
      <c r="L215" s="15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"/>
      <c r="X215" s="1"/>
      <c r="Y215" s="1"/>
      <c r="Z215" s="1"/>
      <c r="AA215" s="4"/>
      <c r="AB215" s="1"/>
      <c r="AC215" s="1"/>
    </row>
    <row r="216" spans="11:29" ht="14.25" customHeight="1" x14ac:dyDescent="0.25">
      <c r="K216" s="12"/>
      <c r="L216" s="15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"/>
      <c r="X216" s="1"/>
      <c r="Y216" s="1"/>
      <c r="Z216" s="1"/>
      <c r="AA216" s="4"/>
      <c r="AB216" s="1"/>
      <c r="AC216" s="1"/>
    </row>
    <row r="217" spans="11:29" ht="14.25" customHeight="1" x14ac:dyDescent="0.25">
      <c r="K217" s="12"/>
      <c r="L217" s="15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"/>
      <c r="X217" s="1"/>
      <c r="Y217" s="1"/>
      <c r="Z217" s="1"/>
      <c r="AA217" s="4"/>
      <c r="AB217" s="1"/>
      <c r="AC217" s="1"/>
    </row>
    <row r="218" spans="11:29" ht="14.25" customHeight="1" x14ac:dyDescent="0.25">
      <c r="K218" s="12"/>
      <c r="L218" s="15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"/>
      <c r="X218" s="1"/>
      <c r="Y218" s="1"/>
      <c r="Z218" s="1"/>
      <c r="AA218" s="4"/>
      <c r="AB218" s="1"/>
      <c r="AC218" s="1"/>
    </row>
    <row r="219" spans="11:29" ht="14.25" customHeight="1" x14ac:dyDescent="0.25">
      <c r="K219" s="12"/>
      <c r="L219" s="15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"/>
      <c r="X219" s="1"/>
      <c r="Y219" s="1"/>
      <c r="Z219" s="1"/>
      <c r="AA219" s="4"/>
      <c r="AB219" s="1"/>
      <c r="AC219" s="1"/>
    </row>
    <row r="220" spans="11:29" ht="14.25" customHeight="1" x14ac:dyDescent="0.25">
      <c r="K220" s="12"/>
      <c r="L220" s="15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"/>
      <c r="X220" s="1"/>
      <c r="Y220" s="1"/>
      <c r="Z220" s="1"/>
      <c r="AA220" s="4"/>
      <c r="AB220" s="1"/>
      <c r="AC220" s="1"/>
    </row>
    <row r="221" spans="11:29" ht="14.25" customHeight="1" x14ac:dyDescent="0.25">
      <c r="K221" s="12"/>
      <c r="L221" s="15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"/>
      <c r="X221" s="1"/>
      <c r="Y221" s="1"/>
      <c r="Z221" s="1"/>
      <c r="AA221" s="4"/>
      <c r="AB221" s="1"/>
      <c r="AC221" s="1"/>
    </row>
    <row r="222" spans="11:29" ht="14.25" customHeight="1" x14ac:dyDescent="0.25">
      <c r="K222" s="12"/>
      <c r="L222" s="15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"/>
      <c r="X222" s="1"/>
      <c r="Y222" s="1"/>
      <c r="Z222" s="1"/>
      <c r="AA222" s="4"/>
      <c r="AB222" s="1"/>
      <c r="AC222" s="1"/>
    </row>
    <row r="223" spans="11:29" ht="14.25" customHeight="1" x14ac:dyDescent="0.25">
      <c r="K223" s="12"/>
      <c r="L223" s="15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"/>
      <c r="X223" s="1"/>
      <c r="Y223" s="1"/>
      <c r="Z223" s="1"/>
      <c r="AA223" s="4"/>
      <c r="AB223" s="1"/>
      <c r="AC223" s="1"/>
    </row>
    <row r="224" spans="11:29" ht="14.25" customHeight="1" x14ac:dyDescent="0.25">
      <c r="K224" s="12"/>
      <c r="L224" s="15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"/>
      <c r="X224" s="1"/>
      <c r="Y224" s="1"/>
      <c r="Z224" s="1"/>
      <c r="AA224" s="4"/>
      <c r="AB224" s="1"/>
      <c r="AC224" s="1"/>
    </row>
    <row r="225" spans="11:29" ht="14.25" customHeight="1" x14ac:dyDescent="0.25">
      <c r="K225" s="12"/>
      <c r="L225" s="15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"/>
      <c r="X225" s="1"/>
      <c r="Y225" s="1"/>
      <c r="Z225" s="1"/>
      <c r="AA225" s="4"/>
      <c r="AB225" s="1"/>
      <c r="AC225" s="1"/>
    </row>
    <row r="226" spans="11:29" ht="14.25" customHeight="1" x14ac:dyDescent="0.25">
      <c r="K226" s="12"/>
      <c r="L226" s="15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"/>
      <c r="X226" s="1"/>
      <c r="Y226" s="1"/>
      <c r="Z226" s="1"/>
      <c r="AA226" s="4"/>
      <c r="AB226" s="1"/>
      <c r="AC226" s="1"/>
    </row>
    <row r="227" spans="11:29" ht="14.25" customHeight="1" x14ac:dyDescent="0.25">
      <c r="K227" s="12"/>
      <c r="L227" s="15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"/>
      <c r="X227" s="1"/>
      <c r="Y227" s="1"/>
      <c r="Z227" s="1"/>
      <c r="AA227" s="4"/>
      <c r="AB227" s="1"/>
      <c r="AC227" s="1"/>
    </row>
    <row r="228" spans="11:29" ht="14.25" customHeight="1" x14ac:dyDescent="0.25">
      <c r="K228" s="12"/>
      <c r="L228" s="15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"/>
      <c r="X228" s="1"/>
      <c r="Y228" s="1"/>
      <c r="Z228" s="1"/>
      <c r="AA228" s="4"/>
      <c r="AB228" s="1"/>
      <c r="AC228" s="1"/>
    </row>
    <row r="229" spans="11:29" ht="14.25" customHeight="1" x14ac:dyDescent="0.25">
      <c r="K229" s="12"/>
      <c r="L229" s="15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"/>
      <c r="X229" s="1"/>
      <c r="Y229" s="1"/>
      <c r="Z229" s="1"/>
      <c r="AA229" s="4"/>
      <c r="AB229" s="1"/>
      <c r="AC229" s="1"/>
    </row>
    <row r="230" spans="11:29" ht="14.25" customHeight="1" x14ac:dyDescent="0.25">
      <c r="K230" s="12"/>
      <c r="L230" s="15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"/>
      <c r="X230" s="1"/>
      <c r="Y230" s="1"/>
      <c r="Z230" s="1"/>
      <c r="AA230" s="4"/>
      <c r="AB230" s="1"/>
      <c r="AC230" s="1"/>
    </row>
    <row r="231" spans="11:29" ht="14.25" customHeight="1" x14ac:dyDescent="0.25">
      <c r="K231" s="12"/>
      <c r="L231" s="15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"/>
      <c r="X231" s="1"/>
      <c r="Y231" s="1"/>
      <c r="Z231" s="1"/>
      <c r="AA231" s="4"/>
      <c r="AB231" s="1"/>
      <c r="AC231" s="1"/>
    </row>
    <row r="232" spans="11:29" ht="14.25" customHeight="1" x14ac:dyDescent="0.25">
      <c r="K232" s="12"/>
      <c r="L232" s="15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"/>
      <c r="X232" s="1"/>
      <c r="Y232" s="1"/>
      <c r="Z232" s="1"/>
      <c r="AA232" s="4"/>
      <c r="AB232" s="1"/>
      <c r="AC232" s="1"/>
    </row>
    <row r="233" spans="11:29" ht="14.25" customHeight="1" x14ac:dyDescent="0.25">
      <c r="K233" s="12"/>
      <c r="L233" s="15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"/>
      <c r="X233" s="1"/>
      <c r="Y233" s="1"/>
      <c r="Z233" s="1"/>
      <c r="AA233" s="4"/>
      <c r="AB233" s="1"/>
      <c r="AC233" s="1"/>
    </row>
    <row r="234" spans="11:29" ht="14.25" customHeight="1" x14ac:dyDescent="0.25">
      <c r="K234" s="12"/>
      <c r="L234" s="15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"/>
      <c r="X234" s="1"/>
      <c r="Y234" s="1"/>
      <c r="Z234" s="1"/>
      <c r="AA234" s="4"/>
      <c r="AB234" s="1"/>
      <c r="AC234" s="1"/>
    </row>
    <row r="235" spans="11:29" ht="14.25" customHeight="1" x14ac:dyDescent="0.25">
      <c r="K235" s="12"/>
      <c r="L235" s="15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"/>
      <c r="X235" s="1"/>
      <c r="Y235" s="1"/>
      <c r="Z235" s="1"/>
      <c r="AA235" s="4"/>
      <c r="AB235" s="1"/>
      <c r="AC235" s="1"/>
    </row>
    <row r="236" spans="11:29" ht="14.25" customHeight="1" x14ac:dyDescent="0.25">
      <c r="K236" s="12"/>
      <c r="L236" s="15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"/>
      <c r="X236" s="1"/>
      <c r="Y236" s="1"/>
      <c r="Z236" s="1"/>
      <c r="AA236" s="4"/>
      <c r="AB236" s="1"/>
      <c r="AC236" s="1"/>
    </row>
    <row r="237" spans="11:29" ht="14.25" customHeight="1" x14ac:dyDescent="0.25">
      <c r="K237" s="12"/>
      <c r="L237" s="15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"/>
      <c r="X237" s="1"/>
      <c r="Y237" s="1"/>
      <c r="Z237" s="1"/>
      <c r="AA237" s="4"/>
      <c r="AB237" s="1"/>
      <c r="AC237" s="1"/>
    </row>
    <row r="238" spans="11:29" ht="14.25" customHeight="1" x14ac:dyDescent="0.25">
      <c r="K238" s="12"/>
      <c r="L238" s="15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"/>
      <c r="X238" s="1"/>
      <c r="Y238" s="1"/>
      <c r="Z238" s="1"/>
      <c r="AA238" s="4"/>
      <c r="AB238" s="1"/>
      <c r="AC238" s="1"/>
    </row>
    <row r="239" spans="11:29" ht="14.25" customHeight="1" x14ac:dyDescent="0.25">
      <c r="K239" s="12"/>
      <c r="L239" s="15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"/>
      <c r="X239" s="1"/>
      <c r="Y239" s="1"/>
      <c r="Z239" s="1"/>
      <c r="AA239" s="4"/>
      <c r="AB239" s="1"/>
      <c r="AC239" s="1"/>
    </row>
    <row r="240" spans="11:29" ht="14.25" customHeight="1" x14ac:dyDescent="0.25">
      <c r="K240" s="12"/>
      <c r="L240" s="15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"/>
      <c r="X240" s="1"/>
      <c r="Y240" s="1"/>
      <c r="Z240" s="1"/>
      <c r="AA240" s="4"/>
      <c r="AB240" s="1"/>
      <c r="AC240" s="1"/>
    </row>
    <row r="241" spans="11:29" ht="14.25" customHeight="1" x14ac:dyDescent="0.25">
      <c r="K241" s="12"/>
      <c r="L241" s="15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"/>
      <c r="X241" s="1"/>
      <c r="Y241" s="1"/>
      <c r="Z241" s="1"/>
      <c r="AA241" s="4"/>
      <c r="AB241" s="1"/>
      <c r="AC241" s="1"/>
    </row>
    <row r="242" spans="11:29" ht="14.25" customHeight="1" x14ac:dyDescent="0.25">
      <c r="K242" s="12"/>
      <c r="L242" s="15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"/>
      <c r="X242" s="1"/>
      <c r="Y242" s="1"/>
      <c r="Z242" s="1"/>
      <c r="AA242" s="4"/>
      <c r="AB242" s="1"/>
      <c r="AC242" s="1"/>
    </row>
    <row r="243" spans="11:29" ht="14.25" customHeight="1" x14ac:dyDescent="0.25">
      <c r="K243" s="12"/>
      <c r="L243" s="15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"/>
      <c r="X243" s="1"/>
      <c r="Y243" s="1"/>
      <c r="Z243" s="1"/>
      <c r="AA243" s="4"/>
      <c r="AB243" s="1"/>
      <c r="AC243" s="1"/>
    </row>
    <row r="244" spans="11:29" ht="14.25" customHeight="1" x14ac:dyDescent="0.25">
      <c r="K244" s="12"/>
      <c r="L244" s="15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"/>
      <c r="X244" s="1"/>
      <c r="Y244" s="1"/>
      <c r="Z244" s="1"/>
      <c r="AA244" s="4"/>
      <c r="AB244" s="1"/>
      <c r="AC244" s="1"/>
    </row>
    <row r="245" spans="11:29" ht="14.25" customHeight="1" x14ac:dyDescent="0.25">
      <c r="K245" s="12"/>
      <c r="L245" s="15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"/>
      <c r="X245" s="1"/>
      <c r="Y245" s="1"/>
      <c r="Z245" s="1"/>
      <c r="AA245" s="4"/>
      <c r="AB245" s="1"/>
      <c r="AC245" s="1"/>
    </row>
    <row r="246" spans="11:29" ht="14.25" customHeight="1" x14ac:dyDescent="0.25">
      <c r="K246" s="12"/>
      <c r="L246" s="15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"/>
      <c r="X246" s="1"/>
      <c r="Y246" s="1"/>
      <c r="Z246" s="1"/>
      <c r="AA246" s="4"/>
      <c r="AB246" s="1"/>
      <c r="AC246" s="1"/>
    </row>
    <row r="247" spans="11:29" ht="14.25" customHeight="1" x14ac:dyDescent="0.25">
      <c r="K247" s="12"/>
      <c r="L247" s="15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"/>
      <c r="X247" s="1"/>
      <c r="Y247" s="1"/>
      <c r="Z247" s="1"/>
      <c r="AA247" s="4"/>
      <c r="AB247" s="1"/>
      <c r="AC247" s="1"/>
    </row>
    <row r="248" spans="11:29" ht="14.25" customHeight="1" x14ac:dyDescent="0.25">
      <c r="K248" s="12"/>
      <c r="L248" s="15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"/>
      <c r="X248" s="1"/>
      <c r="Y248" s="1"/>
      <c r="Z248" s="1"/>
      <c r="AA248" s="4"/>
      <c r="AB248" s="1"/>
      <c r="AC248" s="1"/>
    </row>
    <row r="249" spans="11:29" ht="14.25" customHeight="1" x14ac:dyDescent="0.25">
      <c r="K249" s="12"/>
      <c r="L249" s="15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"/>
      <c r="X249" s="1"/>
      <c r="Y249" s="1"/>
      <c r="Z249" s="1"/>
      <c r="AA249" s="4"/>
      <c r="AB249" s="1"/>
      <c r="AC249" s="1"/>
    </row>
    <row r="250" spans="11:29" ht="14.25" customHeight="1" x14ac:dyDescent="0.25">
      <c r="K250" s="12"/>
      <c r="L250" s="15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"/>
      <c r="X250" s="1"/>
      <c r="Y250" s="1"/>
      <c r="Z250" s="1"/>
      <c r="AA250" s="4"/>
      <c r="AB250" s="1"/>
      <c r="AC250" s="1"/>
    </row>
    <row r="251" spans="11:29" ht="14.25" customHeight="1" x14ac:dyDescent="0.25">
      <c r="K251" s="12"/>
      <c r="L251" s="15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"/>
      <c r="X251" s="1"/>
      <c r="Y251" s="1"/>
      <c r="Z251" s="1"/>
      <c r="AA251" s="4"/>
      <c r="AB251" s="1"/>
      <c r="AC251" s="1"/>
    </row>
    <row r="252" spans="11:29" ht="14.25" customHeight="1" x14ac:dyDescent="0.25">
      <c r="K252" s="12"/>
      <c r="L252" s="15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"/>
      <c r="X252" s="1"/>
      <c r="Y252" s="1"/>
      <c r="Z252" s="1"/>
      <c r="AA252" s="4"/>
      <c r="AB252" s="1"/>
      <c r="AC252" s="1"/>
    </row>
    <row r="253" spans="11:29" ht="14.25" customHeight="1" x14ac:dyDescent="0.25">
      <c r="K253" s="12"/>
      <c r="L253" s="15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"/>
      <c r="X253" s="1"/>
      <c r="Y253" s="1"/>
      <c r="Z253" s="1"/>
      <c r="AA253" s="4"/>
      <c r="AB253" s="1"/>
      <c r="AC253" s="1"/>
    </row>
    <row r="254" spans="11:29" ht="14.25" customHeight="1" x14ac:dyDescent="0.25">
      <c r="K254" s="12"/>
      <c r="L254" s="15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"/>
      <c r="X254" s="1"/>
      <c r="Y254" s="1"/>
      <c r="Z254" s="1"/>
      <c r="AA254" s="4"/>
      <c r="AB254" s="1"/>
      <c r="AC254" s="1"/>
    </row>
    <row r="255" spans="11:29" ht="14.25" customHeight="1" x14ac:dyDescent="0.25">
      <c r="K255" s="12"/>
      <c r="L255" s="15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"/>
      <c r="X255" s="1"/>
      <c r="Y255" s="1"/>
      <c r="Z255" s="1"/>
      <c r="AA255" s="4"/>
      <c r="AB255" s="1"/>
      <c r="AC255" s="1"/>
    </row>
    <row r="256" spans="11:29" ht="14.25" customHeight="1" x14ac:dyDescent="0.25">
      <c r="K256" s="12"/>
      <c r="L256" s="15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"/>
      <c r="X256" s="1"/>
      <c r="Y256" s="1"/>
      <c r="Z256" s="1"/>
      <c r="AA256" s="4"/>
      <c r="AB256" s="1"/>
      <c r="AC256" s="1"/>
    </row>
    <row r="257" spans="11:29" ht="14.25" customHeight="1" x14ac:dyDescent="0.25">
      <c r="K257" s="12"/>
      <c r="L257" s="15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"/>
      <c r="X257" s="1"/>
      <c r="Y257" s="1"/>
      <c r="Z257" s="1"/>
      <c r="AA257" s="4"/>
      <c r="AB257" s="1"/>
      <c r="AC257" s="1"/>
    </row>
    <row r="258" spans="11:29" ht="14.25" customHeight="1" x14ac:dyDescent="0.25">
      <c r="K258" s="12"/>
      <c r="L258" s="15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"/>
      <c r="X258" s="1"/>
      <c r="Y258" s="1"/>
      <c r="Z258" s="1"/>
      <c r="AA258" s="4"/>
      <c r="AB258" s="1"/>
      <c r="AC258" s="1"/>
    </row>
    <row r="259" spans="11:29" ht="14.25" customHeight="1" x14ac:dyDescent="0.25">
      <c r="K259" s="12"/>
      <c r="L259" s="15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"/>
      <c r="X259" s="1"/>
      <c r="Y259" s="1"/>
      <c r="Z259" s="1"/>
      <c r="AA259" s="4"/>
      <c r="AB259" s="1"/>
      <c r="AC259" s="1"/>
    </row>
    <row r="260" spans="11:29" ht="14.25" customHeight="1" x14ac:dyDescent="0.25">
      <c r="K260" s="12"/>
      <c r="L260" s="15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"/>
      <c r="X260" s="1"/>
      <c r="Y260" s="1"/>
      <c r="Z260" s="1"/>
      <c r="AA260" s="4"/>
      <c r="AB260" s="1"/>
      <c r="AC260" s="1"/>
    </row>
    <row r="261" spans="11:29" ht="14.25" customHeight="1" x14ac:dyDescent="0.25">
      <c r="K261" s="12"/>
      <c r="L261" s="15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"/>
      <c r="X261" s="1"/>
      <c r="Y261" s="1"/>
      <c r="Z261" s="1"/>
      <c r="AA261" s="4"/>
      <c r="AB261" s="1"/>
      <c r="AC261" s="1"/>
    </row>
    <row r="262" spans="11:29" ht="14.25" customHeight="1" x14ac:dyDescent="0.25">
      <c r="K262" s="12"/>
      <c r="L262" s="15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"/>
      <c r="X262" s="1"/>
      <c r="Y262" s="1"/>
      <c r="Z262" s="1"/>
      <c r="AA262" s="4"/>
      <c r="AB262" s="1"/>
      <c r="AC262" s="1"/>
    </row>
    <row r="263" spans="11:29" ht="14.25" customHeight="1" x14ac:dyDescent="0.25">
      <c r="K263" s="12"/>
      <c r="L263" s="15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"/>
      <c r="X263" s="1"/>
      <c r="Y263" s="1"/>
      <c r="Z263" s="1"/>
      <c r="AA263" s="4"/>
      <c r="AB263" s="1"/>
      <c r="AC263" s="1"/>
    </row>
    <row r="264" spans="11:29" ht="14.25" customHeight="1" x14ac:dyDescent="0.25">
      <c r="K264" s="12"/>
      <c r="L264" s="15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"/>
      <c r="X264" s="1"/>
      <c r="Y264" s="1"/>
      <c r="Z264" s="1"/>
      <c r="AA264" s="4"/>
      <c r="AB264" s="1"/>
      <c r="AC264" s="1"/>
    </row>
    <row r="265" spans="11:29" ht="14.25" customHeight="1" x14ac:dyDescent="0.25">
      <c r="K265" s="12"/>
      <c r="L265" s="15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"/>
      <c r="X265" s="1"/>
      <c r="Y265" s="1"/>
      <c r="Z265" s="1"/>
      <c r="AA265" s="4"/>
      <c r="AB265" s="1"/>
      <c r="AC265" s="1"/>
    </row>
    <row r="266" spans="11:29" ht="14.25" customHeight="1" x14ac:dyDescent="0.25">
      <c r="K266" s="12"/>
      <c r="L266" s="15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"/>
      <c r="X266" s="1"/>
      <c r="Y266" s="1"/>
      <c r="Z266" s="1"/>
      <c r="AA266" s="4"/>
      <c r="AB266" s="1"/>
      <c r="AC266" s="1"/>
    </row>
    <row r="267" spans="11:29" ht="14.25" customHeight="1" x14ac:dyDescent="0.25">
      <c r="K267" s="12"/>
      <c r="L267" s="15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"/>
      <c r="X267" s="1"/>
      <c r="Y267" s="1"/>
      <c r="Z267" s="1"/>
      <c r="AA267" s="4"/>
      <c r="AB267" s="1"/>
      <c r="AC267" s="1"/>
    </row>
    <row r="268" spans="11:29" ht="14.25" customHeight="1" x14ac:dyDescent="0.25">
      <c r="K268" s="12"/>
      <c r="L268" s="15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"/>
      <c r="X268" s="1"/>
      <c r="Y268" s="1"/>
      <c r="Z268" s="1"/>
      <c r="AA268" s="4"/>
      <c r="AB268" s="1"/>
      <c r="AC268" s="1"/>
    </row>
    <row r="269" spans="11:29" ht="14.25" customHeight="1" x14ac:dyDescent="0.25">
      <c r="K269" s="12"/>
      <c r="L269" s="15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"/>
      <c r="X269" s="1"/>
      <c r="Y269" s="1"/>
      <c r="Z269" s="1"/>
      <c r="AA269" s="4"/>
      <c r="AB269" s="1"/>
      <c r="AC269" s="1"/>
    </row>
    <row r="270" spans="11:29" ht="14.25" customHeight="1" x14ac:dyDescent="0.25">
      <c r="K270" s="12"/>
      <c r="L270" s="15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"/>
      <c r="X270" s="1"/>
      <c r="Y270" s="1"/>
      <c r="Z270" s="1"/>
      <c r="AA270" s="4"/>
      <c r="AB270" s="1"/>
      <c r="AC270" s="1"/>
    </row>
    <row r="271" spans="11:29" ht="14.25" customHeight="1" x14ac:dyDescent="0.25">
      <c r="K271" s="12"/>
      <c r="L271" s="15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"/>
      <c r="X271" s="1"/>
      <c r="Y271" s="1"/>
      <c r="Z271" s="1"/>
      <c r="AA271" s="4"/>
      <c r="AB271" s="1"/>
      <c r="AC271" s="1"/>
    </row>
    <row r="272" spans="11:29" ht="14.25" customHeight="1" x14ac:dyDescent="0.25">
      <c r="K272" s="12"/>
      <c r="L272" s="15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"/>
      <c r="X272" s="1"/>
      <c r="Y272" s="1"/>
      <c r="Z272" s="1"/>
      <c r="AA272" s="4"/>
      <c r="AB272" s="1"/>
      <c r="AC272" s="1"/>
    </row>
    <row r="273" spans="11:29" ht="14.25" customHeight="1" x14ac:dyDescent="0.25">
      <c r="K273" s="12"/>
      <c r="L273" s="15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"/>
      <c r="X273" s="1"/>
      <c r="Y273" s="1"/>
      <c r="Z273" s="1"/>
      <c r="AA273" s="4"/>
      <c r="AB273" s="1"/>
      <c r="AC273" s="1"/>
    </row>
    <row r="274" spans="11:29" ht="14.25" customHeight="1" x14ac:dyDescent="0.25">
      <c r="K274" s="12"/>
      <c r="L274" s="15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"/>
      <c r="X274" s="1"/>
      <c r="Y274" s="1"/>
      <c r="Z274" s="1"/>
      <c r="AA274" s="4"/>
      <c r="AB274" s="1"/>
      <c r="AC274" s="1"/>
    </row>
    <row r="275" spans="11:29" ht="14.25" customHeight="1" x14ac:dyDescent="0.25">
      <c r="K275" s="12"/>
      <c r="L275" s="15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"/>
      <c r="X275" s="1"/>
      <c r="Y275" s="1"/>
      <c r="Z275" s="1"/>
      <c r="AA275" s="4"/>
      <c r="AB275" s="1"/>
      <c r="AC275" s="1"/>
    </row>
    <row r="276" spans="11:29" ht="14.25" customHeight="1" x14ac:dyDescent="0.25">
      <c r="K276" s="12"/>
      <c r="L276" s="15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"/>
      <c r="X276" s="1"/>
      <c r="Y276" s="1"/>
      <c r="Z276" s="1"/>
      <c r="AA276" s="4"/>
      <c r="AB276" s="1"/>
      <c r="AC276" s="1"/>
    </row>
    <row r="277" spans="11:29" ht="14.25" customHeight="1" x14ac:dyDescent="0.25">
      <c r="K277" s="12"/>
      <c r="L277" s="15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"/>
      <c r="X277" s="1"/>
      <c r="Y277" s="1"/>
      <c r="Z277" s="1"/>
      <c r="AA277" s="4"/>
      <c r="AB277" s="1"/>
      <c r="AC277" s="1"/>
    </row>
    <row r="278" spans="11:29" ht="14.25" customHeight="1" x14ac:dyDescent="0.25">
      <c r="K278" s="12"/>
      <c r="L278" s="15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"/>
      <c r="X278" s="1"/>
      <c r="Y278" s="1"/>
      <c r="Z278" s="1"/>
      <c r="AA278" s="4"/>
      <c r="AB278" s="1"/>
      <c r="AC278" s="1"/>
    </row>
    <row r="279" spans="11:29" ht="14.25" customHeight="1" x14ac:dyDescent="0.25">
      <c r="K279" s="12"/>
      <c r="L279" s="15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"/>
      <c r="X279" s="1"/>
      <c r="Y279" s="1"/>
      <c r="Z279" s="1"/>
      <c r="AA279" s="4"/>
      <c r="AB279" s="1"/>
      <c r="AC279" s="1"/>
    </row>
    <row r="280" spans="11:29" ht="14.25" customHeight="1" x14ac:dyDescent="0.25">
      <c r="K280" s="12"/>
      <c r="L280" s="15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"/>
      <c r="X280" s="1"/>
      <c r="Y280" s="1"/>
      <c r="Z280" s="1"/>
      <c r="AA280" s="4"/>
      <c r="AB280" s="1"/>
      <c r="AC280" s="1"/>
    </row>
    <row r="281" spans="11:29" ht="14.25" customHeight="1" x14ac:dyDescent="0.25">
      <c r="K281" s="12"/>
      <c r="L281" s="15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"/>
      <c r="X281" s="1"/>
      <c r="Y281" s="1"/>
      <c r="Z281" s="1"/>
      <c r="AA281" s="4"/>
      <c r="AB281" s="1"/>
      <c r="AC281" s="1"/>
    </row>
    <row r="282" spans="11:29" ht="14.25" customHeight="1" x14ac:dyDescent="0.25">
      <c r="K282" s="12"/>
      <c r="L282" s="15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"/>
      <c r="X282" s="1"/>
      <c r="Y282" s="1"/>
      <c r="Z282" s="1"/>
      <c r="AA282" s="4"/>
      <c r="AB282" s="1"/>
      <c r="AC282" s="1"/>
    </row>
    <row r="283" spans="11:29" ht="14.25" customHeight="1" x14ac:dyDescent="0.25">
      <c r="K283" s="12"/>
      <c r="L283" s="15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"/>
      <c r="X283" s="1"/>
      <c r="Y283" s="1"/>
      <c r="Z283" s="1"/>
      <c r="AA283" s="4"/>
      <c r="AB283" s="1"/>
      <c r="AC283" s="1"/>
    </row>
    <row r="284" spans="11:29" ht="14.25" customHeight="1" x14ac:dyDescent="0.25">
      <c r="K284" s="12"/>
      <c r="L284" s="15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"/>
      <c r="X284" s="1"/>
      <c r="Y284" s="1"/>
      <c r="Z284" s="1"/>
      <c r="AA284" s="4"/>
      <c r="AB284" s="1"/>
      <c r="AC284" s="1"/>
    </row>
    <row r="285" spans="11:29" ht="14.25" customHeight="1" x14ac:dyDescent="0.25">
      <c r="K285" s="12"/>
      <c r="L285" s="15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"/>
      <c r="X285" s="1"/>
      <c r="Y285" s="1"/>
      <c r="Z285" s="1"/>
      <c r="AA285" s="4"/>
      <c r="AB285" s="1"/>
      <c r="AC285" s="1"/>
    </row>
    <row r="286" spans="11:29" ht="14.25" customHeight="1" x14ac:dyDescent="0.25">
      <c r="K286" s="12"/>
      <c r="L286" s="15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"/>
      <c r="X286" s="1"/>
      <c r="Y286" s="1"/>
      <c r="Z286" s="1"/>
      <c r="AA286" s="4"/>
      <c r="AB286" s="1"/>
      <c r="AC286" s="1"/>
    </row>
    <row r="287" spans="11:29" ht="14.25" customHeight="1" x14ac:dyDescent="0.25">
      <c r="K287" s="12"/>
      <c r="L287" s="15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"/>
      <c r="X287" s="1"/>
      <c r="Y287" s="1"/>
      <c r="Z287" s="1"/>
      <c r="AA287" s="4"/>
      <c r="AB287" s="1"/>
      <c r="AC287" s="1"/>
    </row>
    <row r="288" spans="11:29" ht="14.25" customHeight="1" x14ac:dyDescent="0.25">
      <c r="K288" s="12"/>
      <c r="L288" s="15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"/>
      <c r="X288" s="1"/>
      <c r="Y288" s="1"/>
      <c r="Z288" s="1"/>
      <c r="AA288" s="4"/>
      <c r="AB288" s="1"/>
      <c r="AC288" s="1"/>
    </row>
    <row r="289" spans="11:29" ht="14.25" customHeight="1" x14ac:dyDescent="0.25">
      <c r="K289" s="12"/>
      <c r="L289" s="15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"/>
      <c r="X289" s="1"/>
      <c r="Y289" s="1"/>
      <c r="Z289" s="1"/>
      <c r="AA289" s="4"/>
      <c r="AB289" s="1"/>
      <c r="AC289" s="1"/>
    </row>
    <row r="290" spans="11:29" ht="14.25" customHeight="1" x14ac:dyDescent="0.25">
      <c r="K290" s="12"/>
      <c r="L290" s="15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"/>
      <c r="X290" s="1"/>
      <c r="Y290" s="1"/>
      <c r="Z290" s="1"/>
      <c r="AA290" s="4"/>
      <c r="AB290" s="1"/>
      <c r="AC290" s="1"/>
    </row>
    <row r="291" spans="11:29" ht="14.25" customHeight="1" x14ac:dyDescent="0.25">
      <c r="K291" s="12"/>
      <c r="L291" s="15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"/>
      <c r="X291" s="1"/>
      <c r="Y291" s="1"/>
      <c r="Z291" s="1"/>
      <c r="AA291" s="4"/>
      <c r="AB291" s="1"/>
      <c r="AC291" s="1"/>
    </row>
    <row r="292" spans="11:29" ht="14.25" customHeight="1" x14ac:dyDescent="0.25">
      <c r="K292" s="12"/>
      <c r="L292" s="15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"/>
      <c r="X292" s="1"/>
      <c r="Y292" s="1"/>
      <c r="Z292" s="1"/>
      <c r="AA292" s="4"/>
      <c r="AB292" s="1"/>
      <c r="AC292" s="1"/>
    </row>
    <row r="293" spans="11:29" ht="14.25" customHeight="1" x14ac:dyDescent="0.25">
      <c r="K293" s="12"/>
      <c r="L293" s="15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"/>
      <c r="X293" s="1"/>
      <c r="Y293" s="1"/>
      <c r="Z293" s="1"/>
      <c r="AA293" s="4"/>
      <c r="AB293" s="1"/>
      <c r="AC293" s="1"/>
    </row>
    <row r="294" spans="11:29" ht="14.25" customHeight="1" x14ac:dyDescent="0.25">
      <c r="K294" s="12"/>
      <c r="L294" s="15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"/>
      <c r="X294" s="1"/>
      <c r="Y294" s="1"/>
      <c r="Z294" s="1"/>
      <c r="AA294" s="4"/>
      <c r="AB294" s="1"/>
      <c r="AC294" s="1"/>
    </row>
    <row r="295" spans="11:29" ht="14.25" customHeight="1" x14ac:dyDescent="0.25">
      <c r="K295" s="12"/>
      <c r="L295" s="15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"/>
      <c r="X295" s="1"/>
      <c r="Y295" s="1"/>
      <c r="Z295" s="1"/>
      <c r="AA295" s="4"/>
      <c r="AB295" s="1"/>
      <c r="AC295" s="1"/>
    </row>
    <row r="296" spans="11:29" ht="14.25" customHeight="1" x14ac:dyDescent="0.25">
      <c r="K296" s="12"/>
      <c r="L296" s="15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"/>
      <c r="X296" s="1"/>
      <c r="Y296" s="1"/>
      <c r="Z296" s="1"/>
      <c r="AA296" s="4"/>
      <c r="AB296" s="1"/>
      <c r="AC296" s="1"/>
    </row>
    <row r="297" spans="11:29" ht="14.25" customHeight="1" x14ac:dyDescent="0.25">
      <c r="K297" s="12"/>
      <c r="L297" s="15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"/>
      <c r="X297" s="1"/>
      <c r="Y297" s="1"/>
      <c r="Z297" s="1"/>
      <c r="AA297" s="4"/>
      <c r="AB297" s="1"/>
      <c r="AC297" s="1"/>
    </row>
    <row r="298" spans="11:29" ht="14.25" customHeight="1" x14ac:dyDescent="0.25">
      <c r="K298" s="12"/>
      <c r="L298" s="15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"/>
      <c r="X298" s="1"/>
      <c r="Y298" s="1"/>
      <c r="Z298" s="1"/>
      <c r="AA298" s="4"/>
      <c r="AB298" s="1"/>
      <c r="AC298" s="1"/>
    </row>
    <row r="299" spans="11:29" ht="14.25" customHeight="1" x14ac:dyDescent="0.25">
      <c r="K299" s="12"/>
      <c r="L299" s="15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"/>
      <c r="X299" s="1"/>
      <c r="Y299" s="1"/>
      <c r="Z299" s="1"/>
      <c r="AA299" s="4"/>
      <c r="AB299" s="1"/>
      <c r="AC299" s="1"/>
    </row>
    <row r="300" spans="11:29" ht="14.25" customHeight="1" x14ac:dyDescent="0.25">
      <c r="K300" s="12"/>
      <c r="L300" s="15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"/>
      <c r="X300" s="1"/>
      <c r="Y300" s="1"/>
      <c r="Z300" s="1"/>
      <c r="AA300" s="4"/>
      <c r="AB300" s="1"/>
      <c r="AC300" s="1"/>
    </row>
    <row r="301" spans="11:29" ht="14.25" customHeight="1" x14ac:dyDescent="0.25">
      <c r="K301" s="12"/>
      <c r="L301" s="15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"/>
      <c r="X301" s="1"/>
      <c r="Y301" s="1"/>
      <c r="Z301" s="1"/>
      <c r="AA301" s="4"/>
      <c r="AB301" s="1"/>
      <c r="AC301" s="1"/>
    </row>
    <row r="302" spans="11:29" ht="14.25" customHeight="1" x14ac:dyDescent="0.25">
      <c r="K302" s="12"/>
      <c r="L302" s="15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"/>
      <c r="X302" s="1"/>
      <c r="Y302" s="1"/>
      <c r="Z302" s="1"/>
      <c r="AA302" s="4"/>
      <c r="AB302" s="1"/>
      <c r="AC302" s="1"/>
    </row>
    <row r="303" spans="11:29" ht="14.25" customHeight="1" x14ac:dyDescent="0.25">
      <c r="K303" s="12"/>
      <c r="L303" s="15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"/>
      <c r="X303" s="1"/>
      <c r="Y303" s="1"/>
      <c r="Z303" s="1"/>
      <c r="AA303" s="4"/>
      <c r="AB303" s="1"/>
      <c r="AC303" s="1"/>
    </row>
    <row r="304" spans="11:29" ht="14.25" customHeight="1" x14ac:dyDescent="0.25">
      <c r="K304" s="12"/>
      <c r="L304" s="15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"/>
      <c r="X304" s="1"/>
      <c r="Y304" s="1"/>
      <c r="Z304" s="1"/>
      <c r="AA304" s="4"/>
      <c r="AB304" s="1"/>
      <c r="AC304" s="1"/>
    </row>
    <row r="305" spans="11:29" ht="14.25" customHeight="1" x14ac:dyDescent="0.25">
      <c r="K305" s="12"/>
      <c r="L305" s="15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"/>
      <c r="X305" s="1"/>
      <c r="Y305" s="1"/>
      <c r="Z305" s="1"/>
      <c r="AA305" s="4"/>
      <c r="AB305" s="1"/>
      <c r="AC305" s="1"/>
    </row>
    <row r="306" spans="11:29" ht="14.25" customHeight="1" x14ac:dyDescent="0.25">
      <c r="K306" s="12"/>
      <c r="L306" s="15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"/>
      <c r="X306" s="1"/>
      <c r="Y306" s="1"/>
      <c r="Z306" s="1"/>
      <c r="AA306" s="4"/>
      <c r="AB306" s="1"/>
      <c r="AC306" s="1"/>
    </row>
    <row r="307" spans="11:29" ht="14.25" customHeight="1" x14ac:dyDescent="0.25">
      <c r="K307" s="12"/>
      <c r="L307" s="15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"/>
      <c r="X307" s="1"/>
      <c r="Y307" s="1"/>
      <c r="Z307" s="1"/>
      <c r="AA307" s="4"/>
      <c r="AB307" s="1"/>
      <c r="AC307" s="1"/>
    </row>
    <row r="308" spans="11:29" ht="14.25" customHeight="1" x14ac:dyDescent="0.25">
      <c r="K308" s="12"/>
      <c r="L308" s="15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"/>
      <c r="X308" s="1"/>
      <c r="Y308" s="1"/>
      <c r="Z308" s="1"/>
      <c r="AA308" s="4"/>
      <c r="AB308" s="1"/>
      <c r="AC308" s="1"/>
    </row>
    <row r="309" spans="11:29" ht="14.25" customHeight="1" x14ac:dyDescent="0.25">
      <c r="K309" s="12"/>
      <c r="L309" s="15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"/>
      <c r="X309" s="1"/>
      <c r="Y309" s="1"/>
      <c r="Z309" s="1"/>
      <c r="AA309" s="4"/>
      <c r="AB309" s="1"/>
      <c r="AC309" s="1"/>
    </row>
    <row r="310" spans="11:29" ht="14.25" customHeight="1" x14ac:dyDescent="0.25">
      <c r="K310" s="12"/>
      <c r="L310" s="15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"/>
      <c r="X310" s="1"/>
      <c r="Y310" s="1"/>
      <c r="Z310" s="1"/>
      <c r="AA310" s="4"/>
      <c r="AB310" s="1"/>
      <c r="AC310" s="1"/>
    </row>
    <row r="311" spans="11:29" ht="14.25" customHeight="1" x14ac:dyDescent="0.25">
      <c r="K311" s="12"/>
      <c r="L311" s="15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"/>
      <c r="X311" s="1"/>
      <c r="Y311" s="1"/>
      <c r="Z311" s="1"/>
      <c r="AA311" s="4"/>
      <c r="AB311" s="1"/>
      <c r="AC311" s="1"/>
    </row>
    <row r="312" spans="11:29" ht="14.25" customHeight="1" x14ac:dyDescent="0.25">
      <c r="K312" s="12"/>
      <c r="L312" s="15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"/>
      <c r="X312" s="1"/>
      <c r="Y312" s="1"/>
      <c r="Z312" s="1"/>
      <c r="AA312" s="4"/>
      <c r="AB312" s="1"/>
      <c r="AC312" s="1"/>
    </row>
    <row r="313" spans="11:29" ht="14.25" customHeight="1" x14ac:dyDescent="0.25">
      <c r="K313" s="12"/>
      <c r="L313" s="15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"/>
      <c r="X313" s="1"/>
      <c r="Y313" s="1"/>
      <c r="Z313" s="1"/>
      <c r="AA313" s="4"/>
      <c r="AB313" s="1"/>
      <c r="AC313" s="1"/>
    </row>
    <row r="314" spans="11:29" ht="14.25" customHeight="1" x14ac:dyDescent="0.25">
      <c r="K314" s="12"/>
      <c r="L314" s="15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"/>
      <c r="X314" s="1"/>
      <c r="Y314" s="1"/>
      <c r="Z314" s="1"/>
      <c r="AA314" s="4"/>
      <c r="AB314" s="1"/>
      <c r="AC314" s="1"/>
    </row>
    <row r="315" spans="11:29" ht="14.25" customHeight="1" x14ac:dyDescent="0.25">
      <c r="K315" s="12"/>
      <c r="L315" s="15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"/>
      <c r="X315" s="1"/>
      <c r="Y315" s="1"/>
      <c r="Z315" s="1"/>
      <c r="AA315" s="4"/>
      <c r="AB315" s="1"/>
      <c r="AC315" s="1"/>
    </row>
    <row r="316" spans="11:29" ht="14.25" customHeight="1" x14ac:dyDescent="0.25">
      <c r="K316" s="12"/>
      <c r="L316" s="15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"/>
      <c r="X316" s="1"/>
      <c r="Y316" s="1"/>
      <c r="Z316" s="1"/>
      <c r="AA316" s="4"/>
      <c r="AB316" s="1"/>
      <c r="AC316" s="1"/>
    </row>
    <row r="317" spans="11:29" ht="14.25" customHeight="1" x14ac:dyDescent="0.25">
      <c r="K317" s="12"/>
      <c r="L317" s="15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"/>
      <c r="X317" s="1"/>
      <c r="Y317" s="1"/>
      <c r="Z317" s="1"/>
      <c r="AA317" s="4"/>
      <c r="AB317" s="1"/>
      <c r="AC317" s="1"/>
    </row>
    <row r="318" spans="11:29" ht="14.25" customHeight="1" x14ac:dyDescent="0.25">
      <c r="K318" s="12"/>
      <c r="L318" s="15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"/>
      <c r="X318" s="1"/>
      <c r="Y318" s="1"/>
      <c r="Z318" s="1"/>
      <c r="AA318" s="4"/>
      <c r="AB318" s="1"/>
      <c r="AC318" s="1"/>
    </row>
    <row r="319" spans="11:29" ht="14.25" customHeight="1" x14ac:dyDescent="0.25">
      <c r="K319" s="12"/>
      <c r="L319" s="15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"/>
      <c r="X319" s="1"/>
      <c r="Y319" s="1"/>
      <c r="Z319" s="1"/>
      <c r="AA319" s="4"/>
      <c r="AB319" s="1"/>
      <c r="AC319" s="1"/>
    </row>
    <row r="320" spans="11:29" ht="14.25" customHeight="1" x14ac:dyDescent="0.25">
      <c r="K320" s="12"/>
      <c r="L320" s="15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"/>
      <c r="X320" s="1"/>
      <c r="Y320" s="1"/>
      <c r="Z320" s="1"/>
      <c r="AA320" s="4"/>
      <c r="AB320" s="1"/>
      <c r="AC320" s="1"/>
    </row>
    <row r="321" spans="11:29" ht="14.25" customHeight="1" x14ac:dyDescent="0.25">
      <c r="K321" s="12"/>
      <c r="L321" s="15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"/>
      <c r="X321" s="1"/>
      <c r="Y321" s="1"/>
      <c r="Z321" s="1"/>
      <c r="AA321" s="4"/>
      <c r="AB321" s="1"/>
      <c r="AC321" s="1"/>
    </row>
    <row r="322" spans="11:29" ht="14.25" customHeight="1" x14ac:dyDescent="0.25">
      <c r="K322" s="12"/>
      <c r="L322" s="15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"/>
      <c r="X322" s="1"/>
      <c r="Y322" s="1"/>
      <c r="Z322" s="1"/>
      <c r="AA322" s="4"/>
      <c r="AB322" s="1"/>
      <c r="AC322" s="1"/>
    </row>
    <row r="323" spans="11:29" ht="14.25" customHeight="1" x14ac:dyDescent="0.25">
      <c r="K323" s="12"/>
      <c r="L323" s="15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"/>
      <c r="X323" s="1"/>
      <c r="Y323" s="1"/>
      <c r="Z323" s="1"/>
      <c r="AA323" s="4"/>
      <c r="AB323" s="1"/>
      <c r="AC323" s="1"/>
    </row>
    <row r="324" spans="11:29" ht="14.25" customHeight="1" x14ac:dyDescent="0.25">
      <c r="K324" s="12"/>
      <c r="L324" s="15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"/>
      <c r="X324" s="1"/>
      <c r="Y324" s="1"/>
      <c r="Z324" s="1"/>
      <c r="AA324" s="4"/>
      <c r="AB324" s="1"/>
      <c r="AC324" s="1"/>
    </row>
    <row r="325" spans="11:29" ht="14.25" customHeight="1" x14ac:dyDescent="0.25">
      <c r="K325" s="12"/>
      <c r="L325" s="15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"/>
      <c r="X325" s="1"/>
      <c r="Y325" s="1"/>
      <c r="Z325" s="1"/>
      <c r="AA325" s="4"/>
      <c r="AB325" s="1"/>
      <c r="AC325" s="1"/>
    </row>
    <row r="326" spans="11:29" ht="14.25" customHeight="1" x14ac:dyDescent="0.25">
      <c r="K326" s="12"/>
      <c r="L326" s="15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"/>
      <c r="X326" s="1"/>
      <c r="Y326" s="1"/>
      <c r="Z326" s="1"/>
      <c r="AA326" s="4"/>
      <c r="AB326" s="1"/>
      <c r="AC326" s="1"/>
    </row>
    <row r="327" spans="11:29" ht="14.25" customHeight="1" x14ac:dyDescent="0.25">
      <c r="K327" s="12"/>
      <c r="L327" s="15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"/>
      <c r="X327" s="1"/>
      <c r="Y327" s="1"/>
      <c r="Z327" s="1"/>
      <c r="AA327" s="4"/>
      <c r="AB327" s="1"/>
      <c r="AC327" s="1"/>
    </row>
    <row r="328" spans="11:29" ht="14.25" customHeight="1" x14ac:dyDescent="0.25">
      <c r="K328" s="12"/>
      <c r="L328" s="15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"/>
      <c r="X328" s="1"/>
      <c r="Y328" s="1"/>
      <c r="Z328" s="1"/>
      <c r="AA328" s="4"/>
      <c r="AB328" s="1"/>
      <c r="AC328" s="1"/>
    </row>
    <row r="329" spans="11:29" ht="14.25" customHeight="1" x14ac:dyDescent="0.25">
      <c r="K329" s="12"/>
      <c r="L329" s="15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"/>
      <c r="X329" s="1"/>
      <c r="Y329" s="1"/>
      <c r="Z329" s="1"/>
      <c r="AA329" s="4"/>
      <c r="AB329" s="1"/>
      <c r="AC329" s="1"/>
    </row>
    <row r="330" spans="11:29" ht="14.25" customHeight="1" x14ac:dyDescent="0.25">
      <c r="K330" s="12"/>
      <c r="L330" s="15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"/>
      <c r="X330" s="1"/>
      <c r="Y330" s="1"/>
      <c r="Z330" s="1"/>
      <c r="AA330" s="4"/>
      <c r="AB330" s="1"/>
      <c r="AC330" s="1"/>
    </row>
    <row r="331" spans="11:29" ht="14.25" customHeight="1" x14ac:dyDescent="0.25">
      <c r="K331" s="12"/>
      <c r="L331" s="15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"/>
      <c r="X331" s="1"/>
      <c r="Y331" s="1"/>
      <c r="Z331" s="1"/>
      <c r="AA331" s="4"/>
      <c r="AB331" s="1"/>
      <c r="AC331" s="1"/>
    </row>
    <row r="332" spans="11:29" ht="14.25" customHeight="1" x14ac:dyDescent="0.25">
      <c r="K332" s="12"/>
      <c r="L332" s="15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"/>
      <c r="X332" s="1"/>
      <c r="Y332" s="1"/>
      <c r="Z332" s="1"/>
      <c r="AA332" s="4"/>
      <c r="AB332" s="1"/>
      <c r="AC332" s="1"/>
    </row>
    <row r="333" spans="11:29" ht="14.25" customHeight="1" x14ac:dyDescent="0.25">
      <c r="K333" s="12"/>
      <c r="L333" s="15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"/>
      <c r="X333" s="1"/>
      <c r="Y333" s="1"/>
      <c r="Z333" s="1"/>
      <c r="AA333" s="4"/>
      <c r="AB333" s="1"/>
      <c r="AC333" s="1"/>
    </row>
    <row r="334" spans="11:29" ht="14.25" customHeight="1" x14ac:dyDescent="0.25">
      <c r="K334" s="12"/>
      <c r="L334" s="15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"/>
      <c r="X334" s="1"/>
      <c r="Y334" s="1"/>
      <c r="Z334" s="1"/>
      <c r="AA334" s="4"/>
      <c r="AB334" s="1"/>
      <c r="AC334" s="1"/>
    </row>
    <row r="335" spans="11:29" ht="14.25" customHeight="1" x14ac:dyDescent="0.25">
      <c r="K335" s="12"/>
      <c r="L335" s="15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"/>
      <c r="X335" s="1"/>
      <c r="Y335" s="1"/>
      <c r="Z335" s="1"/>
      <c r="AA335" s="4"/>
      <c r="AB335" s="1"/>
      <c r="AC335" s="1"/>
    </row>
    <row r="336" spans="11:29" ht="14.25" customHeight="1" x14ac:dyDescent="0.25">
      <c r="K336" s="12"/>
      <c r="L336" s="15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"/>
      <c r="X336" s="1"/>
      <c r="Y336" s="1"/>
      <c r="Z336" s="1"/>
      <c r="AA336" s="4"/>
      <c r="AB336" s="1"/>
      <c r="AC336" s="1"/>
    </row>
    <row r="337" spans="11:29" ht="14.25" customHeight="1" x14ac:dyDescent="0.25">
      <c r="K337" s="12"/>
      <c r="L337" s="15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"/>
      <c r="X337" s="1"/>
      <c r="Y337" s="1"/>
      <c r="Z337" s="1"/>
      <c r="AA337" s="4"/>
      <c r="AB337" s="1"/>
      <c r="AC337" s="1"/>
    </row>
    <row r="338" spans="11:29" ht="14.25" customHeight="1" x14ac:dyDescent="0.25">
      <c r="K338" s="12"/>
      <c r="L338" s="15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"/>
      <c r="X338" s="1"/>
      <c r="Y338" s="1"/>
      <c r="Z338" s="1"/>
      <c r="AA338" s="4"/>
      <c r="AB338" s="1"/>
      <c r="AC338" s="1"/>
    </row>
    <row r="339" spans="11:29" ht="14.25" customHeight="1" x14ac:dyDescent="0.25">
      <c r="K339" s="12"/>
      <c r="L339" s="15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"/>
      <c r="X339" s="1"/>
      <c r="Y339" s="1"/>
      <c r="Z339" s="1"/>
      <c r="AA339" s="4"/>
      <c r="AB339" s="1"/>
      <c r="AC339" s="1"/>
    </row>
    <row r="340" spans="11:29" ht="14.25" customHeight="1" x14ac:dyDescent="0.25">
      <c r="K340" s="12"/>
      <c r="L340" s="15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"/>
      <c r="X340" s="1"/>
      <c r="Y340" s="1"/>
      <c r="Z340" s="1"/>
      <c r="AA340" s="4"/>
      <c r="AB340" s="1"/>
      <c r="AC340" s="1"/>
    </row>
    <row r="341" spans="11:29" ht="14.25" customHeight="1" x14ac:dyDescent="0.25">
      <c r="K341" s="12"/>
      <c r="L341" s="15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"/>
      <c r="X341" s="1"/>
      <c r="Y341" s="1"/>
      <c r="Z341" s="1"/>
      <c r="AA341" s="4"/>
      <c r="AB341" s="1"/>
      <c r="AC341" s="1"/>
    </row>
    <row r="342" spans="11:29" ht="14.25" customHeight="1" x14ac:dyDescent="0.25">
      <c r="K342" s="12"/>
      <c r="L342" s="15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"/>
      <c r="X342" s="1"/>
      <c r="Y342" s="1"/>
      <c r="Z342" s="1"/>
      <c r="AA342" s="4"/>
      <c r="AB342" s="1"/>
      <c r="AC342" s="1"/>
    </row>
    <row r="343" spans="11:29" ht="14.25" customHeight="1" x14ac:dyDescent="0.25">
      <c r="K343" s="12"/>
      <c r="L343" s="15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"/>
      <c r="X343" s="1"/>
      <c r="Y343" s="1"/>
      <c r="Z343" s="1"/>
      <c r="AA343" s="4"/>
      <c r="AB343" s="1"/>
      <c r="AC343" s="1"/>
    </row>
    <row r="344" spans="11:29" ht="14.25" customHeight="1" x14ac:dyDescent="0.25">
      <c r="K344" s="12"/>
      <c r="L344" s="15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"/>
      <c r="X344" s="1"/>
      <c r="Y344" s="1"/>
      <c r="Z344" s="1"/>
      <c r="AA344" s="4"/>
      <c r="AB344" s="1"/>
      <c r="AC344" s="1"/>
    </row>
    <row r="345" spans="11:29" ht="14.25" customHeight="1" x14ac:dyDescent="0.25">
      <c r="K345" s="12"/>
      <c r="L345" s="15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"/>
      <c r="X345" s="1"/>
      <c r="Y345" s="1"/>
      <c r="Z345" s="1"/>
      <c r="AA345" s="4"/>
      <c r="AB345" s="1"/>
      <c r="AC345" s="1"/>
    </row>
    <row r="346" spans="11:29" ht="14.25" customHeight="1" x14ac:dyDescent="0.25">
      <c r="K346" s="12"/>
      <c r="L346" s="15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"/>
      <c r="X346" s="1"/>
      <c r="Y346" s="1"/>
      <c r="Z346" s="1"/>
      <c r="AA346" s="4"/>
      <c r="AB346" s="1"/>
      <c r="AC346" s="1"/>
    </row>
    <row r="347" spans="11:29" ht="14.25" customHeight="1" x14ac:dyDescent="0.25">
      <c r="K347" s="12"/>
      <c r="L347" s="15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"/>
      <c r="X347" s="1"/>
      <c r="Y347" s="1"/>
      <c r="Z347" s="1"/>
      <c r="AA347" s="4"/>
      <c r="AB347" s="1"/>
      <c r="AC347" s="1"/>
    </row>
    <row r="348" spans="11:29" ht="14.25" customHeight="1" x14ac:dyDescent="0.25">
      <c r="K348" s="12"/>
      <c r="L348" s="15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"/>
      <c r="X348" s="1"/>
      <c r="Y348" s="1"/>
      <c r="Z348" s="1"/>
      <c r="AA348" s="4"/>
      <c r="AB348" s="1"/>
      <c r="AC348" s="1"/>
    </row>
    <row r="349" spans="11:29" ht="14.25" customHeight="1" x14ac:dyDescent="0.25">
      <c r="K349" s="12"/>
      <c r="L349" s="15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"/>
      <c r="X349" s="1"/>
      <c r="Y349" s="1"/>
      <c r="Z349" s="1"/>
      <c r="AA349" s="4"/>
      <c r="AB349" s="1"/>
      <c r="AC349" s="1"/>
    </row>
    <row r="350" spans="11:29" ht="14.25" customHeight="1" x14ac:dyDescent="0.25">
      <c r="K350" s="12"/>
      <c r="L350" s="15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"/>
      <c r="X350" s="1"/>
      <c r="Y350" s="1"/>
      <c r="Z350" s="1"/>
      <c r="AA350" s="4"/>
      <c r="AB350" s="1"/>
      <c r="AC350" s="1"/>
    </row>
    <row r="351" spans="11:29" ht="14.25" customHeight="1" x14ac:dyDescent="0.25">
      <c r="K351" s="12"/>
      <c r="L351" s="15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"/>
      <c r="X351" s="1"/>
      <c r="Y351" s="1"/>
      <c r="Z351" s="1"/>
      <c r="AA351" s="4"/>
      <c r="AB351" s="1"/>
      <c r="AC351" s="1"/>
    </row>
    <row r="352" spans="11:29" ht="14.25" customHeight="1" x14ac:dyDescent="0.25">
      <c r="K352" s="12"/>
      <c r="L352" s="15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"/>
      <c r="X352" s="1"/>
      <c r="Y352" s="1"/>
      <c r="Z352" s="1"/>
      <c r="AA352" s="4"/>
      <c r="AB352" s="1"/>
      <c r="AC352" s="1"/>
    </row>
    <row r="353" spans="11:29" ht="14.25" customHeight="1" x14ac:dyDescent="0.25">
      <c r="K353" s="12"/>
      <c r="L353" s="15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"/>
      <c r="X353" s="1"/>
      <c r="Y353" s="1"/>
      <c r="Z353" s="1"/>
      <c r="AA353" s="4"/>
      <c r="AB353" s="1"/>
      <c r="AC353" s="1"/>
    </row>
    <row r="354" spans="11:29" ht="14.25" customHeight="1" x14ac:dyDescent="0.25">
      <c r="K354" s="12"/>
      <c r="L354" s="15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"/>
      <c r="X354" s="1"/>
      <c r="Y354" s="1"/>
      <c r="Z354" s="1"/>
      <c r="AA354" s="4"/>
      <c r="AB354" s="1"/>
      <c r="AC354" s="1"/>
    </row>
    <row r="355" spans="11:29" ht="14.25" customHeight="1" x14ac:dyDescent="0.25">
      <c r="K355" s="12"/>
      <c r="L355" s="15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"/>
      <c r="X355" s="1"/>
      <c r="Y355" s="1"/>
      <c r="Z355" s="1"/>
      <c r="AA355" s="4"/>
      <c r="AB355" s="1"/>
      <c r="AC355" s="1"/>
    </row>
    <row r="356" spans="11:29" ht="14.25" customHeight="1" x14ac:dyDescent="0.25">
      <c r="K356" s="12"/>
      <c r="L356" s="15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"/>
      <c r="X356" s="1"/>
      <c r="Y356" s="1"/>
      <c r="Z356" s="1"/>
      <c r="AA356" s="4"/>
      <c r="AB356" s="1"/>
      <c r="AC356" s="1"/>
    </row>
    <row r="357" spans="11:29" ht="14.25" customHeight="1" x14ac:dyDescent="0.25">
      <c r="K357" s="12"/>
      <c r="L357" s="15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"/>
      <c r="X357" s="1"/>
      <c r="Y357" s="1"/>
      <c r="Z357" s="1"/>
      <c r="AA357" s="4"/>
      <c r="AB357" s="1"/>
      <c r="AC357" s="1"/>
    </row>
    <row r="358" spans="11:29" ht="14.25" customHeight="1" x14ac:dyDescent="0.25">
      <c r="K358" s="12"/>
      <c r="L358" s="15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"/>
      <c r="X358" s="1"/>
      <c r="Y358" s="1"/>
      <c r="Z358" s="1"/>
      <c r="AA358" s="4"/>
      <c r="AB358" s="1"/>
      <c r="AC358" s="1"/>
    </row>
    <row r="359" spans="11:29" ht="14.25" customHeight="1" x14ac:dyDescent="0.25">
      <c r="K359" s="12"/>
      <c r="L359" s="15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"/>
      <c r="X359" s="1"/>
      <c r="Y359" s="1"/>
      <c r="Z359" s="1"/>
      <c r="AA359" s="4"/>
      <c r="AB359" s="1"/>
      <c r="AC359" s="1"/>
    </row>
    <row r="360" spans="11:29" ht="14.25" customHeight="1" x14ac:dyDescent="0.25">
      <c r="K360" s="12"/>
      <c r="L360" s="15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"/>
      <c r="X360" s="1"/>
      <c r="Y360" s="1"/>
      <c r="Z360" s="1"/>
      <c r="AA360" s="4"/>
      <c r="AB360" s="1"/>
      <c r="AC360" s="1"/>
    </row>
    <row r="361" spans="11:29" ht="14.25" customHeight="1" x14ac:dyDescent="0.25">
      <c r="K361" s="12"/>
      <c r="L361" s="15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"/>
      <c r="X361" s="1"/>
      <c r="Y361" s="1"/>
      <c r="Z361" s="1"/>
      <c r="AA361" s="4"/>
      <c r="AB361" s="1"/>
      <c r="AC361" s="1"/>
    </row>
    <row r="362" spans="11:29" ht="14.25" customHeight="1" x14ac:dyDescent="0.25">
      <c r="K362" s="12"/>
      <c r="L362" s="15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"/>
      <c r="X362" s="1"/>
      <c r="Y362" s="1"/>
      <c r="Z362" s="1"/>
      <c r="AA362" s="4"/>
      <c r="AB362" s="1"/>
      <c r="AC362" s="1"/>
    </row>
    <row r="363" spans="11:29" ht="14.25" customHeight="1" x14ac:dyDescent="0.25">
      <c r="K363" s="12"/>
      <c r="L363" s="15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"/>
      <c r="X363" s="1"/>
      <c r="Y363" s="1"/>
      <c r="Z363" s="1"/>
      <c r="AA363" s="4"/>
      <c r="AB363" s="1"/>
      <c r="AC363" s="1"/>
    </row>
    <row r="364" spans="11:29" ht="14.25" customHeight="1" x14ac:dyDescent="0.25">
      <c r="K364" s="12"/>
      <c r="L364" s="15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"/>
      <c r="X364" s="1"/>
      <c r="Y364" s="1"/>
      <c r="Z364" s="1"/>
      <c r="AA364" s="4"/>
      <c r="AB364" s="1"/>
      <c r="AC364" s="1"/>
    </row>
    <row r="365" spans="11:29" ht="14.25" customHeight="1" x14ac:dyDescent="0.25">
      <c r="K365" s="12"/>
      <c r="L365" s="15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"/>
      <c r="X365" s="1"/>
      <c r="Y365" s="1"/>
      <c r="Z365" s="1"/>
      <c r="AA365" s="4"/>
      <c r="AB365" s="1"/>
      <c r="AC365" s="1"/>
    </row>
    <row r="366" spans="11:29" ht="14.25" customHeight="1" x14ac:dyDescent="0.25">
      <c r="K366" s="12"/>
      <c r="L366" s="15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"/>
      <c r="X366" s="1"/>
      <c r="Y366" s="1"/>
      <c r="Z366" s="1"/>
      <c r="AA366" s="4"/>
      <c r="AB366" s="1"/>
      <c r="AC366" s="1"/>
    </row>
    <row r="367" spans="11:29" ht="14.25" customHeight="1" x14ac:dyDescent="0.25">
      <c r="K367" s="12"/>
      <c r="L367" s="15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"/>
      <c r="X367" s="1"/>
      <c r="Y367" s="1"/>
      <c r="Z367" s="1"/>
      <c r="AA367" s="4"/>
      <c r="AB367" s="1"/>
      <c r="AC367" s="1"/>
    </row>
    <row r="368" spans="11:29" ht="14.25" customHeight="1" x14ac:dyDescent="0.25">
      <c r="K368" s="12"/>
      <c r="L368" s="15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"/>
      <c r="X368" s="1"/>
      <c r="Y368" s="1"/>
      <c r="Z368" s="1"/>
      <c r="AA368" s="4"/>
      <c r="AB368" s="1"/>
      <c r="AC368" s="1"/>
    </row>
    <row r="369" spans="11:29" ht="14.25" customHeight="1" x14ac:dyDescent="0.25">
      <c r="K369" s="12"/>
      <c r="L369" s="15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"/>
      <c r="X369" s="1"/>
      <c r="Y369" s="1"/>
      <c r="Z369" s="1"/>
      <c r="AA369" s="4"/>
      <c r="AB369" s="1"/>
      <c r="AC369" s="1"/>
    </row>
    <row r="370" spans="11:29" ht="14.25" customHeight="1" x14ac:dyDescent="0.25">
      <c r="K370" s="12"/>
      <c r="L370" s="15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"/>
      <c r="X370" s="1"/>
      <c r="Y370" s="1"/>
      <c r="Z370" s="1"/>
      <c r="AA370" s="4"/>
      <c r="AB370" s="1"/>
      <c r="AC370" s="1"/>
    </row>
    <row r="371" spans="11:29" ht="14.25" customHeight="1" x14ac:dyDescent="0.25">
      <c r="K371" s="12"/>
      <c r="L371" s="15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"/>
      <c r="X371" s="1"/>
      <c r="Y371" s="1"/>
      <c r="Z371" s="1"/>
      <c r="AA371" s="4"/>
      <c r="AB371" s="1"/>
      <c r="AC371" s="1"/>
    </row>
    <row r="372" spans="11:29" ht="14.25" customHeight="1" x14ac:dyDescent="0.25">
      <c r="K372" s="12"/>
      <c r="L372" s="15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"/>
      <c r="X372" s="1"/>
      <c r="Y372" s="1"/>
      <c r="Z372" s="1"/>
      <c r="AA372" s="4"/>
      <c r="AB372" s="1"/>
      <c r="AC372" s="1"/>
    </row>
    <row r="373" spans="11:29" ht="14.25" customHeight="1" x14ac:dyDescent="0.25">
      <c r="K373" s="12"/>
      <c r="L373" s="15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"/>
      <c r="X373" s="1"/>
      <c r="Y373" s="1"/>
      <c r="Z373" s="1"/>
      <c r="AA373" s="4"/>
      <c r="AB373" s="1"/>
      <c r="AC373" s="1"/>
    </row>
    <row r="374" spans="11:29" ht="14.25" customHeight="1" x14ac:dyDescent="0.25">
      <c r="K374" s="12"/>
      <c r="L374" s="15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"/>
      <c r="X374" s="1"/>
      <c r="Y374" s="1"/>
      <c r="Z374" s="1"/>
      <c r="AA374" s="4"/>
      <c r="AB374" s="1"/>
      <c r="AC374" s="1"/>
    </row>
    <row r="375" spans="11:29" ht="14.25" customHeight="1" x14ac:dyDescent="0.25">
      <c r="K375" s="12"/>
      <c r="L375" s="15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"/>
      <c r="X375" s="1"/>
      <c r="Y375" s="1"/>
      <c r="Z375" s="1"/>
      <c r="AA375" s="4"/>
      <c r="AB375" s="1"/>
      <c r="AC375" s="1"/>
    </row>
    <row r="376" spans="11:29" ht="14.25" customHeight="1" x14ac:dyDescent="0.25">
      <c r="K376" s="12"/>
      <c r="L376" s="15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"/>
      <c r="X376" s="1"/>
      <c r="Y376" s="1"/>
      <c r="Z376" s="1"/>
      <c r="AA376" s="4"/>
      <c r="AB376" s="1"/>
      <c r="AC376" s="1"/>
    </row>
    <row r="377" spans="11:29" ht="14.25" customHeight="1" x14ac:dyDescent="0.25">
      <c r="K377" s="12"/>
      <c r="L377" s="15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"/>
      <c r="X377" s="1"/>
      <c r="Y377" s="1"/>
      <c r="Z377" s="1"/>
      <c r="AA377" s="4"/>
      <c r="AB377" s="1"/>
      <c r="AC377" s="1"/>
    </row>
    <row r="378" spans="11:29" ht="14.25" customHeight="1" x14ac:dyDescent="0.25">
      <c r="K378" s="12"/>
      <c r="L378" s="15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"/>
      <c r="X378" s="1"/>
      <c r="Y378" s="1"/>
      <c r="Z378" s="1"/>
      <c r="AA378" s="4"/>
      <c r="AB378" s="1"/>
      <c r="AC378" s="1"/>
    </row>
    <row r="379" spans="11:29" ht="14.25" customHeight="1" x14ac:dyDescent="0.25">
      <c r="K379" s="12"/>
      <c r="L379" s="15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"/>
      <c r="X379" s="1"/>
      <c r="Y379" s="1"/>
      <c r="Z379" s="1"/>
      <c r="AA379" s="4"/>
      <c r="AB379" s="1"/>
      <c r="AC379" s="1"/>
    </row>
    <row r="380" spans="11:29" ht="14.25" customHeight="1" x14ac:dyDescent="0.25">
      <c r="K380" s="12"/>
      <c r="L380" s="15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"/>
      <c r="X380" s="1"/>
      <c r="Y380" s="1"/>
      <c r="Z380" s="1"/>
      <c r="AA380" s="4"/>
      <c r="AB380" s="1"/>
      <c r="AC380" s="1"/>
    </row>
    <row r="381" spans="11:29" ht="14.25" customHeight="1" x14ac:dyDescent="0.25">
      <c r="K381" s="12"/>
      <c r="L381" s="15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"/>
      <c r="X381" s="1"/>
      <c r="Y381" s="1"/>
      <c r="Z381" s="1"/>
      <c r="AA381" s="4"/>
      <c r="AB381" s="1"/>
      <c r="AC381" s="1"/>
    </row>
    <row r="382" spans="11:29" ht="14.25" customHeight="1" x14ac:dyDescent="0.25">
      <c r="K382" s="12"/>
      <c r="L382" s="15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"/>
      <c r="X382" s="1"/>
      <c r="Y382" s="1"/>
      <c r="Z382" s="1"/>
      <c r="AA382" s="4"/>
      <c r="AB382" s="1"/>
      <c r="AC382" s="1"/>
    </row>
    <row r="383" spans="11:29" ht="14.25" customHeight="1" x14ac:dyDescent="0.25">
      <c r="K383" s="12"/>
      <c r="L383" s="15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"/>
      <c r="X383" s="1"/>
      <c r="Y383" s="1"/>
      <c r="Z383" s="1"/>
      <c r="AA383" s="4"/>
      <c r="AB383" s="1"/>
      <c r="AC383" s="1"/>
    </row>
    <row r="384" spans="11:29" ht="14.25" customHeight="1" x14ac:dyDescent="0.25">
      <c r="K384" s="12"/>
      <c r="L384" s="15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"/>
      <c r="X384" s="1"/>
      <c r="Y384" s="1"/>
      <c r="Z384" s="1"/>
      <c r="AA384" s="4"/>
      <c r="AB384" s="1"/>
      <c r="AC384" s="1"/>
    </row>
    <row r="385" spans="11:29" ht="14.25" customHeight="1" x14ac:dyDescent="0.25">
      <c r="K385" s="12"/>
      <c r="L385" s="15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"/>
      <c r="X385" s="1"/>
      <c r="Y385" s="1"/>
      <c r="Z385" s="1"/>
      <c r="AA385" s="4"/>
      <c r="AB385" s="1"/>
      <c r="AC385" s="1"/>
    </row>
    <row r="386" spans="11:29" ht="14.25" customHeight="1" x14ac:dyDescent="0.25">
      <c r="K386" s="12"/>
      <c r="L386" s="15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"/>
      <c r="X386" s="1"/>
      <c r="Y386" s="1"/>
      <c r="Z386" s="1"/>
      <c r="AA386" s="4"/>
      <c r="AB386" s="1"/>
      <c r="AC386" s="1"/>
    </row>
    <row r="387" spans="11:29" ht="14.25" customHeight="1" x14ac:dyDescent="0.25">
      <c r="K387" s="12"/>
      <c r="L387" s="15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"/>
      <c r="X387" s="1"/>
      <c r="Y387" s="1"/>
      <c r="Z387" s="1"/>
      <c r="AA387" s="4"/>
      <c r="AB387" s="1"/>
      <c r="AC387" s="1"/>
    </row>
    <row r="388" spans="11:29" ht="14.25" customHeight="1" x14ac:dyDescent="0.25">
      <c r="K388" s="12"/>
      <c r="L388" s="15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"/>
      <c r="X388" s="1"/>
      <c r="Y388" s="1"/>
      <c r="Z388" s="1"/>
      <c r="AA388" s="4"/>
      <c r="AB388" s="1"/>
      <c r="AC388" s="1"/>
    </row>
    <row r="389" spans="11:29" ht="14.25" customHeight="1" x14ac:dyDescent="0.25">
      <c r="K389" s="12"/>
      <c r="L389" s="15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"/>
      <c r="X389" s="1"/>
      <c r="Y389" s="1"/>
      <c r="Z389" s="1"/>
      <c r="AA389" s="4"/>
      <c r="AB389" s="1"/>
      <c r="AC389" s="1"/>
    </row>
    <row r="390" spans="11:29" ht="14.25" customHeight="1" x14ac:dyDescent="0.25">
      <c r="K390" s="12"/>
      <c r="L390" s="15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"/>
      <c r="X390" s="1"/>
      <c r="Y390" s="1"/>
      <c r="Z390" s="1"/>
      <c r="AA390" s="4"/>
      <c r="AB390" s="1"/>
      <c r="AC390" s="1"/>
    </row>
    <row r="391" spans="11:29" ht="14.25" customHeight="1" x14ac:dyDescent="0.25">
      <c r="K391" s="12"/>
      <c r="L391" s="15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"/>
      <c r="X391" s="1"/>
      <c r="Y391" s="1"/>
      <c r="Z391" s="1"/>
      <c r="AA391" s="4"/>
      <c r="AB391" s="1"/>
      <c r="AC391" s="1"/>
    </row>
    <row r="392" spans="11:29" ht="14.25" customHeight="1" x14ac:dyDescent="0.25">
      <c r="K392" s="12"/>
      <c r="L392" s="15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"/>
      <c r="X392" s="1"/>
      <c r="Y392" s="1"/>
      <c r="Z392" s="1"/>
      <c r="AA392" s="4"/>
      <c r="AB392" s="1"/>
      <c r="AC392" s="1"/>
    </row>
    <row r="393" spans="11:29" ht="14.25" customHeight="1" x14ac:dyDescent="0.25">
      <c r="K393" s="12"/>
      <c r="L393" s="15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"/>
      <c r="X393" s="1"/>
      <c r="Y393" s="1"/>
      <c r="Z393" s="1"/>
      <c r="AA393" s="4"/>
      <c r="AB393" s="1"/>
      <c r="AC393" s="1"/>
    </row>
    <row r="394" spans="11:29" ht="14.25" customHeight="1" x14ac:dyDescent="0.25">
      <c r="K394" s="12"/>
      <c r="L394" s="15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"/>
      <c r="X394" s="1"/>
      <c r="Y394" s="1"/>
      <c r="Z394" s="1"/>
      <c r="AA394" s="4"/>
      <c r="AB394" s="1"/>
      <c r="AC394" s="1"/>
    </row>
    <row r="395" spans="11:29" ht="14.25" customHeight="1" x14ac:dyDescent="0.25">
      <c r="K395" s="12"/>
      <c r="L395" s="15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"/>
      <c r="X395" s="1"/>
      <c r="Y395" s="1"/>
      <c r="Z395" s="1"/>
      <c r="AA395" s="4"/>
      <c r="AB395" s="1"/>
      <c r="AC395" s="1"/>
    </row>
    <row r="396" spans="11:29" ht="14.25" customHeight="1" x14ac:dyDescent="0.25">
      <c r="K396" s="12"/>
      <c r="L396" s="15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"/>
      <c r="X396" s="1"/>
      <c r="Y396" s="1"/>
      <c r="Z396" s="1"/>
      <c r="AA396" s="4"/>
      <c r="AB396" s="1"/>
      <c r="AC396" s="1"/>
    </row>
    <row r="397" spans="11:29" ht="14.25" customHeight="1" x14ac:dyDescent="0.25">
      <c r="K397" s="12"/>
      <c r="L397" s="15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"/>
      <c r="X397" s="1"/>
      <c r="Y397" s="1"/>
      <c r="Z397" s="1"/>
      <c r="AA397" s="4"/>
      <c r="AB397" s="1"/>
      <c r="AC397" s="1"/>
    </row>
    <row r="398" spans="11:29" ht="14.25" customHeight="1" x14ac:dyDescent="0.25">
      <c r="K398" s="12"/>
      <c r="L398" s="15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"/>
      <c r="X398" s="1"/>
      <c r="Y398" s="1"/>
      <c r="Z398" s="1"/>
      <c r="AA398" s="4"/>
      <c r="AB398" s="1"/>
      <c r="AC398" s="1"/>
    </row>
    <row r="399" spans="11:29" ht="14.25" customHeight="1" x14ac:dyDescent="0.25">
      <c r="K399" s="12"/>
      <c r="L399" s="15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"/>
      <c r="X399" s="1"/>
      <c r="Y399" s="1"/>
      <c r="Z399" s="1"/>
      <c r="AA399" s="4"/>
      <c r="AB399" s="1"/>
      <c r="AC399" s="1"/>
    </row>
    <row r="400" spans="11:29" ht="14.25" customHeight="1" x14ac:dyDescent="0.25">
      <c r="K400" s="12"/>
      <c r="L400" s="15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"/>
      <c r="X400" s="1"/>
      <c r="Y400" s="1"/>
      <c r="Z400" s="1"/>
      <c r="AA400" s="4"/>
      <c r="AB400" s="1"/>
      <c r="AC400" s="1"/>
    </row>
    <row r="401" spans="11:29" ht="14.25" customHeight="1" x14ac:dyDescent="0.25">
      <c r="K401" s="12"/>
      <c r="L401" s="15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"/>
      <c r="X401" s="1"/>
      <c r="Y401" s="1"/>
      <c r="Z401" s="1"/>
      <c r="AA401" s="4"/>
      <c r="AB401" s="1"/>
      <c r="AC401" s="1"/>
    </row>
    <row r="402" spans="11:29" ht="14.25" customHeight="1" x14ac:dyDescent="0.25">
      <c r="K402" s="12"/>
      <c r="L402" s="15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"/>
      <c r="X402" s="1"/>
      <c r="Y402" s="1"/>
      <c r="Z402" s="1"/>
      <c r="AA402" s="4"/>
      <c r="AB402" s="1"/>
      <c r="AC402" s="1"/>
    </row>
    <row r="403" spans="11:29" ht="14.25" customHeight="1" x14ac:dyDescent="0.25">
      <c r="K403" s="12"/>
      <c r="L403" s="15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"/>
      <c r="X403" s="1"/>
      <c r="Y403" s="1"/>
      <c r="Z403" s="1"/>
      <c r="AA403" s="4"/>
      <c r="AB403" s="1"/>
      <c r="AC403" s="1"/>
    </row>
    <row r="404" spans="11:29" ht="14.25" customHeight="1" x14ac:dyDescent="0.25">
      <c r="K404" s="12"/>
      <c r="L404" s="15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"/>
      <c r="X404" s="1"/>
      <c r="Y404" s="1"/>
      <c r="Z404" s="1"/>
      <c r="AA404" s="4"/>
      <c r="AB404" s="1"/>
      <c r="AC404" s="1"/>
    </row>
    <row r="405" spans="11:29" ht="14.25" customHeight="1" x14ac:dyDescent="0.25">
      <c r="K405" s="12"/>
      <c r="L405" s="15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"/>
      <c r="X405" s="1"/>
      <c r="Y405" s="1"/>
      <c r="Z405" s="1"/>
      <c r="AA405" s="4"/>
      <c r="AB405" s="1"/>
      <c r="AC405" s="1"/>
    </row>
    <row r="406" spans="11:29" ht="14.25" customHeight="1" x14ac:dyDescent="0.25">
      <c r="K406" s="12"/>
      <c r="L406" s="15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"/>
      <c r="X406" s="1"/>
      <c r="Y406" s="1"/>
      <c r="Z406" s="1"/>
      <c r="AA406" s="4"/>
      <c r="AB406" s="1"/>
      <c r="AC406" s="1"/>
    </row>
    <row r="407" spans="11:29" ht="14.25" customHeight="1" x14ac:dyDescent="0.25">
      <c r="K407" s="12"/>
      <c r="L407" s="15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"/>
      <c r="X407" s="1"/>
      <c r="Y407" s="1"/>
      <c r="Z407" s="1"/>
      <c r="AA407" s="4"/>
      <c r="AB407" s="1"/>
      <c r="AC407" s="1"/>
    </row>
    <row r="408" spans="11:29" ht="14.25" customHeight="1" x14ac:dyDescent="0.25">
      <c r="K408" s="12"/>
      <c r="L408" s="15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"/>
      <c r="X408" s="1"/>
      <c r="Y408" s="1"/>
      <c r="Z408" s="1"/>
      <c r="AA408" s="4"/>
      <c r="AB408" s="1"/>
      <c r="AC408" s="1"/>
    </row>
    <row r="409" spans="11:29" ht="14.25" customHeight="1" x14ac:dyDescent="0.25">
      <c r="K409" s="12"/>
      <c r="L409" s="15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"/>
      <c r="X409" s="1"/>
      <c r="Y409" s="1"/>
      <c r="Z409" s="1"/>
      <c r="AA409" s="4"/>
      <c r="AB409" s="1"/>
      <c r="AC409" s="1"/>
    </row>
    <row r="410" spans="11:29" ht="14.25" customHeight="1" x14ac:dyDescent="0.25">
      <c r="K410" s="12"/>
      <c r="L410" s="15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"/>
      <c r="X410" s="1"/>
      <c r="Y410" s="1"/>
      <c r="Z410" s="1"/>
      <c r="AA410" s="4"/>
      <c r="AB410" s="1"/>
      <c r="AC410" s="1"/>
    </row>
    <row r="411" spans="11:29" ht="14.25" customHeight="1" x14ac:dyDescent="0.25">
      <c r="K411" s="12"/>
      <c r="L411" s="15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"/>
      <c r="X411" s="1"/>
      <c r="Y411" s="1"/>
      <c r="Z411" s="1"/>
      <c r="AA411" s="4"/>
      <c r="AB411" s="1"/>
      <c r="AC411" s="1"/>
    </row>
    <row r="412" spans="11:29" ht="14.25" customHeight="1" x14ac:dyDescent="0.25">
      <c r="K412" s="12"/>
      <c r="L412" s="15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"/>
      <c r="X412" s="1"/>
      <c r="Y412" s="1"/>
      <c r="Z412" s="1"/>
      <c r="AA412" s="4"/>
      <c r="AB412" s="1"/>
      <c r="AC412" s="1"/>
    </row>
    <row r="413" spans="11:29" ht="14.25" customHeight="1" x14ac:dyDescent="0.25">
      <c r="K413" s="12"/>
      <c r="L413" s="15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"/>
      <c r="X413" s="1"/>
      <c r="Y413" s="1"/>
      <c r="Z413" s="1"/>
      <c r="AA413" s="4"/>
      <c r="AB413" s="1"/>
      <c r="AC413" s="1"/>
    </row>
    <row r="414" spans="11:29" ht="14.25" customHeight="1" x14ac:dyDescent="0.25">
      <c r="K414" s="12"/>
      <c r="L414" s="15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"/>
      <c r="X414" s="1"/>
      <c r="Y414" s="1"/>
      <c r="Z414" s="1"/>
      <c r="AA414" s="4"/>
      <c r="AB414" s="1"/>
      <c r="AC414" s="1"/>
    </row>
    <row r="415" spans="11:29" ht="14.25" customHeight="1" x14ac:dyDescent="0.25">
      <c r="K415" s="12"/>
      <c r="L415" s="15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"/>
      <c r="X415" s="1"/>
      <c r="Y415" s="1"/>
      <c r="Z415" s="1"/>
      <c r="AA415" s="4"/>
      <c r="AB415" s="1"/>
      <c r="AC415" s="1"/>
    </row>
    <row r="416" spans="11:29" ht="14.25" customHeight="1" x14ac:dyDescent="0.25">
      <c r="K416" s="12"/>
      <c r="L416" s="15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"/>
      <c r="X416" s="1"/>
      <c r="Y416" s="1"/>
      <c r="Z416" s="1"/>
      <c r="AA416" s="4"/>
      <c r="AB416" s="1"/>
      <c r="AC416" s="1"/>
    </row>
    <row r="417" spans="11:29" ht="14.25" customHeight="1" x14ac:dyDescent="0.25">
      <c r="K417" s="12"/>
      <c r="L417" s="15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"/>
      <c r="X417" s="1"/>
      <c r="Y417" s="1"/>
      <c r="Z417" s="1"/>
      <c r="AA417" s="4"/>
      <c r="AB417" s="1"/>
      <c r="AC417" s="1"/>
    </row>
    <row r="418" spans="11:29" ht="14.25" customHeight="1" x14ac:dyDescent="0.25">
      <c r="K418" s="12"/>
      <c r="L418" s="15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"/>
      <c r="X418" s="1"/>
      <c r="Y418" s="1"/>
      <c r="Z418" s="1"/>
      <c r="AA418" s="4"/>
      <c r="AB418" s="1"/>
      <c r="AC418" s="1"/>
    </row>
    <row r="419" spans="11:29" ht="14.25" customHeight="1" x14ac:dyDescent="0.25">
      <c r="K419" s="12"/>
      <c r="L419" s="15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"/>
      <c r="X419" s="1"/>
      <c r="Y419" s="1"/>
      <c r="Z419" s="1"/>
      <c r="AA419" s="4"/>
      <c r="AB419" s="1"/>
      <c r="AC419" s="1"/>
    </row>
    <row r="420" spans="11:29" ht="14.25" customHeight="1" x14ac:dyDescent="0.25">
      <c r="K420" s="12"/>
      <c r="L420" s="15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"/>
      <c r="X420" s="1"/>
      <c r="Y420" s="1"/>
      <c r="Z420" s="1"/>
      <c r="AA420" s="4"/>
      <c r="AB420" s="1"/>
      <c r="AC420" s="1"/>
    </row>
    <row r="421" spans="11:29" ht="14.25" customHeight="1" x14ac:dyDescent="0.25">
      <c r="K421" s="12"/>
      <c r="L421" s="15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"/>
      <c r="X421" s="1"/>
      <c r="Y421" s="1"/>
      <c r="Z421" s="1"/>
      <c r="AA421" s="4"/>
      <c r="AB421" s="1"/>
      <c r="AC421" s="1"/>
    </row>
    <row r="422" spans="11:29" ht="14.25" customHeight="1" x14ac:dyDescent="0.25">
      <c r="K422" s="12"/>
      <c r="L422" s="15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"/>
      <c r="X422" s="1"/>
      <c r="Y422" s="1"/>
      <c r="Z422" s="1"/>
      <c r="AA422" s="4"/>
      <c r="AB422" s="1"/>
      <c r="AC422" s="1"/>
    </row>
    <row r="423" spans="11:29" ht="14.25" customHeight="1" x14ac:dyDescent="0.25">
      <c r="K423" s="12"/>
      <c r="L423" s="15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"/>
      <c r="X423" s="1"/>
      <c r="Y423" s="1"/>
      <c r="Z423" s="1"/>
      <c r="AA423" s="4"/>
      <c r="AB423" s="1"/>
      <c r="AC423" s="1"/>
    </row>
    <row r="424" spans="11:29" ht="14.25" customHeight="1" x14ac:dyDescent="0.25">
      <c r="K424" s="12"/>
      <c r="L424" s="15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"/>
      <c r="X424" s="1"/>
      <c r="Y424" s="1"/>
      <c r="Z424" s="1"/>
      <c r="AA424" s="4"/>
      <c r="AB424" s="1"/>
      <c r="AC424" s="1"/>
    </row>
    <row r="425" spans="11:29" ht="14.25" customHeight="1" x14ac:dyDescent="0.25">
      <c r="K425" s="12"/>
      <c r="L425" s="15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"/>
      <c r="X425" s="1"/>
      <c r="Y425" s="1"/>
      <c r="Z425" s="1"/>
      <c r="AA425" s="4"/>
      <c r="AB425" s="1"/>
      <c r="AC425" s="1"/>
    </row>
    <row r="426" spans="11:29" ht="14.25" customHeight="1" x14ac:dyDescent="0.25">
      <c r="K426" s="12"/>
      <c r="L426" s="15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"/>
      <c r="X426" s="1"/>
      <c r="Y426" s="1"/>
      <c r="Z426" s="1"/>
      <c r="AA426" s="4"/>
      <c r="AB426" s="1"/>
      <c r="AC426" s="1"/>
    </row>
    <row r="427" spans="11:29" ht="14.25" customHeight="1" x14ac:dyDescent="0.25">
      <c r="K427" s="12"/>
      <c r="L427" s="15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"/>
      <c r="X427" s="1"/>
      <c r="Y427" s="1"/>
      <c r="Z427" s="1"/>
      <c r="AA427" s="4"/>
      <c r="AB427" s="1"/>
      <c r="AC427" s="1"/>
    </row>
    <row r="428" spans="11:29" ht="14.25" customHeight="1" x14ac:dyDescent="0.25">
      <c r="K428" s="12"/>
      <c r="L428" s="15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"/>
      <c r="X428" s="1"/>
      <c r="Y428" s="1"/>
      <c r="Z428" s="1"/>
      <c r="AA428" s="4"/>
      <c r="AB428" s="1"/>
      <c r="AC428" s="1"/>
    </row>
    <row r="429" spans="11:29" ht="14.25" customHeight="1" x14ac:dyDescent="0.25">
      <c r="K429" s="12"/>
      <c r="L429" s="15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"/>
      <c r="X429" s="1"/>
      <c r="Y429" s="1"/>
      <c r="Z429" s="1"/>
      <c r="AA429" s="4"/>
      <c r="AB429" s="1"/>
      <c r="AC429" s="1"/>
    </row>
    <row r="430" spans="11:29" ht="14.25" customHeight="1" x14ac:dyDescent="0.25">
      <c r="K430" s="12"/>
      <c r="L430" s="15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"/>
      <c r="X430" s="1"/>
      <c r="Y430" s="1"/>
      <c r="Z430" s="1"/>
      <c r="AA430" s="4"/>
      <c r="AB430" s="1"/>
      <c r="AC430" s="1"/>
    </row>
    <row r="431" spans="11:29" ht="14.25" customHeight="1" x14ac:dyDescent="0.25">
      <c r="K431" s="12"/>
      <c r="L431" s="15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"/>
      <c r="X431" s="1"/>
      <c r="Y431" s="1"/>
      <c r="Z431" s="1"/>
      <c r="AA431" s="4"/>
      <c r="AB431" s="1"/>
      <c r="AC431" s="1"/>
    </row>
    <row r="432" spans="11:29" ht="14.25" customHeight="1" x14ac:dyDescent="0.25">
      <c r="K432" s="12"/>
      <c r="L432" s="15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"/>
      <c r="X432" s="1"/>
      <c r="Y432" s="1"/>
      <c r="Z432" s="1"/>
      <c r="AA432" s="4"/>
      <c r="AB432" s="1"/>
      <c r="AC432" s="1"/>
    </row>
    <row r="433" spans="11:29" ht="14.25" customHeight="1" x14ac:dyDescent="0.25">
      <c r="K433" s="12"/>
      <c r="L433" s="15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"/>
      <c r="X433" s="1"/>
      <c r="Y433" s="1"/>
      <c r="Z433" s="1"/>
      <c r="AA433" s="4"/>
      <c r="AB433" s="1"/>
      <c r="AC433" s="1"/>
    </row>
    <row r="434" spans="11:29" ht="14.25" customHeight="1" x14ac:dyDescent="0.25">
      <c r="K434" s="12"/>
      <c r="L434" s="15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"/>
      <c r="X434" s="1"/>
      <c r="Y434" s="1"/>
      <c r="Z434" s="1"/>
      <c r="AA434" s="4"/>
      <c r="AB434" s="1"/>
      <c r="AC434" s="1"/>
    </row>
    <row r="435" spans="11:29" ht="14.25" customHeight="1" x14ac:dyDescent="0.25">
      <c r="K435" s="12"/>
      <c r="L435" s="15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"/>
      <c r="X435" s="1"/>
      <c r="Y435" s="1"/>
      <c r="Z435" s="1"/>
      <c r="AA435" s="4"/>
      <c r="AB435" s="1"/>
      <c r="AC435" s="1"/>
    </row>
    <row r="436" spans="11:29" ht="14.25" customHeight="1" x14ac:dyDescent="0.25">
      <c r="K436" s="12"/>
      <c r="L436" s="15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"/>
      <c r="X436" s="1"/>
      <c r="Y436" s="1"/>
      <c r="Z436" s="1"/>
      <c r="AA436" s="4"/>
      <c r="AB436" s="1"/>
      <c r="AC436" s="1"/>
    </row>
    <row r="437" spans="11:29" ht="14.25" customHeight="1" x14ac:dyDescent="0.25">
      <c r="K437" s="12"/>
      <c r="L437" s="15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"/>
      <c r="X437" s="1"/>
      <c r="Y437" s="1"/>
      <c r="Z437" s="1"/>
      <c r="AA437" s="4"/>
      <c r="AB437" s="1"/>
      <c r="AC437" s="1"/>
    </row>
    <row r="438" spans="11:29" ht="14.25" customHeight="1" x14ac:dyDescent="0.25">
      <c r="K438" s="12"/>
      <c r="L438" s="15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"/>
      <c r="X438" s="1"/>
      <c r="Y438" s="1"/>
      <c r="Z438" s="1"/>
      <c r="AA438" s="4"/>
      <c r="AB438" s="1"/>
      <c r="AC438" s="1"/>
    </row>
    <row r="439" spans="11:29" ht="14.25" customHeight="1" x14ac:dyDescent="0.25">
      <c r="K439" s="12"/>
      <c r="L439" s="15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"/>
      <c r="X439" s="1"/>
      <c r="Y439" s="1"/>
      <c r="Z439" s="1"/>
      <c r="AA439" s="4"/>
      <c r="AB439" s="1"/>
      <c r="AC439" s="1"/>
    </row>
    <row r="440" spans="11:29" ht="14.25" customHeight="1" x14ac:dyDescent="0.25">
      <c r="K440" s="12"/>
      <c r="L440" s="15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"/>
      <c r="X440" s="1"/>
      <c r="Y440" s="1"/>
      <c r="Z440" s="1"/>
      <c r="AA440" s="4"/>
      <c r="AB440" s="1"/>
      <c r="AC440" s="1"/>
    </row>
    <row r="441" spans="11:29" ht="14.25" customHeight="1" x14ac:dyDescent="0.25">
      <c r="K441" s="12"/>
      <c r="L441" s="15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"/>
      <c r="X441" s="1"/>
      <c r="Y441" s="1"/>
      <c r="Z441" s="1"/>
      <c r="AA441" s="4"/>
      <c r="AB441" s="1"/>
      <c r="AC441" s="1"/>
    </row>
    <row r="442" spans="11:29" ht="14.25" customHeight="1" x14ac:dyDescent="0.25">
      <c r="K442" s="12"/>
      <c r="L442" s="15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"/>
      <c r="X442" s="1"/>
      <c r="Y442" s="1"/>
      <c r="Z442" s="1"/>
      <c r="AA442" s="4"/>
      <c r="AB442" s="1"/>
      <c r="AC442" s="1"/>
    </row>
    <row r="443" spans="11:29" ht="14.25" customHeight="1" x14ac:dyDescent="0.25">
      <c r="K443" s="12"/>
      <c r="L443" s="15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"/>
      <c r="X443" s="1"/>
      <c r="Y443" s="1"/>
      <c r="Z443" s="1"/>
      <c r="AA443" s="4"/>
      <c r="AB443" s="1"/>
      <c r="AC443" s="1"/>
    </row>
    <row r="444" spans="11:29" ht="14.25" customHeight="1" x14ac:dyDescent="0.25">
      <c r="K444" s="12"/>
      <c r="L444" s="15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"/>
      <c r="X444" s="1"/>
      <c r="Y444" s="1"/>
      <c r="Z444" s="1"/>
      <c r="AA444" s="4"/>
      <c r="AB444" s="1"/>
      <c r="AC444" s="1"/>
    </row>
    <row r="445" spans="11:29" ht="14.25" customHeight="1" x14ac:dyDescent="0.25">
      <c r="K445" s="12"/>
      <c r="L445" s="15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"/>
      <c r="X445" s="1"/>
      <c r="Y445" s="1"/>
      <c r="Z445" s="1"/>
      <c r="AA445" s="4"/>
      <c r="AB445" s="1"/>
      <c r="AC445" s="1"/>
    </row>
    <row r="446" spans="11:29" ht="14.25" customHeight="1" x14ac:dyDescent="0.25">
      <c r="K446" s="12"/>
      <c r="L446" s="15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"/>
      <c r="X446" s="1"/>
      <c r="Y446" s="1"/>
      <c r="Z446" s="1"/>
      <c r="AA446" s="4"/>
      <c r="AB446" s="1"/>
      <c r="AC446" s="1"/>
    </row>
    <row r="447" spans="11:29" ht="14.25" customHeight="1" x14ac:dyDescent="0.25">
      <c r="K447" s="12"/>
      <c r="L447" s="15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"/>
      <c r="X447" s="1"/>
      <c r="Y447" s="1"/>
      <c r="Z447" s="1"/>
      <c r="AA447" s="4"/>
      <c r="AB447" s="1"/>
      <c r="AC447" s="1"/>
    </row>
    <row r="448" spans="11:29" ht="14.25" customHeight="1" x14ac:dyDescent="0.25">
      <c r="K448" s="12"/>
      <c r="L448" s="15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"/>
      <c r="X448" s="1"/>
      <c r="Y448" s="1"/>
      <c r="Z448" s="1"/>
      <c r="AA448" s="4"/>
      <c r="AB448" s="1"/>
      <c r="AC448" s="1"/>
    </row>
    <row r="449" spans="11:29" ht="14.25" customHeight="1" x14ac:dyDescent="0.25">
      <c r="K449" s="12"/>
      <c r="L449" s="15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"/>
      <c r="X449" s="1"/>
      <c r="Y449" s="1"/>
      <c r="Z449" s="1"/>
      <c r="AA449" s="4"/>
      <c r="AB449" s="1"/>
      <c r="AC449" s="1"/>
    </row>
    <row r="450" spans="11:29" ht="14.25" customHeight="1" x14ac:dyDescent="0.25">
      <c r="K450" s="12"/>
      <c r="L450" s="15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"/>
      <c r="X450" s="1"/>
      <c r="Y450" s="1"/>
      <c r="Z450" s="1"/>
      <c r="AA450" s="4"/>
      <c r="AB450" s="1"/>
      <c r="AC450" s="1"/>
    </row>
    <row r="451" spans="11:29" ht="14.25" customHeight="1" x14ac:dyDescent="0.25">
      <c r="K451" s="12"/>
      <c r="L451" s="15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"/>
      <c r="X451" s="1"/>
      <c r="Y451" s="1"/>
      <c r="Z451" s="1"/>
      <c r="AA451" s="4"/>
      <c r="AB451" s="1"/>
      <c r="AC451" s="1"/>
    </row>
    <row r="452" spans="11:29" ht="14.25" customHeight="1" x14ac:dyDescent="0.25">
      <c r="K452" s="12"/>
      <c r="L452" s="15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"/>
      <c r="X452" s="1"/>
      <c r="Y452" s="1"/>
      <c r="Z452" s="1"/>
      <c r="AA452" s="4"/>
      <c r="AB452" s="1"/>
      <c r="AC452" s="1"/>
    </row>
    <row r="453" spans="11:29" ht="14.25" customHeight="1" x14ac:dyDescent="0.25">
      <c r="K453" s="12"/>
      <c r="L453" s="15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"/>
      <c r="X453" s="1"/>
      <c r="Y453" s="1"/>
      <c r="Z453" s="1"/>
      <c r="AA453" s="4"/>
      <c r="AB453" s="1"/>
      <c r="AC453" s="1"/>
    </row>
    <row r="454" spans="11:29" ht="14.25" customHeight="1" x14ac:dyDescent="0.25">
      <c r="K454" s="12"/>
      <c r="L454" s="15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"/>
      <c r="X454" s="1"/>
      <c r="Y454" s="1"/>
      <c r="Z454" s="1"/>
      <c r="AA454" s="4"/>
      <c r="AB454" s="1"/>
      <c r="AC454" s="1"/>
    </row>
    <row r="455" spans="11:29" ht="14.25" customHeight="1" x14ac:dyDescent="0.25">
      <c r="K455" s="12"/>
      <c r="L455" s="15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"/>
      <c r="X455" s="1"/>
      <c r="Y455" s="1"/>
      <c r="Z455" s="1"/>
      <c r="AA455" s="4"/>
      <c r="AB455" s="1"/>
      <c r="AC455" s="1"/>
    </row>
    <row r="456" spans="11:29" ht="14.25" customHeight="1" x14ac:dyDescent="0.25">
      <c r="K456" s="12"/>
      <c r="L456" s="15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"/>
      <c r="X456" s="1"/>
      <c r="Y456" s="1"/>
      <c r="Z456" s="1"/>
      <c r="AA456" s="4"/>
      <c r="AB456" s="1"/>
      <c r="AC456" s="1"/>
    </row>
    <row r="457" spans="11:29" ht="14.25" customHeight="1" x14ac:dyDescent="0.25">
      <c r="K457" s="12"/>
      <c r="L457" s="15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"/>
      <c r="X457" s="1"/>
      <c r="Y457" s="1"/>
      <c r="Z457" s="1"/>
      <c r="AA457" s="4"/>
      <c r="AB457" s="1"/>
      <c r="AC457" s="1"/>
    </row>
    <row r="458" spans="11:29" ht="14.25" customHeight="1" x14ac:dyDescent="0.25">
      <c r="K458" s="12"/>
      <c r="L458" s="15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"/>
      <c r="X458" s="1"/>
      <c r="Y458" s="1"/>
      <c r="Z458" s="1"/>
      <c r="AA458" s="4"/>
      <c r="AB458" s="1"/>
      <c r="AC458" s="1"/>
    </row>
    <row r="459" spans="11:29" ht="14.25" customHeight="1" x14ac:dyDescent="0.25">
      <c r="K459" s="12"/>
      <c r="L459" s="15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"/>
      <c r="X459" s="1"/>
      <c r="Y459" s="1"/>
      <c r="Z459" s="1"/>
      <c r="AA459" s="4"/>
      <c r="AB459" s="1"/>
      <c r="AC459" s="1"/>
    </row>
    <row r="460" spans="11:29" ht="14.25" customHeight="1" x14ac:dyDescent="0.25">
      <c r="K460" s="12"/>
      <c r="L460" s="15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"/>
      <c r="X460" s="1"/>
      <c r="Y460" s="1"/>
      <c r="Z460" s="1"/>
      <c r="AA460" s="4"/>
      <c r="AB460" s="1"/>
      <c r="AC460" s="1"/>
    </row>
    <row r="461" spans="11:29" ht="14.25" customHeight="1" x14ac:dyDescent="0.25">
      <c r="K461" s="12"/>
      <c r="L461" s="15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"/>
      <c r="X461" s="1"/>
      <c r="Y461" s="1"/>
      <c r="Z461" s="1"/>
      <c r="AA461" s="4"/>
      <c r="AB461" s="1"/>
      <c r="AC461" s="1"/>
    </row>
    <row r="462" spans="11:29" ht="14.25" customHeight="1" x14ac:dyDescent="0.25">
      <c r="K462" s="12"/>
      <c r="L462" s="15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"/>
      <c r="X462" s="1"/>
      <c r="Y462" s="1"/>
      <c r="Z462" s="1"/>
      <c r="AA462" s="4"/>
      <c r="AB462" s="1"/>
      <c r="AC462" s="1"/>
    </row>
    <row r="463" spans="11:29" ht="14.25" customHeight="1" x14ac:dyDescent="0.25">
      <c r="K463" s="12"/>
      <c r="L463" s="15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"/>
      <c r="X463" s="1"/>
      <c r="Y463" s="1"/>
      <c r="Z463" s="1"/>
      <c r="AA463" s="4"/>
      <c r="AB463" s="1"/>
      <c r="AC463" s="1"/>
    </row>
    <row r="464" spans="11:29" ht="14.25" customHeight="1" x14ac:dyDescent="0.25">
      <c r="K464" s="12"/>
      <c r="L464" s="15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"/>
      <c r="X464" s="1"/>
      <c r="Y464" s="1"/>
      <c r="Z464" s="1"/>
      <c r="AA464" s="4"/>
      <c r="AB464" s="1"/>
      <c r="AC464" s="1"/>
    </row>
    <row r="465" spans="11:29" ht="14.25" customHeight="1" x14ac:dyDescent="0.25">
      <c r="K465" s="12"/>
      <c r="L465" s="15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"/>
      <c r="X465" s="1"/>
      <c r="Y465" s="1"/>
      <c r="Z465" s="1"/>
      <c r="AA465" s="4"/>
      <c r="AB465" s="1"/>
      <c r="AC465" s="1"/>
    </row>
    <row r="466" spans="11:29" ht="14.25" customHeight="1" x14ac:dyDescent="0.25">
      <c r="K466" s="12"/>
      <c r="L466" s="15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"/>
      <c r="X466" s="1"/>
      <c r="Y466" s="1"/>
      <c r="Z466" s="1"/>
      <c r="AA466" s="4"/>
      <c r="AB466" s="1"/>
      <c r="AC466" s="1"/>
    </row>
    <row r="467" spans="11:29" ht="14.25" customHeight="1" x14ac:dyDescent="0.25">
      <c r="K467" s="12"/>
      <c r="L467" s="15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"/>
      <c r="X467" s="1"/>
      <c r="Y467" s="1"/>
      <c r="Z467" s="1"/>
      <c r="AA467" s="4"/>
      <c r="AB467" s="1"/>
      <c r="AC467" s="1"/>
    </row>
    <row r="468" spans="11:29" ht="14.25" customHeight="1" x14ac:dyDescent="0.25">
      <c r="K468" s="12"/>
      <c r="L468" s="15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"/>
      <c r="X468" s="1"/>
      <c r="Y468" s="1"/>
      <c r="Z468" s="1"/>
      <c r="AA468" s="4"/>
      <c r="AB468" s="1"/>
      <c r="AC468" s="1"/>
    </row>
    <row r="469" spans="11:29" ht="14.25" customHeight="1" x14ac:dyDescent="0.25">
      <c r="K469" s="12"/>
      <c r="L469" s="15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"/>
      <c r="X469" s="1"/>
      <c r="Y469" s="1"/>
      <c r="Z469" s="1"/>
      <c r="AA469" s="4"/>
      <c r="AB469" s="1"/>
      <c r="AC469" s="1"/>
    </row>
    <row r="470" spans="11:29" ht="14.25" customHeight="1" x14ac:dyDescent="0.25">
      <c r="K470" s="12"/>
      <c r="L470" s="15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"/>
      <c r="X470" s="1"/>
      <c r="Y470" s="1"/>
      <c r="Z470" s="1"/>
      <c r="AA470" s="4"/>
      <c r="AB470" s="1"/>
      <c r="AC470" s="1"/>
    </row>
    <row r="471" spans="11:29" ht="14.25" customHeight="1" x14ac:dyDescent="0.25">
      <c r="K471" s="12"/>
      <c r="L471" s="15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"/>
      <c r="X471" s="1"/>
      <c r="Y471" s="1"/>
      <c r="Z471" s="1"/>
      <c r="AA471" s="4"/>
      <c r="AB471" s="1"/>
      <c r="AC471" s="1"/>
    </row>
    <row r="472" spans="11:29" ht="14.25" customHeight="1" x14ac:dyDescent="0.25">
      <c r="K472" s="12"/>
      <c r="L472" s="15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"/>
      <c r="X472" s="1"/>
      <c r="Y472" s="1"/>
      <c r="Z472" s="1"/>
      <c r="AA472" s="4"/>
      <c r="AB472" s="1"/>
      <c r="AC472" s="1"/>
    </row>
    <row r="473" spans="11:29" ht="14.25" customHeight="1" x14ac:dyDescent="0.25">
      <c r="K473" s="12"/>
      <c r="L473" s="15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"/>
      <c r="X473" s="1"/>
      <c r="Y473" s="1"/>
      <c r="Z473" s="1"/>
      <c r="AA473" s="4"/>
      <c r="AB473" s="1"/>
      <c r="AC473" s="1"/>
    </row>
    <row r="474" spans="11:29" ht="14.25" customHeight="1" x14ac:dyDescent="0.25">
      <c r="K474" s="12"/>
      <c r="L474" s="15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"/>
      <c r="X474" s="1"/>
      <c r="Y474" s="1"/>
      <c r="Z474" s="1"/>
      <c r="AA474" s="4"/>
      <c r="AB474" s="1"/>
      <c r="AC474" s="1"/>
    </row>
    <row r="475" spans="11:29" ht="14.25" customHeight="1" x14ac:dyDescent="0.25">
      <c r="K475" s="12"/>
      <c r="L475" s="15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"/>
      <c r="X475" s="1"/>
      <c r="Y475" s="1"/>
      <c r="Z475" s="1"/>
      <c r="AA475" s="4"/>
      <c r="AB475" s="1"/>
      <c r="AC475" s="1"/>
    </row>
    <row r="476" spans="11:29" ht="14.25" customHeight="1" x14ac:dyDescent="0.25">
      <c r="K476" s="12"/>
      <c r="L476" s="15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"/>
      <c r="X476" s="1"/>
      <c r="Y476" s="1"/>
      <c r="Z476" s="1"/>
      <c r="AA476" s="4"/>
      <c r="AB476" s="1"/>
      <c r="AC476" s="1"/>
    </row>
    <row r="477" spans="11:29" ht="14.25" customHeight="1" x14ac:dyDescent="0.25">
      <c r="K477" s="12"/>
      <c r="L477" s="15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"/>
      <c r="X477" s="1"/>
      <c r="Y477" s="1"/>
      <c r="Z477" s="1"/>
      <c r="AA477" s="4"/>
      <c r="AB477" s="1"/>
      <c r="AC477" s="1"/>
    </row>
    <row r="478" spans="11:29" ht="14.25" customHeight="1" x14ac:dyDescent="0.25">
      <c r="K478" s="12"/>
      <c r="L478" s="15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"/>
      <c r="X478" s="1"/>
      <c r="Y478" s="1"/>
      <c r="Z478" s="1"/>
      <c r="AA478" s="4"/>
      <c r="AB478" s="1"/>
      <c r="AC478" s="1"/>
    </row>
    <row r="479" spans="11:29" ht="14.25" customHeight="1" x14ac:dyDescent="0.25">
      <c r="K479" s="12"/>
      <c r="L479" s="15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"/>
      <c r="X479" s="1"/>
      <c r="Y479" s="1"/>
      <c r="Z479" s="1"/>
      <c r="AA479" s="4"/>
      <c r="AB479" s="1"/>
      <c r="AC479" s="1"/>
    </row>
    <row r="480" spans="11:29" ht="14.25" customHeight="1" x14ac:dyDescent="0.25">
      <c r="K480" s="12"/>
      <c r="L480" s="15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"/>
      <c r="X480" s="1"/>
      <c r="Y480" s="1"/>
      <c r="Z480" s="1"/>
      <c r="AA480" s="4"/>
      <c r="AB480" s="1"/>
      <c r="AC480" s="1"/>
    </row>
    <row r="481" spans="11:29" ht="14.25" customHeight="1" x14ac:dyDescent="0.25">
      <c r="K481" s="12"/>
      <c r="L481" s="15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"/>
      <c r="X481" s="1"/>
      <c r="Y481" s="1"/>
      <c r="Z481" s="1"/>
      <c r="AA481" s="4"/>
      <c r="AB481" s="1"/>
      <c r="AC481" s="1"/>
    </row>
    <row r="482" spans="11:29" ht="14.25" customHeight="1" x14ac:dyDescent="0.25">
      <c r="K482" s="12"/>
      <c r="L482" s="15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"/>
      <c r="X482" s="1"/>
      <c r="Y482" s="1"/>
      <c r="Z482" s="1"/>
      <c r="AA482" s="4"/>
      <c r="AB482" s="1"/>
      <c r="AC482" s="1"/>
    </row>
    <row r="483" spans="11:29" ht="14.25" customHeight="1" x14ac:dyDescent="0.25">
      <c r="K483" s="12"/>
      <c r="L483" s="15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"/>
      <c r="X483" s="1"/>
      <c r="Y483" s="1"/>
      <c r="Z483" s="1"/>
      <c r="AA483" s="4"/>
      <c r="AB483" s="1"/>
      <c r="AC483" s="1"/>
    </row>
    <row r="484" spans="11:29" ht="14.25" customHeight="1" x14ac:dyDescent="0.25">
      <c r="K484" s="12"/>
      <c r="L484" s="15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"/>
      <c r="X484" s="1"/>
      <c r="Y484" s="1"/>
      <c r="Z484" s="1"/>
      <c r="AA484" s="4"/>
      <c r="AB484" s="1"/>
      <c r="AC484" s="1"/>
    </row>
    <row r="485" spans="11:29" ht="14.25" customHeight="1" x14ac:dyDescent="0.25">
      <c r="K485" s="12"/>
      <c r="L485" s="15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"/>
      <c r="X485" s="1"/>
      <c r="Y485" s="1"/>
      <c r="Z485" s="1"/>
      <c r="AA485" s="4"/>
      <c r="AB485" s="1"/>
      <c r="AC485" s="1"/>
    </row>
    <row r="486" spans="11:29" ht="14.25" customHeight="1" x14ac:dyDescent="0.25">
      <c r="K486" s="12"/>
      <c r="L486" s="15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"/>
      <c r="X486" s="1"/>
      <c r="Y486" s="1"/>
      <c r="Z486" s="1"/>
      <c r="AA486" s="4"/>
      <c r="AB486" s="1"/>
      <c r="AC486" s="1"/>
    </row>
    <row r="487" spans="11:29" ht="14.25" customHeight="1" x14ac:dyDescent="0.25">
      <c r="K487" s="12"/>
      <c r="L487" s="15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"/>
      <c r="X487" s="1"/>
      <c r="Y487" s="1"/>
      <c r="Z487" s="1"/>
      <c r="AA487" s="4"/>
      <c r="AB487" s="1"/>
      <c r="AC487" s="1"/>
    </row>
    <row r="488" spans="11:29" ht="14.25" customHeight="1" x14ac:dyDescent="0.25">
      <c r="K488" s="12"/>
      <c r="L488" s="15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"/>
      <c r="X488" s="1"/>
      <c r="Y488" s="1"/>
      <c r="Z488" s="1"/>
      <c r="AA488" s="4"/>
      <c r="AB488" s="1"/>
      <c r="AC488" s="1"/>
    </row>
    <row r="489" spans="11:29" ht="14.25" customHeight="1" x14ac:dyDescent="0.25">
      <c r="K489" s="12"/>
      <c r="L489" s="15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"/>
      <c r="X489" s="1"/>
      <c r="Y489" s="1"/>
      <c r="Z489" s="1"/>
      <c r="AA489" s="4"/>
      <c r="AB489" s="1"/>
      <c r="AC489" s="1"/>
    </row>
    <row r="490" spans="11:29" ht="14.25" customHeight="1" x14ac:dyDescent="0.25">
      <c r="K490" s="12"/>
      <c r="L490" s="15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"/>
      <c r="X490" s="1"/>
      <c r="Y490" s="1"/>
      <c r="Z490" s="1"/>
      <c r="AA490" s="4"/>
      <c r="AB490" s="1"/>
      <c r="AC490" s="1"/>
    </row>
    <row r="491" spans="11:29" ht="14.25" customHeight="1" x14ac:dyDescent="0.25">
      <c r="K491" s="12"/>
      <c r="L491" s="15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"/>
      <c r="X491" s="1"/>
      <c r="Y491" s="1"/>
      <c r="Z491" s="1"/>
      <c r="AA491" s="4"/>
      <c r="AB491" s="1"/>
      <c r="AC491" s="1"/>
    </row>
    <row r="492" spans="11:29" ht="14.25" customHeight="1" x14ac:dyDescent="0.25">
      <c r="K492" s="12"/>
      <c r="L492" s="15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"/>
      <c r="X492" s="1"/>
      <c r="Y492" s="1"/>
      <c r="Z492" s="1"/>
      <c r="AA492" s="4"/>
      <c r="AB492" s="1"/>
      <c r="AC492" s="1"/>
    </row>
    <row r="493" spans="11:29" ht="14.25" customHeight="1" x14ac:dyDescent="0.25">
      <c r="K493" s="12"/>
      <c r="L493" s="15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"/>
      <c r="X493" s="1"/>
      <c r="Y493" s="1"/>
      <c r="Z493" s="1"/>
      <c r="AA493" s="4"/>
      <c r="AB493" s="1"/>
      <c r="AC493" s="1"/>
    </row>
    <row r="494" spans="11:29" ht="14.25" customHeight="1" x14ac:dyDescent="0.25">
      <c r="K494" s="12"/>
      <c r="L494" s="15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"/>
      <c r="X494" s="1"/>
      <c r="Y494" s="1"/>
      <c r="Z494" s="1"/>
      <c r="AA494" s="4"/>
      <c r="AB494" s="1"/>
      <c r="AC494" s="1"/>
    </row>
    <row r="495" spans="11:29" ht="14.25" customHeight="1" x14ac:dyDescent="0.25">
      <c r="K495" s="12"/>
      <c r="L495" s="15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"/>
      <c r="X495" s="1"/>
      <c r="Y495" s="1"/>
      <c r="Z495" s="1"/>
      <c r="AA495" s="4"/>
      <c r="AB495" s="1"/>
      <c r="AC495" s="1"/>
    </row>
    <row r="496" spans="11:29" ht="14.25" customHeight="1" x14ac:dyDescent="0.25">
      <c r="K496" s="12"/>
      <c r="L496" s="15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"/>
      <c r="X496" s="1"/>
      <c r="Y496" s="1"/>
      <c r="Z496" s="1"/>
      <c r="AA496" s="4"/>
      <c r="AB496" s="1"/>
      <c r="AC496" s="1"/>
    </row>
    <row r="497" spans="11:29" ht="14.25" customHeight="1" x14ac:dyDescent="0.25">
      <c r="K497" s="12"/>
      <c r="L497" s="15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"/>
      <c r="X497" s="1"/>
      <c r="Y497" s="1"/>
      <c r="Z497" s="1"/>
      <c r="AA497" s="4"/>
      <c r="AB497" s="1"/>
      <c r="AC497" s="1"/>
    </row>
    <row r="498" spans="11:29" ht="14.25" customHeight="1" x14ac:dyDescent="0.25">
      <c r="K498" s="12"/>
      <c r="L498" s="15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"/>
      <c r="X498" s="1"/>
      <c r="Y498" s="1"/>
      <c r="Z498" s="1"/>
      <c r="AA498" s="4"/>
      <c r="AB498" s="1"/>
      <c r="AC498" s="1"/>
    </row>
    <row r="499" spans="11:29" ht="14.25" customHeight="1" x14ac:dyDescent="0.25">
      <c r="K499" s="12"/>
      <c r="L499" s="15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"/>
      <c r="X499" s="1"/>
      <c r="Y499" s="1"/>
      <c r="Z499" s="1"/>
      <c r="AA499" s="4"/>
      <c r="AB499" s="1"/>
      <c r="AC499" s="1"/>
    </row>
    <row r="500" spans="11:29" ht="14.25" customHeight="1" x14ac:dyDescent="0.25">
      <c r="K500" s="12"/>
      <c r="L500" s="15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"/>
      <c r="X500" s="1"/>
      <c r="Y500" s="1"/>
      <c r="Z500" s="1"/>
      <c r="AA500" s="4"/>
      <c r="AB500" s="1"/>
      <c r="AC500" s="1"/>
    </row>
    <row r="501" spans="11:29" ht="14.25" customHeight="1" x14ac:dyDescent="0.25">
      <c r="K501" s="12"/>
      <c r="L501" s="15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"/>
      <c r="X501" s="1"/>
      <c r="Y501" s="1"/>
      <c r="Z501" s="1"/>
      <c r="AA501" s="4"/>
      <c r="AB501" s="1"/>
      <c r="AC501" s="1"/>
    </row>
    <row r="502" spans="11:29" ht="14.25" customHeight="1" x14ac:dyDescent="0.25">
      <c r="K502" s="12"/>
      <c r="L502" s="15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"/>
      <c r="X502" s="1"/>
      <c r="Y502" s="1"/>
      <c r="Z502" s="1"/>
      <c r="AA502" s="4"/>
      <c r="AB502" s="1"/>
      <c r="AC502" s="1"/>
    </row>
    <row r="503" spans="11:29" ht="14.25" customHeight="1" x14ac:dyDescent="0.25">
      <c r="K503" s="12"/>
      <c r="L503" s="15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"/>
      <c r="X503" s="1"/>
      <c r="Y503" s="1"/>
      <c r="Z503" s="1"/>
      <c r="AA503" s="4"/>
      <c r="AB503" s="1"/>
      <c r="AC503" s="1"/>
    </row>
    <row r="504" spans="11:29" ht="14.25" customHeight="1" x14ac:dyDescent="0.25">
      <c r="K504" s="12"/>
      <c r="L504" s="15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"/>
      <c r="X504" s="1"/>
      <c r="Y504" s="1"/>
      <c r="Z504" s="1"/>
      <c r="AA504" s="4"/>
      <c r="AB504" s="1"/>
      <c r="AC504" s="1"/>
    </row>
    <row r="505" spans="11:29" ht="14.25" customHeight="1" x14ac:dyDescent="0.25">
      <c r="K505" s="12"/>
      <c r="L505" s="15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"/>
      <c r="X505" s="1"/>
      <c r="Y505" s="1"/>
      <c r="Z505" s="1"/>
      <c r="AA505" s="4"/>
      <c r="AB505" s="1"/>
      <c r="AC505" s="1"/>
    </row>
    <row r="506" spans="11:29" ht="14.25" customHeight="1" x14ac:dyDescent="0.25">
      <c r="K506" s="12"/>
      <c r="L506" s="15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"/>
      <c r="X506" s="1"/>
      <c r="Y506" s="1"/>
      <c r="Z506" s="1"/>
      <c r="AA506" s="4"/>
      <c r="AB506" s="1"/>
      <c r="AC506" s="1"/>
    </row>
    <row r="507" spans="11:29" ht="14.25" customHeight="1" x14ac:dyDescent="0.25">
      <c r="K507" s="12"/>
      <c r="L507" s="15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"/>
      <c r="X507" s="1"/>
      <c r="Y507" s="1"/>
      <c r="Z507" s="1"/>
      <c r="AA507" s="4"/>
      <c r="AB507" s="1"/>
      <c r="AC507" s="1"/>
    </row>
    <row r="508" spans="11:29" ht="14.25" customHeight="1" x14ac:dyDescent="0.25">
      <c r="K508" s="12"/>
      <c r="L508" s="15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"/>
      <c r="X508" s="1"/>
      <c r="Y508" s="1"/>
      <c r="Z508" s="1"/>
      <c r="AA508" s="4"/>
      <c r="AB508" s="1"/>
      <c r="AC508" s="1"/>
    </row>
    <row r="509" spans="11:29" ht="14.25" customHeight="1" x14ac:dyDescent="0.25">
      <c r="K509" s="12"/>
      <c r="L509" s="15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"/>
      <c r="X509" s="1"/>
      <c r="Y509" s="1"/>
      <c r="Z509" s="1"/>
      <c r="AA509" s="4"/>
      <c r="AB509" s="1"/>
      <c r="AC509" s="1"/>
    </row>
    <row r="510" spans="11:29" ht="14.25" customHeight="1" x14ac:dyDescent="0.25">
      <c r="K510" s="12"/>
      <c r="L510" s="15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"/>
      <c r="X510" s="1"/>
      <c r="Y510" s="1"/>
      <c r="Z510" s="1"/>
      <c r="AA510" s="4"/>
      <c r="AB510" s="1"/>
      <c r="AC510" s="1"/>
    </row>
    <row r="511" spans="11:29" ht="14.25" customHeight="1" x14ac:dyDescent="0.25">
      <c r="K511" s="12"/>
      <c r="L511" s="15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"/>
      <c r="X511" s="1"/>
      <c r="Y511" s="1"/>
      <c r="Z511" s="1"/>
      <c r="AA511" s="4"/>
      <c r="AB511" s="1"/>
      <c r="AC511" s="1"/>
    </row>
    <row r="512" spans="11:29" ht="14.25" customHeight="1" x14ac:dyDescent="0.25">
      <c r="K512" s="12"/>
      <c r="L512" s="15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"/>
      <c r="X512" s="1"/>
      <c r="Y512" s="1"/>
      <c r="Z512" s="1"/>
      <c r="AA512" s="4"/>
      <c r="AB512" s="1"/>
      <c r="AC512" s="1"/>
    </row>
    <row r="513" spans="11:29" ht="14.25" customHeight="1" x14ac:dyDescent="0.25">
      <c r="K513" s="12"/>
      <c r="L513" s="15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"/>
      <c r="X513" s="1"/>
      <c r="Y513" s="1"/>
      <c r="Z513" s="1"/>
      <c r="AA513" s="4"/>
      <c r="AB513" s="1"/>
      <c r="AC513" s="1"/>
    </row>
    <row r="514" spans="11:29" ht="14.25" customHeight="1" x14ac:dyDescent="0.25">
      <c r="K514" s="12"/>
      <c r="L514" s="15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"/>
      <c r="X514" s="1"/>
      <c r="Y514" s="1"/>
      <c r="Z514" s="1"/>
      <c r="AA514" s="4"/>
      <c r="AB514" s="1"/>
      <c r="AC514" s="1"/>
    </row>
    <row r="515" spans="11:29" ht="14.25" customHeight="1" x14ac:dyDescent="0.25">
      <c r="K515" s="12"/>
      <c r="L515" s="15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"/>
      <c r="X515" s="1"/>
      <c r="Y515" s="1"/>
      <c r="Z515" s="1"/>
      <c r="AA515" s="4"/>
      <c r="AB515" s="1"/>
      <c r="AC515" s="1"/>
    </row>
    <row r="516" spans="11:29" ht="14.25" customHeight="1" x14ac:dyDescent="0.25">
      <c r="K516" s="12"/>
      <c r="L516" s="15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"/>
      <c r="X516" s="1"/>
      <c r="Y516" s="1"/>
      <c r="Z516" s="1"/>
      <c r="AA516" s="4"/>
      <c r="AB516" s="1"/>
      <c r="AC516" s="1"/>
    </row>
    <row r="517" spans="11:29" ht="14.25" customHeight="1" x14ac:dyDescent="0.25">
      <c r="K517" s="12"/>
      <c r="L517" s="15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"/>
      <c r="X517" s="1"/>
      <c r="Y517" s="1"/>
      <c r="Z517" s="1"/>
      <c r="AA517" s="4"/>
      <c r="AB517" s="1"/>
      <c r="AC517" s="1"/>
    </row>
    <row r="518" spans="11:29" ht="14.25" customHeight="1" x14ac:dyDescent="0.25">
      <c r="K518" s="12"/>
      <c r="L518" s="15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"/>
      <c r="X518" s="1"/>
      <c r="Y518" s="1"/>
      <c r="Z518" s="1"/>
      <c r="AA518" s="4"/>
      <c r="AB518" s="1"/>
      <c r="AC518" s="1"/>
    </row>
    <row r="519" spans="11:29" ht="14.25" customHeight="1" x14ac:dyDescent="0.25">
      <c r="K519" s="12"/>
      <c r="L519" s="15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"/>
      <c r="X519" s="1"/>
      <c r="Y519" s="1"/>
      <c r="Z519" s="1"/>
      <c r="AA519" s="4"/>
      <c r="AB519" s="1"/>
      <c r="AC519" s="1"/>
    </row>
    <row r="520" spans="11:29" ht="14.25" customHeight="1" x14ac:dyDescent="0.25">
      <c r="K520" s="12"/>
      <c r="L520" s="15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"/>
      <c r="X520" s="1"/>
      <c r="Y520" s="1"/>
      <c r="Z520" s="1"/>
      <c r="AA520" s="4"/>
      <c r="AB520" s="1"/>
      <c r="AC520" s="1"/>
    </row>
    <row r="521" spans="11:29" ht="14.25" customHeight="1" x14ac:dyDescent="0.25">
      <c r="K521" s="12"/>
      <c r="L521" s="15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"/>
      <c r="X521" s="1"/>
      <c r="Y521" s="1"/>
      <c r="Z521" s="1"/>
      <c r="AA521" s="4"/>
      <c r="AB521" s="1"/>
      <c r="AC521" s="1"/>
    </row>
    <row r="522" spans="11:29" ht="14.25" customHeight="1" x14ac:dyDescent="0.25">
      <c r="K522" s="12"/>
      <c r="L522" s="15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"/>
      <c r="X522" s="1"/>
      <c r="Y522" s="1"/>
      <c r="Z522" s="1"/>
      <c r="AA522" s="4"/>
      <c r="AB522" s="1"/>
      <c r="AC522" s="1"/>
    </row>
    <row r="523" spans="11:29" ht="14.25" customHeight="1" x14ac:dyDescent="0.25">
      <c r="K523" s="12"/>
      <c r="L523" s="15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"/>
      <c r="X523" s="1"/>
      <c r="Y523" s="1"/>
      <c r="Z523" s="1"/>
      <c r="AA523" s="4"/>
      <c r="AB523" s="1"/>
      <c r="AC523" s="1"/>
    </row>
    <row r="524" spans="11:29" ht="14.25" customHeight="1" x14ac:dyDescent="0.25">
      <c r="K524" s="12"/>
      <c r="L524" s="15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"/>
      <c r="X524" s="1"/>
      <c r="Y524" s="1"/>
      <c r="Z524" s="1"/>
      <c r="AA524" s="4"/>
      <c r="AB524" s="1"/>
      <c r="AC524" s="1"/>
    </row>
    <row r="525" spans="11:29" ht="14.25" customHeight="1" x14ac:dyDescent="0.25">
      <c r="K525" s="12"/>
      <c r="L525" s="15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"/>
      <c r="X525" s="1"/>
      <c r="Y525" s="1"/>
      <c r="Z525" s="1"/>
      <c r="AA525" s="4"/>
      <c r="AB525" s="1"/>
      <c r="AC525" s="1"/>
    </row>
    <row r="526" spans="11:29" ht="14.25" customHeight="1" x14ac:dyDescent="0.25">
      <c r="K526" s="12"/>
      <c r="L526" s="15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"/>
      <c r="X526" s="1"/>
      <c r="Y526" s="1"/>
      <c r="Z526" s="1"/>
      <c r="AA526" s="4"/>
      <c r="AB526" s="1"/>
      <c r="AC526" s="1"/>
    </row>
    <row r="527" spans="11:29" ht="14.25" customHeight="1" x14ac:dyDescent="0.25">
      <c r="K527" s="12"/>
      <c r="L527" s="15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"/>
      <c r="X527" s="1"/>
      <c r="Y527" s="1"/>
      <c r="Z527" s="1"/>
      <c r="AA527" s="4"/>
      <c r="AB527" s="1"/>
      <c r="AC527" s="1"/>
    </row>
    <row r="528" spans="11:29" ht="14.25" customHeight="1" x14ac:dyDescent="0.25">
      <c r="K528" s="12"/>
      <c r="L528" s="15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"/>
      <c r="X528" s="1"/>
      <c r="Y528" s="1"/>
      <c r="Z528" s="1"/>
      <c r="AA528" s="4"/>
      <c r="AB528" s="1"/>
      <c r="AC528" s="1"/>
    </row>
    <row r="529" spans="11:29" ht="14.25" customHeight="1" x14ac:dyDescent="0.25">
      <c r="K529" s="12"/>
      <c r="L529" s="15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"/>
      <c r="X529" s="1"/>
      <c r="Y529" s="1"/>
      <c r="Z529" s="1"/>
      <c r="AA529" s="4"/>
      <c r="AB529" s="1"/>
      <c r="AC529" s="1"/>
    </row>
    <row r="530" spans="11:29" ht="14.25" customHeight="1" x14ac:dyDescent="0.25">
      <c r="K530" s="12"/>
      <c r="L530" s="15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"/>
      <c r="X530" s="1"/>
      <c r="Y530" s="1"/>
      <c r="Z530" s="1"/>
      <c r="AA530" s="4"/>
      <c r="AB530" s="1"/>
      <c r="AC530" s="1"/>
    </row>
    <row r="531" spans="11:29" ht="14.25" customHeight="1" x14ac:dyDescent="0.25">
      <c r="K531" s="12"/>
      <c r="L531" s="15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"/>
      <c r="X531" s="1"/>
      <c r="Y531" s="1"/>
      <c r="Z531" s="1"/>
      <c r="AA531" s="4"/>
      <c r="AB531" s="1"/>
      <c r="AC531" s="1"/>
    </row>
    <row r="532" spans="11:29" ht="14.25" customHeight="1" x14ac:dyDescent="0.25">
      <c r="K532" s="12"/>
      <c r="L532" s="15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"/>
      <c r="X532" s="1"/>
      <c r="Y532" s="1"/>
      <c r="Z532" s="1"/>
      <c r="AA532" s="4"/>
      <c r="AB532" s="1"/>
      <c r="AC532" s="1"/>
    </row>
    <row r="533" spans="11:29" ht="14.25" customHeight="1" x14ac:dyDescent="0.25">
      <c r="K533" s="12"/>
      <c r="L533" s="15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"/>
      <c r="X533" s="1"/>
      <c r="Y533" s="1"/>
      <c r="Z533" s="1"/>
      <c r="AA533" s="4"/>
      <c r="AB533" s="1"/>
      <c r="AC533" s="1"/>
    </row>
    <row r="534" spans="11:29" ht="14.25" customHeight="1" x14ac:dyDescent="0.25">
      <c r="K534" s="12"/>
      <c r="L534" s="15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"/>
      <c r="X534" s="1"/>
      <c r="Y534" s="1"/>
      <c r="Z534" s="1"/>
      <c r="AA534" s="4"/>
      <c r="AB534" s="1"/>
      <c r="AC534" s="1"/>
    </row>
    <row r="535" spans="11:29" ht="14.25" customHeight="1" x14ac:dyDescent="0.25">
      <c r="K535" s="12"/>
      <c r="L535" s="15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"/>
      <c r="X535" s="1"/>
      <c r="Y535" s="1"/>
      <c r="Z535" s="1"/>
      <c r="AA535" s="4"/>
      <c r="AB535" s="1"/>
      <c r="AC535" s="1"/>
    </row>
    <row r="536" spans="11:29" ht="14.25" customHeight="1" x14ac:dyDescent="0.25">
      <c r="K536" s="12"/>
      <c r="L536" s="15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"/>
      <c r="X536" s="1"/>
      <c r="Y536" s="1"/>
      <c r="Z536" s="1"/>
      <c r="AA536" s="4"/>
      <c r="AB536" s="1"/>
      <c r="AC536" s="1"/>
    </row>
    <row r="537" spans="11:29" ht="14.25" customHeight="1" x14ac:dyDescent="0.25">
      <c r="K537" s="12"/>
      <c r="L537" s="15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"/>
      <c r="X537" s="1"/>
      <c r="Y537" s="1"/>
      <c r="Z537" s="1"/>
      <c r="AA537" s="4"/>
      <c r="AB537" s="1"/>
      <c r="AC537" s="1"/>
    </row>
    <row r="538" spans="11:29" ht="14.25" customHeight="1" x14ac:dyDescent="0.25">
      <c r="K538" s="12"/>
      <c r="L538" s="15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"/>
      <c r="X538" s="1"/>
      <c r="Y538" s="1"/>
      <c r="Z538" s="1"/>
      <c r="AA538" s="4"/>
      <c r="AB538" s="1"/>
      <c r="AC538" s="1"/>
    </row>
    <row r="539" spans="11:29" ht="14.25" customHeight="1" x14ac:dyDescent="0.25">
      <c r="K539" s="12"/>
      <c r="L539" s="15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"/>
      <c r="X539" s="1"/>
      <c r="Y539" s="1"/>
      <c r="Z539" s="1"/>
      <c r="AA539" s="4"/>
      <c r="AB539" s="1"/>
      <c r="AC539" s="1"/>
    </row>
    <row r="540" spans="11:29" ht="14.25" customHeight="1" x14ac:dyDescent="0.25">
      <c r="K540" s="12"/>
      <c r="L540" s="15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"/>
      <c r="X540" s="1"/>
      <c r="Y540" s="1"/>
      <c r="Z540" s="1"/>
      <c r="AA540" s="4"/>
      <c r="AB540" s="1"/>
      <c r="AC540" s="1"/>
    </row>
    <row r="541" spans="11:29" ht="14.25" customHeight="1" x14ac:dyDescent="0.25">
      <c r="K541" s="12"/>
      <c r="L541" s="15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"/>
      <c r="X541" s="1"/>
      <c r="Y541" s="1"/>
      <c r="Z541" s="1"/>
      <c r="AA541" s="4"/>
      <c r="AB541" s="1"/>
      <c r="AC541" s="1"/>
    </row>
    <row r="542" spans="11:29" ht="14.25" customHeight="1" x14ac:dyDescent="0.25">
      <c r="K542" s="12"/>
      <c r="L542" s="15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"/>
      <c r="X542" s="1"/>
      <c r="Y542" s="1"/>
      <c r="Z542" s="1"/>
      <c r="AA542" s="4"/>
      <c r="AB542" s="1"/>
      <c r="AC542" s="1"/>
    </row>
    <row r="543" spans="11:29" ht="14.25" customHeight="1" x14ac:dyDescent="0.25">
      <c r="K543" s="12"/>
      <c r="L543" s="15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"/>
      <c r="X543" s="1"/>
      <c r="Y543" s="1"/>
      <c r="Z543" s="1"/>
      <c r="AA543" s="4"/>
      <c r="AB543" s="1"/>
      <c r="AC543" s="1"/>
    </row>
    <row r="544" spans="11:29" ht="14.25" customHeight="1" x14ac:dyDescent="0.25">
      <c r="K544" s="12"/>
      <c r="L544" s="15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"/>
      <c r="X544" s="1"/>
      <c r="Y544" s="1"/>
      <c r="Z544" s="1"/>
      <c r="AA544" s="4"/>
      <c r="AB544" s="1"/>
      <c r="AC544" s="1"/>
    </row>
    <row r="545" spans="11:29" ht="14.25" customHeight="1" x14ac:dyDescent="0.25">
      <c r="K545" s="12"/>
      <c r="L545" s="15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"/>
      <c r="X545" s="1"/>
      <c r="Y545" s="1"/>
      <c r="Z545" s="1"/>
      <c r="AA545" s="4"/>
      <c r="AB545" s="1"/>
      <c r="AC545" s="1"/>
    </row>
    <row r="546" spans="11:29" ht="14.25" customHeight="1" x14ac:dyDescent="0.25">
      <c r="K546" s="12"/>
      <c r="L546" s="15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"/>
      <c r="X546" s="1"/>
      <c r="Y546" s="1"/>
      <c r="Z546" s="1"/>
      <c r="AA546" s="4"/>
      <c r="AB546" s="1"/>
      <c r="AC546" s="1"/>
    </row>
    <row r="547" spans="11:29" ht="14.25" customHeight="1" x14ac:dyDescent="0.25">
      <c r="K547" s="12"/>
      <c r="L547" s="15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"/>
      <c r="X547" s="1"/>
      <c r="Y547" s="1"/>
      <c r="Z547" s="1"/>
      <c r="AA547" s="4"/>
      <c r="AB547" s="1"/>
      <c r="AC547" s="1"/>
    </row>
    <row r="548" spans="11:29" ht="14.25" customHeight="1" x14ac:dyDescent="0.25">
      <c r="K548" s="12"/>
      <c r="L548" s="15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"/>
      <c r="X548" s="1"/>
      <c r="Y548" s="1"/>
      <c r="Z548" s="1"/>
      <c r="AA548" s="4"/>
      <c r="AB548" s="1"/>
      <c r="AC548" s="1"/>
    </row>
    <row r="549" spans="11:29" ht="14.25" customHeight="1" x14ac:dyDescent="0.25">
      <c r="K549" s="12"/>
      <c r="L549" s="15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"/>
      <c r="X549" s="1"/>
      <c r="Y549" s="1"/>
      <c r="Z549" s="1"/>
      <c r="AA549" s="4"/>
      <c r="AB549" s="1"/>
      <c r="AC549" s="1"/>
    </row>
    <row r="550" spans="11:29" ht="14.25" customHeight="1" x14ac:dyDescent="0.25">
      <c r="K550" s="12"/>
      <c r="L550" s="15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"/>
      <c r="X550" s="1"/>
      <c r="Y550" s="1"/>
      <c r="Z550" s="1"/>
      <c r="AA550" s="4"/>
      <c r="AB550" s="1"/>
      <c r="AC550" s="1"/>
    </row>
    <row r="551" spans="11:29" ht="14.25" customHeight="1" x14ac:dyDescent="0.25">
      <c r="K551" s="12"/>
      <c r="L551" s="15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"/>
      <c r="X551" s="1"/>
      <c r="Y551" s="1"/>
      <c r="Z551" s="1"/>
      <c r="AA551" s="4"/>
      <c r="AB551" s="1"/>
      <c r="AC551" s="1"/>
    </row>
    <row r="552" spans="11:29" ht="14.25" customHeight="1" x14ac:dyDescent="0.25">
      <c r="K552" s="12"/>
      <c r="L552" s="15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"/>
      <c r="X552" s="1"/>
      <c r="Y552" s="1"/>
      <c r="Z552" s="1"/>
      <c r="AA552" s="4"/>
      <c r="AB552" s="1"/>
      <c r="AC552" s="1"/>
    </row>
    <row r="553" spans="11:29" ht="14.25" customHeight="1" x14ac:dyDescent="0.25">
      <c r="K553" s="12"/>
      <c r="L553" s="15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"/>
      <c r="X553" s="1"/>
      <c r="Y553" s="1"/>
      <c r="Z553" s="1"/>
      <c r="AA553" s="4"/>
      <c r="AB553" s="1"/>
      <c r="AC553" s="1"/>
    </row>
    <row r="554" spans="11:29" ht="14.25" customHeight="1" x14ac:dyDescent="0.25">
      <c r="K554" s="12"/>
      <c r="L554" s="15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"/>
      <c r="X554" s="1"/>
      <c r="Y554" s="1"/>
      <c r="Z554" s="1"/>
      <c r="AA554" s="4"/>
      <c r="AB554" s="1"/>
      <c r="AC554" s="1"/>
    </row>
    <row r="555" spans="11:29" ht="14.25" customHeight="1" x14ac:dyDescent="0.25">
      <c r="K555" s="12"/>
      <c r="L555" s="15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"/>
      <c r="X555" s="1"/>
      <c r="Y555" s="1"/>
      <c r="Z555" s="1"/>
      <c r="AA555" s="4"/>
      <c r="AB555" s="1"/>
      <c r="AC555" s="1"/>
    </row>
    <row r="556" spans="11:29" ht="14.25" customHeight="1" x14ac:dyDescent="0.25">
      <c r="K556" s="12"/>
      <c r="L556" s="15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"/>
      <c r="X556" s="1"/>
      <c r="Y556" s="1"/>
      <c r="Z556" s="1"/>
      <c r="AA556" s="4"/>
      <c r="AB556" s="1"/>
      <c r="AC556" s="1"/>
    </row>
    <row r="557" spans="11:29" ht="14.25" customHeight="1" x14ac:dyDescent="0.25">
      <c r="K557" s="12"/>
      <c r="L557" s="15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"/>
      <c r="X557" s="1"/>
      <c r="Y557" s="1"/>
      <c r="Z557" s="1"/>
      <c r="AA557" s="4"/>
      <c r="AB557" s="1"/>
      <c r="AC557" s="1"/>
    </row>
    <row r="558" spans="11:29" ht="14.25" customHeight="1" x14ac:dyDescent="0.25">
      <c r="K558" s="12"/>
      <c r="L558" s="15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"/>
      <c r="X558" s="1"/>
      <c r="Y558" s="1"/>
      <c r="Z558" s="1"/>
      <c r="AA558" s="4"/>
      <c r="AB558" s="1"/>
      <c r="AC558" s="1"/>
    </row>
    <row r="559" spans="11:29" ht="14.25" customHeight="1" x14ac:dyDescent="0.25">
      <c r="K559" s="12"/>
      <c r="L559" s="15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"/>
      <c r="X559" s="1"/>
      <c r="Y559" s="1"/>
      <c r="Z559" s="1"/>
      <c r="AA559" s="4"/>
      <c r="AB559" s="1"/>
      <c r="AC559" s="1"/>
    </row>
    <row r="560" spans="11:29" ht="14.25" customHeight="1" x14ac:dyDescent="0.25">
      <c r="K560" s="12"/>
      <c r="L560" s="15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"/>
      <c r="X560" s="1"/>
      <c r="Y560" s="1"/>
      <c r="Z560" s="1"/>
      <c r="AA560" s="4"/>
      <c r="AB560" s="1"/>
      <c r="AC560" s="1"/>
    </row>
    <row r="561" spans="11:29" ht="14.25" customHeight="1" x14ac:dyDescent="0.25">
      <c r="K561" s="12"/>
      <c r="L561" s="15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"/>
      <c r="X561" s="1"/>
      <c r="Y561" s="1"/>
      <c r="Z561" s="1"/>
      <c r="AA561" s="4"/>
      <c r="AB561" s="1"/>
      <c r="AC561" s="1"/>
    </row>
    <row r="562" spans="11:29" ht="14.25" customHeight="1" x14ac:dyDescent="0.25">
      <c r="K562" s="12"/>
      <c r="L562" s="15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"/>
      <c r="X562" s="1"/>
      <c r="Y562" s="1"/>
      <c r="Z562" s="1"/>
      <c r="AA562" s="4"/>
      <c r="AB562" s="1"/>
      <c r="AC562" s="1"/>
    </row>
    <row r="563" spans="11:29" ht="14.25" customHeight="1" x14ac:dyDescent="0.25">
      <c r="K563" s="12"/>
      <c r="L563" s="15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"/>
      <c r="X563" s="1"/>
      <c r="Y563" s="1"/>
      <c r="Z563" s="1"/>
      <c r="AA563" s="4"/>
      <c r="AB563" s="1"/>
      <c r="AC563" s="1"/>
    </row>
    <row r="564" spans="11:29" ht="14.25" customHeight="1" x14ac:dyDescent="0.25">
      <c r="K564" s="12"/>
      <c r="L564" s="15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"/>
      <c r="X564" s="1"/>
      <c r="Y564" s="1"/>
      <c r="Z564" s="1"/>
      <c r="AA564" s="4"/>
      <c r="AB564" s="1"/>
      <c r="AC564" s="1"/>
    </row>
    <row r="565" spans="11:29" ht="14.25" customHeight="1" x14ac:dyDescent="0.25">
      <c r="K565" s="12"/>
      <c r="L565" s="15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"/>
      <c r="X565" s="1"/>
      <c r="Y565" s="1"/>
      <c r="Z565" s="1"/>
      <c r="AA565" s="4"/>
      <c r="AB565" s="1"/>
      <c r="AC565" s="1"/>
    </row>
    <row r="566" spans="11:29" ht="14.25" customHeight="1" x14ac:dyDescent="0.25">
      <c r="K566" s="12"/>
      <c r="L566" s="15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"/>
      <c r="X566" s="1"/>
      <c r="Y566" s="1"/>
      <c r="Z566" s="1"/>
      <c r="AA566" s="4"/>
      <c r="AB566" s="1"/>
      <c r="AC566" s="1"/>
    </row>
    <row r="567" spans="11:29" ht="14.25" customHeight="1" x14ac:dyDescent="0.25">
      <c r="K567" s="12"/>
      <c r="L567" s="15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"/>
      <c r="X567" s="1"/>
      <c r="Y567" s="1"/>
      <c r="Z567" s="1"/>
      <c r="AA567" s="4"/>
      <c r="AB567" s="1"/>
      <c r="AC567" s="1"/>
    </row>
    <row r="568" spans="11:29" ht="14.25" customHeight="1" x14ac:dyDescent="0.25">
      <c r="K568" s="12"/>
      <c r="L568" s="15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"/>
      <c r="X568" s="1"/>
      <c r="Y568" s="1"/>
      <c r="Z568" s="1"/>
      <c r="AA568" s="4"/>
      <c r="AB568" s="1"/>
      <c r="AC568" s="1"/>
    </row>
    <row r="569" spans="11:29" ht="14.25" customHeight="1" x14ac:dyDescent="0.25">
      <c r="K569" s="12"/>
      <c r="L569" s="15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"/>
      <c r="X569" s="1"/>
      <c r="Y569" s="1"/>
      <c r="Z569" s="1"/>
      <c r="AA569" s="4"/>
      <c r="AB569" s="1"/>
      <c r="AC569" s="1"/>
    </row>
    <row r="570" spans="11:29" ht="14.25" customHeight="1" x14ac:dyDescent="0.25">
      <c r="K570" s="12"/>
      <c r="L570" s="15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"/>
      <c r="X570" s="1"/>
      <c r="Y570" s="1"/>
      <c r="Z570" s="1"/>
      <c r="AA570" s="4"/>
      <c r="AB570" s="1"/>
      <c r="AC570" s="1"/>
    </row>
    <row r="571" spans="11:29" ht="14.25" customHeight="1" x14ac:dyDescent="0.25">
      <c r="K571" s="12"/>
      <c r="L571" s="15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"/>
      <c r="X571" s="1"/>
      <c r="Y571" s="1"/>
      <c r="Z571" s="1"/>
      <c r="AA571" s="4"/>
      <c r="AB571" s="1"/>
      <c r="AC571" s="1"/>
    </row>
    <row r="572" spans="11:29" ht="14.25" customHeight="1" x14ac:dyDescent="0.25">
      <c r="K572" s="12"/>
      <c r="L572" s="15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"/>
      <c r="X572" s="1"/>
      <c r="Y572" s="1"/>
      <c r="Z572" s="1"/>
      <c r="AA572" s="4"/>
      <c r="AB572" s="1"/>
      <c r="AC572" s="1"/>
    </row>
    <row r="573" spans="11:29" ht="14.25" customHeight="1" x14ac:dyDescent="0.25">
      <c r="K573" s="12"/>
      <c r="L573" s="15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"/>
      <c r="X573" s="1"/>
      <c r="Y573" s="1"/>
      <c r="Z573" s="1"/>
      <c r="AA573" s="4"/>
      <c r="AB573" s="1"/>
      <c r="AC573" s="1"/>
    </row>
    <row r="574" spans="11:29" ht="14.25" customHeight="1" x14ac:dyDescent="0.25">
      <c r="K574" s="12"/>
      <c r="L574" s="15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"/>
      <c r="X574" s="1"/>
      <c r="Y574" s="1"/>
      <c r="Z574" s="1"/>
      <c r="AA574" s="4"/>
      <c r="AB574" s="1"/>
      <c r="AC574" s="1"/>
    </row>
    <row r="575" spans="11:29" ht="14.25" customHeight="1" x14ac:dyDescent="0.25">
      <c r="K575" s="12"/>
      <c r="L575" s="15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"/>
      <c r="X575" s="1"/>
      <c r="Y575" s="1"/>
      <c r="Z575" s="1"/>
      <c r="AA575" s="4"/>
      <c r="AB575" s="1"/>
      <c r="AC575" s="1"/>
    </row>
    <row r="576" spans="11:29" ht="14.25" customHeight="1" x14ac:dyDescent="0.25">
      <c r="K576" s="12"/>
      <c r="L576" s="15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"/>
      <c r="X576" s="1"/>
      <c r="Y576" s="1"/>
      <c r="Z576" s="1"/>
      <c r="AA576" s="4"/>
      <c r="AB576" s="1"/>
      <c r="AC576" s="1"/>
    </row>
    <row r="577" spans="11:29" ht="14.25" customHeight="1" x14ac:dyDescent="0.25">
      <c r="K577" s="12"/>
      <c r="L577" s="15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"/>
      <c r="X577" s="1"/>
      <c r="Y577" s="1"/>
      <c r="Z577" s="1"/>
      <c r="AA577" s="4"/>
      <c r="AB577" s="1"/>
      <c r="AC577" s="1"/>
    </row>
    <row r="578" spans="11:29" ht="14.25" customHeight="1" x14ac:dyDescent="0.25">
      <c r="K578" s="12"/>
      <c r="L578" s="15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"/>
      <c r="X578" s="1"/>
      <c r="Y578" s="1"/>
      <c r="Z578" s="1"/>
      <c r="AA578" s="4"/>
      <c r="AB578" s="1"/>
      <c r="AC578" s="1"/>
    </row>
    <row r="579" spans="11:29" ht="14.25" customHeight="1" x14ac:dyDescent="0.25">
      <c r="K579" s="12"/>
      <c r="L579" s="15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"/>
      <c r="X579" s="1"/>
      <c r="Y579" s="1"/>
      <c r="Z579" s="1"/>
      <c r="AA579" s="4"/>
      <c r="AB579" s="1"/>
      <c r="AC579" s="1"/>
    </row>
    <row r="580" spans="11:29" ht="14.25" customHeight="1" x14ac:dyDescent="0.25">
      <c r="K580" s="12"/>
      <c r="L580" s="15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"/>
      <c r="X580" s="1"/>
      <c r="Y580" s="1"/>
      <c r="Z580" s="1"/>
      <c r="AA580" s="4"/>
      <c r="AB580" s="1"/>
      <c r="AC580" s="1"/>
    </row>
    <row r="581" spans="11:29" ht="14.25" customHeight="1" x14ac:dyDescent="0.25">
      <c r="K581" s="12"/>
      <c r="L581" s="15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"/>
      <c r="X581" s="1"/>
      <c r="Y581" s="1"/>
      <c r="Z581" s="1"/>
      <c r="AA581" s="4"/>
      <c r="AB581" s="1"/>
      <c r="AC581" s="1"/>
    </row>
    <row r="582" spans="11:29" ht="14.25" customHeight="1" x14ac:dyDescent="0.25">
      <c r="K582" s="12"/>
      <c r="L582" s="15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"/>
      <c r="X582" s="1"/>
      <c r="Y582" s="1"/>
      <c r="Z582" s="1"/>
      <c r="AA582" s="4"/>
      <c r="AB582" s="1"/>
      <c r="AC582" s="1"/>
    </row>
    <row r="583" spans="11:29" ht="14.25" customHeight="1" x14ac:dyDescent="0.25">
      <c r="K583" s="12"/>
      <c r="L583" s="15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"/>
      <c r="X583" s="1"/>
      <c r="Y583" s="1"/>
      <c r="Z583" s="1"/>
      <c r="AA583" s="4"/>
      <c r="AB583" s="1"/>
      <c r="AC583" s="1"/>
    </row>
    <row r="584" spans="11:29" ht="14.25" customHeight="1" x14ac:dyDescent="0.25">
      <c r="K584" s="12"/>
      <c r="L584" s="15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"/>
      <c r="X584" s="1"/>
      <c r="Y584" s="1"/>
      <c r="Z584" s="1"/>
      <c r="AA584" s="4"/>
      <c r="AB584" s="1"/>
      <c r="AC584" s="1"/>
    </row>
    <row r="585" spans="11:29" ht="14.25" customHeight="1" x14ac:dyDescent="0.25">
      <c r="K585" s="12"/>
      <c r="L585" s="15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"/>
      <c r="X585" s="1"/>
      <c r="Y585" s="1"/>
      <c r="Z585" s="1"/>
      <c r="AA585" s="4"/>
      <c r="AB585" s="1"/>
      <c r="AC585" s="1"/>
    </row>
    <row r="586" spans="11:29" ht="14.25" customHeight="1" x14ac:dyDescent="0.25">
      <c r="K586" s="12"/>
      <c r="L586" s="15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"/>
      <c r="X586" s="1"/>
      <c r="Y586" s="1"/>
      <c r="Z586" s="1"/>
      <c r="AA586" s="4"/>
      <c r="AB586" s="1"/>
      <c r="AC586" s="1"/>
    </row>
    <row r="587" spans="11:29" ht="14.25" customHeight="1" x14ac:dyDescent="0.25">
      <c r="K587" s="12"/>
      <c r="L587" s="15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"/>
      <c r="X587" s="1"/>
      <c r="Y587" s="1"/>
      <c r="Z587" s="1"/>
      <c r="AA587" s="4"/>
      <c r="AB587" s="1"/>
      <c r="AC587" s="1"/>
    </row>
    <row r="588" spans="11:29" ht="14.25" customHeight="1" x14ac:dyDescent="0.25">
      <c r="K588" s="12"/>
      <c r="L588" s="15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"/>
      <c r="X588" s="1"/>
      <c r="Y588" s="1"/>
      <c r="Z588" s="1"/>
      <c r="AA588" s="4"/>
      <c r="AB588" s="1"/>
      <c r="AC588" s="1"/>
    </row>
    <row r="589" spans="11:29" ht="14.25" customHeight="1" x14ac:dyDescent="0.25">
      <c r="K589" s="12"/>
      <c r="L589" s="15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"/>
      <c r="X589" s="1"/>
      <c r="Y589" s="1"/>
      <c r="Z589" s="1"/>
      <c r="AA589" s="4"/>
      <c r="AB589" s="1"/>
      <c r="AC589" s="1"/>
    </row>
    <row r="590" spans="11:29" ht="14.25" customHeight="1" x14ac:dyDescent="0.25">
      <c r="K590" s="12"/>
      <c r="L590" s="15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"/>
      <c r="X590" s="1"/>
      <c r="Y590" s="1"/>
      <c r="Z590" s="1"/>
      <c r="AA590" s="4"/>
      <c r="AB590" s="1"/>
      <c r="AC590" s="1"/>
    </row>
    <row r="591" spans="11:29" ht="14.25" customHeight="1" x14ac:dyDescent="0.25">
      <c r="K591" s="12"/>
      <c r="L591" s="15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"/>
      <c r="X591" s="1"/>
      <c r="Y591" s="1"/>
      <c r="Z591" s="1"/>
      <c r="AA591" s="4"/>
      <c r="AB591" s="1"/>
      <c r="AC591" s="1"/>
    </row>
    <row r="592" spans="11:29" ht="14.25" customHeight="1" x14ac:dyDescent="0.25">
      <c r="K592" s="12"/>
      <c r="L592" s="15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"/>
      <c r="X592" s="1"/>
      <c r="Y592" s="1"/>
      <c r="Z592" s="1"/>
      <c r="AA592" s="4"/>
      <c r="AB592" s="1"/>
      <c r="AC592" s="1"/>
    </row>
    <row r="593" spans="11:29" ht="14.25" customHeight="1" x14ac:dyDescent="0.25">
      <c r="K593" s="12"/>
      <c r="L593" s="15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"/>
      <c r="X593" s="1"/>
      <c r="Y593" s="1"/>
      <c r="Z593" s="1"/>
      <c r="AA593" s="4"/>
      <c r="AB593" s="1"/>
      <c r="AC593" s="1"/>
    </row>
    <row r="594" spans="11:29" ht="14.25" customHeight="1" x14ac:dyDescent="0.25">
      <c r="K594" s="12"/>
      <c r="L594" s="15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"/>
      <c r="X594" s="1"/>
      <c r="Y594" s="1"/>
      <c r="Z594" s="1"/>
      <c r="AA594" s="4"/>
      <c r="AB594" s="1"/>
      <c r="AC594" s="1"/>
    </row>
    <row r="595" spans="11:29" ht="14.25" customHeight="1" x14ac:dyDescent="0.25">
      <c r="K595" s="12"/>
      <c r="L595" s="15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"/>
      <c r="X595" s="1"/>
      <c r="Y595" s="1"/>
      <c r="Z595" s="1"/>
      <c r="AA595" s="4"/>
      <c r="AB595" s="1"/>
      <c r="AC595" s="1"/>
    </row>
    <row r="596" spans="11:29" ht="14.25" customHeight="1" x14ac:dyDescent="0.25">
      <c r="K596" s="12"/>
      <c r="L596" s="15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"/>
      <c r="X596" s="1"/>
      <c r="Y596" s="1"/>
      <c r="Z596" s="1"/>
      <c r="AA596" s="4"/>
      <c r="AB596" s="1"/>
      <c r="AC596" s="1"/>
    </row>
    <row r="597" spans="11:29" ht="14.25" customHeight="1" x14ac:dyDescent="0.25">
      <c r="K597" s="12"/>
      <c r="L597" s="15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"/>
      <c r="X597" s="1"/>
      <c r="Y597" s="1"/>
      <c r="Z597" s="1"/>
      <c r="AA597" s="4"/>
      <c r="AB597" s="1"/>
      <c r="AC597" s="1"/>
    </row>
    <row r="598" spans="11:29" ht="14.25" customHeight="1" x14ac:dyDescent="0.25">
      <c r="K598" s="12"/>
      <c r="L598" s="15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"/>
      <c r="X598" s="1"/>
      <c r="Y598" s="1"/>
      <c r="Z598" s="1"/>
      <c r="AA598" s="4"/>
      <c r="AB598" s="1"/>
      <c r="AC598" s="1"/>
    </row>
    <row r="599" spans="11:29" ht="14.25" customHeight="1" x14ac:dyDescent="0.25">
      <c r="K599" s="12"/>
      <c r="L599" s="15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"/>
      <c r="X599" s="1"/>
      <c r="Y599" s="1"/>
      <c r="Z599" s="1"/>
      <c r="AA599" s="4"/>
      <c r="AB599" s="1"/>
      <c r="AC599" s="1"/>
    </row>
    <row r="600" spans="11:29" ht="14.25" customHeight="1" x14ac:dyDescent="0.25">
      <c r="K600" s="12"/>
      <c r="L600" s="15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"/>
      <c r="X600" s="1"/>
      <c r="Y600" s="1"/>
      <c r="Z600" s="1"/>
      <c r="AA600" s="4"/>
      <c r="AB600" s="1"/>
      <c r="AC600" s="1"/>
    </row>
    <row r="601" spans="11:29" ht="14.25" customHeight="1" x14ac:dyDescent="0.25">
      <c r="K601" s="12"/>
      <c r="L601" s="15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"/>
      <c r="X601" s="1"/>
      <c r="Y601" s="1"/>
      <c r="Z601" s="1"/>
      <c r="AA601" s="4"/>
      <c r="AB601" s="1"/>
      <c r="AC601" s="1"/>
    </row>
    <row r="602" spans="11:29" ht="14.25" customHeight="1" x14ac:dyDescent="0.25">
      <c r="K602" s="12"/>
      <c r="L602" s="15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"/>
      <c r="X602" s="1"/>
      <c r="Y602" s="1"/>
      <c r="Z602" s="1"/>
      <c r="AA602" s="4"/>
      <c r="AB602" s="1"/>
      <c r="AC602" s="1"/>
    </row>
    <row r="603" spans="11:29" ht="14.25" customHeight="1" x14ac:dyDescent="0.25">
      <c r="K603" s="12"/>
      <c r="L603" s="15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"/>
      <c r="X603" s="1"/>
      <c r="Y603" s="1"/>
      <c r="Z603" s="1"/>
      <c r="AA603" s="4"/>
      <c r="AB603" s="1"/>
      <c r="AC603" s="1"/>
    </row>
    <row r="604" spans="11:29" ht="14.25" customHeight="1" x14ac:dyDescent="0.25">
      <c r="K604" s="12"/>
      <c r="L604" s="15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"/>
      <c r="X604" s="1"/>
      <c r="Y604" s="1"/>
      <c r="Z604" s="1"/>
      <c r="AA604" s="4"/>
      <c r="AB604" s="1"/>
      <c r="AC604" s="1"/>
    </row>
    <row r="605" spans="11:29" ht="14.25" customHeight="1" x14ac:dyDescent="0.25">
      <c r="K605" s="12"/>
      <c r="L605" s="15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"/>
      <c r="X605" s="1"/>
      <c r="Y605" s="1"/>
      <c r="Z605" s="1"/>
      <c r="AA605" s="4"/>
      <c r="AB605" s="1"/>
      <c r="AC605" s="1"/>
    </row>
    <row r="606" spans="11:29" ht="14.25" customHeight="1" x14ac:dyDescent="0.25">
      <c r="K606" s="12"/>
      <c r="L606" s="15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"/>
      <c r="X606" s="1"/>
      <c r="Y606" s="1"/>
      <c r="Z606" s="1"/>
      <c r="AA606" s="4"/>
      <c r="AB606" s="1"/>
      <c r="AC606" s="1"/>
    </row>
    <row r="607" spans="11:29" ht="14.25" customHeight="1" x14ac:dyDescent="0.25">
      <c r="K607" s="12"/>
      <c r="L607" s="15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"/>
      <c r="X607" s="1"/>
      <c r="Y607" s="1"/>
      <c r="Z607" s="1"/>
      <c r="AA607" s="4"/>
      <c r="AB607" s="1"/>
      <c r="AC607" s="1"/>
    </row>
    <row r="608" spans="11:29" ht="14.25" customHeight="1" x14ac:dyDescent="0.25">
      <c r="K608" s="12"/>
      <c r="L608" s="15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"/>
      <c r="X608" s="1"/>
      <c r="Y608" s="1"/>
      <c r="Z608" s="1"/>
      <c r="AA608" s="4"/>
      <c r="AB608" s="1"/>
      <c r="AC608" s="1"/>
    </row>
    <row r="609" spans="11:29" ht="14.25" customHeight="1" x14ac:dyDescent="0.25">
      <c r="K609" s="12"/>
      <c r="L609" s="15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"/>
      <c r="X609" s="1"/>
      <c r="Y609" s="1"/>
      <c r="Z609" s="1"/>
      <c r="AA609" s="4"/>
      <c r="AB609" s="1"/>
      <c r="AC609" s="1"/>
    </row>
    <row r="610" spans="11:29" ht="14.25" customHeight="1" x14ac:dyDescent="0.25">
      <c r="K610" s="12"/>
      <c r="L610" s="15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"/>
      <c r="X610" s="1"/>
      <c r="Y610" s="1"/>
      <c r="Z610" s="1"/>
      <c r="AA610" s="4"/>
      <c r="AB610" s="1"/>
      <c r="AC610" s="1"/>
    </row>
    <row r="611" spans="11:29" ht="14.25" customHeight="1" x14ac:dyDescent="0.25">
      <c r="K611" s="12"/>
      <c r="L611" s="15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"/>
      <c r="X611" s="1"/>
      <c r="Y611" s="1"/>
      <c r="Z611" s="1"/>
      <c r="AA611" s="4"/>
      <c r="AB611" s="1"/>
      <c r="AC611" s="1"/>
    </row>
    <row r="612" spans="11:29" ht="14.25" customHeight="1" x14ac:dyDescent="0.25">
      <c r="K612" s="12"/>
      <c r="L612" s="15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"/>
      <c r="X612" s="1"/>
      <c r="Y612" s="1"/>
      <c r="Z612" s="1"/>
      <c r="AA612" s="4"/>
      <c r="AB612" s="1"/>
      <c r="AC612" s="1"/>
    </row>
    <row r="613" spans="11:29" ht="14.25" customHeight="1" x14ac:dyDescent="0.25">
      <c r="K613" s="12"/>
      <c r="L613" s="15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"/>
      <c r="X613" s="1"/>
      <c r="Y613" s="1"/>
      <c r="Z613" s="1"/>
      <c r="AA613" s="4"/>
      <c r="AB613" s="1"/>
      <c r="AC613" s="1"/>
    </row>
    <row r="614" spans="11:29" ht="14.25" customHeight="1" x14ac:dyDescent="0.25">
      <c r="K614" s="12"/>
      <c r="L614" s="15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"/>
      <c r="X614" s="1"/>
      <c r="Y614" s="1"/>
      <c r="Z614" s="1"/>
      <c r="AA614" s="4"/>
      <c r="AB614" s="1"/>
      <c r="AC614" s="1"/>
    </row>
    <row r="615" spans="11:29" ht="14.25" customHeight="1" x14ac:dyDescent="0.25">
      <c r="K615" s="12"/>
      <c r="L615" s="15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"/>
      <c r="X615" s="1"/>
      <c r="Y615" s="1"/>
      <c r="Z615" s="1"/>
      <c r="AA615" s="4"/>
      <c r="AB615" s="1"/>
      <c r="AC615" s="1"/>
    </row>
    <row r="616" spans="11:29" ht="14.25" customHeight="1" x14ac:dyDescent="0.25">
      <c r="K616" s="12"/>
      <c r="L616" s="15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"/>
      <c r="X616" s="1"/>
      <c r="Y616" s="1"/>
      <c r="Z616" s="1"/>
      <c r="AA616" s="4"/>
      <c r="AB616" s="1"/>
      <c r="AC616" s="1"/>
    </row>
    <row r="617" spans="11:29" ht="14.25" customHeight="1" x14ac:dyDescent="0.25">
      <c r="K617" s="12"/>
      <c r="L617" s="15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"/>
      <c r="X617" s="1"/>
      <c r="Y617" s="1"/>
      <c r="Z617" s="1"/>
      <c r="AA617" s="4"/>
      <c r="AB617" s="1"/>
      <c r="AC617" s="1"/>
    </row>
    <row r="618" spans="11:29" ht="14.25" customHeight="1" x14ac:dyDescent="0.25">
      <c r="K618" s="12"/>
      <c r="L618" s="15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"/>
      <c r="X618" s="1"/>
      <c r="Y618" s="1"/>
      <c r="Z618" s="1"/>
      <c r="AA618" s="4"/>
      <c r="AB618" s="1"/>
      <c r="AC618" s="1"/>
    </row>
    <row r="619" spans="11:29" ht="14.25" customHeight="1" x14ac:dyDescent="0.25">
      <c r="K619" s="12"/>
      <c r="L619" s="15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"/>
      <c r="X619" s="1"/>
      <c r="Y619" s="1"/>
      <c r="Z619" s="1"/>
      <c r="AA619" s="4"/>
      <c r="AB619" s="1"/>
      <c r="AC619" s="1"/>
    </row>
    <row r="620" spans="11:29" ht="14.25" customHeight="1" x14ac:dyDescent="0.25">
      <c r="K620" s="12"/>
      <c r="L620" s="15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"/>
      <c r="X620" s="1"/>
      <c r="Y620" s="1"/>
      <c r="Z620" s="1"/>
      <c r="AA620" s="4"/>
      <c r="AB620" s="1"/>
      <c r="AC620" s="1"/>
    </row>
    <row r="621" spans="11:29" ht="14.25" customHeight="1" x14ac:dyDescent="0.25">
      <c r="K621" s="12"/>
      <c r="L621" s="15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"/>
      <c r="X621" s="1"/>
      <c r="Y621" s="1"/>
      <c r="Z621" s="1"/>
      <c r="AA621" s="4"/>
      <c r="AB621" s="1"/>
      <c r="AC621" s="1"/>
    </row>
    <row r="622" spans="11:29" ht="14.25" customHeight="1" x14ac:dyDescent="0.25">
      <c r="K622" s="12"/>
      <c r="L622" s="15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"/>
      <c r="X622" s="1"/>
      <c r="Y622" s="1"/>
      <c r="Z622" s="1"/>
      <c r="AA622" s="4"/>
      <c r="AB622" s="1"/>
      <c r="AC622" s="1"/>
    </row>
    <row r="623" spans="11:29" ht="14.25" customHeight="1" x14ac:dyDescent="0.25">
      <c r="K623" s="12"/>
      <c r="L623" s="15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"/>
      <c r="X623" s="1"/>
      <c r="Y623" s="1"/>
      <c r="Z623" s="1"/>
      <c r="AA623" s="4"/>
      <c r="AB623" s="1"/>
      <c r="AC623" s="1"/>
    </row>
    <row r="624" spans="11:29" ht="14.25" customHeight="1" x14ac:dyDescent="0.25">
      <c r="K624" s="12"/>
      <c r="L624" s="15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"/>
      <c r="X624" s="1"/>
      <c r="Y624" s="1"/>
      <c r="Z624" s="1"/>
      <c r="AA624" s="4"/>
      <c r="AB624" s="1"/>
      <c r="AC624" s="1"/>
    </row>
    <row r="625" spans="11:29" ht="14.25" customHeight="1" x14ac:dyDescent="0.25">
      <c r="K625" s="12"/>
      <c r="L625" s="15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"/>
      <c r="X625" s="1"/>
      <c r="Y625" s="1"/>
      <c r="Z625" s="1"/>
      <c r="AA625" s="4"/>
      <c r="AB625" s="1"/>
      <c r="AC625" s="1"/>
    </row>
    <row r="626" spans="11:29" ht="14.25" customHeight="1" x14ac:dyDescent="0.25">
      <c r="K626" s="12"/>
      <c r="L626" s="15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"/>
      <c r="X626" s="1"/>
      <c r="Y626" s="1"/>
      <c r="Z626" s="1"/>
      <c r="AA626" s="4"/>
      <c r="AB626" s="1"/>
      <c r="AC626" s="1"/>
    </row>
    <row r="627" spans="11:29" ht="14.25" customHeight="1" x14ac:dyDescent="0.25">
      <c r="K627" s="12"/>
      <c r="L627" s="15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"/>
      <c r="X627" s="1"/>
      <c r="Y627" s="1"/>
      <c r="Z627" s="1"/>
      <c r="AA627" s="4"/>
      <c r="AB627" s="1"/>
      <c r="AC627" s="1"/>
    </row>
    <row r="628" spans="11:29" ht="14.25" customHeight="1" x14ac:dyDescent="0.25">
      <c r="K628" s="12"/>
      <c r="L628" s="15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"/>
      <c r="X628" s="1"/>
      <c r="Y628" s="1"/>
      <c r="Z628" s="1"/>
      <c r="AA628" s="4"/>
      <c r="AB628" s="1"/>
      <c r="AC628" s="1"/>
    </row>
    <row r="629" spans="11:29" ht="14.25" customHeight="1" x14ac:dyDescent="0.25">
      <c r="K629" s="12"/>
      <c r="L629" s="15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"/>
      <c r="X629" s="1"/>
      <c r="Y629" s="1"/>
      <c r="Z629" s="1"/>
      <c r="AA629" s="4"/>
      <c r="AB629" s="1"/>
      <c r="AC629" s="1"/>
    </row>
    <row r="630" spans="11:29" ht="14.25" customHeight="1" x14ac:dyDescent="0.25">
      <c r="K630" s="12"/>
      <c r="L630" s="15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"/>
      <c r="X630" s="1"/>
      <c r="Y630" s="1"/>
      <c r="Z630" s="1"/>
      <c r="AA630" s="4"/>
      <c r="AB630" s="1"/>
      <c r="AC630" s="1"/>
    </row>
    <row r="631" spans="11:29" ht="14.25" customHeight="1" x14ac:dyDescent="0.25">
      <c r="K631" s="12"/>
      <c r="L631" s="15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"/>
      <c r="X631" s="1"/>
      <c r="Y631" s="1"/>
      <c r="Z631" s="1"/>
      <c r="AA631" s="4"/>
      <c r="AB631" s="1"/>
      <c r="AC631" s="1"/>
    </row>
    <row r="632" spans="11:29" ht="14.25" customHeight="1" x14ac:dyDescent="0.25">
      <c r="K632" s="12"/>
      <c r="L632" s="15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"/>
      <c r="X632" s="1"/>
      <c r="Y632" s="1"/>
      <c r="Z632" s="1"/>
      <c r="AA632" s="4"/>
      <c r="AB632" s="1"/>
      <c r="AC632" s="1"/>
    </row>
    <row r="633" spans="11:29" ht="14.25" customHeight="1" x14ac:dyDescent="0.25">
      <c r="K633" s="12"/>
      <c r="L633" s="15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"/>
      <c r="X633" s="1"/>
      <c r="Y633" s="1"/>
      <c r="Z633" s="1"/>
      <c r="AA633" s="4"/>
      <c r="AB633" s="1"/>
      <c r="AC633" s="1"/>
    </row>
    <row r="634" spans="11:29" ht="14.25" customHeight="1" x14ac:dyDescent="0.25">
      <c r="K634" s="12"/>
      <c r="L634" s="15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"/>
      <c r="X634" s="1"/>
      <c r="Y634" s="1"/>
      <c r="Z634" s="1"/>
      <c r="AA634" s="4"/>
      <c r="AB634" s="1"/>
      <c r="AC634" s="1"/>
    </row>
    <row r="635" spans="11:29" ht="14.25" customHeight="1" x14ac:dyDescent="0.25">
      <c r="K635" s="12"/>
      <c r="L635" s="15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"/>
      <c r="X635" s="1"/>
      <c r="Y635" s="1"/>
      <c r="Z635" s="1"/>
      <c r="AA635" s="4"/>
      <c r="AB635" s="1"/>
      <c r="AC635" s="1"/>
    </row>
    <row r="636" spans="11:29" ht="14.25" customHeight="1" x14ac:dyDescent="0.25">
      <c r="K636" s="12"/>
      <c r="L636" s="15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"/>
      <c r="X636" s="1"/>
      <c r="Y636" s="1"/>
      <c r="Z636" s="1"/>
      <c r="AA636" s="4"/>
      <c r="AB636" s="1"/>
      <c r="AC636" s="1"/>
    </row>
    <row r="637" spans="11:29" ht="14.25" customHeight="1" x14ac:dyDescent="0.25">
      <c r="K637" s="12"/>
      <c r="L637" s="15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"/>
      <c r="X637" s="1"/>
      <c r="Y637" s="1"/>
      <c r="Z637" s="1"/>
      <c r="AA637" s="4"/>
      <c r="AB637" s="1"/>
      <c r="AC637" s="1"/>
    </row>
    <row r="638" spans="11:29" ht="14.25" customHeight="1" x14ac:dyDescent="0.25">
      <c r="K638" s="12"/>
      <c r="L638" s="15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"/>
      <c r="X638" s="1"/>
      <c r="Y638" s="1"/>
      <c r="Z638" s="1"/>
      <c r="AA638" s="4"/>
      <c r="AB638" s="1"/>
      <c r="AC638" s="1"/>
    </row>
    <row r="639" spans="11:29" ht="14.25" customHeight="1" x14ac:dyDescent="0.25">
      <c r="K639" s="12"/>
      <c r="L639" s="15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"/>
      <c r="X639" s="1"/>
      <c r="Y639" s="1"/>
      <c r="Z639" s="1"/>
      <c r="AA639" s="4"/>
      <c r="AB639" s="1"/>
      <c r="AC639" s="1"/>
    </row>
    <row r="640" spans="11:29" ht="14.25" customHeight="1" x14ac:dyDescent="0.25">
      <c r="K640" s="12"/>
      <c r="L640" s="15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"/>
      <c r="X640" s="1"/>
      <c r="Y640" s="1"/>
      <c r="Z640" s="1"/>
      <c r="AA640" s="4"/>
      <c r="AB640" s="1"/>
      <c r="AC640" s="1"/>
    </row>
    <row r="641" spans="11:29" ht="14.25" customHeight="1" x14ac:dyDescent="0.25">
      <c r="K641" s="12"/>
      <c r="L641" s="15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"/>
      <c r="X641" s="1"/>
      <c r="Y641" s="1"/>
      <c r="Z641" s="1"/>
      <c r="AA641" s="4"/>
      <c r="AB641" s="1"/>
      <c r="AC641" s="1"/>
    </row>
    <row r="642" spans="11:29" ht="14.25" customHeight="1" x14ac:dyDescent="0.25">
      <c r="K642" s="12"/>
      <c r="L642" s="15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"/>
      <c r="X642" s="1"/>
      <c r="Y642" s="1"/>
      <c r="Z642" s="1"/>
      <c r="AA642" s="4"/>
      <c r="AB642" s="1"/>
      <c r="AC642" s="1"/>
    </row>
    <row r="643" spans="11:29" ht="14.25" customHeight="1" x14ac:dyDescent="0.25">
      <c r="K643" s="12"/>
      <c r="L643" s="15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"/>
      <c r="X643" s="1"/>
      <c r="Y643" s="1"/>
      <c r="Z643" s="1"/>
      <c r="AA643" s="4"/>
      <c r="AB643" s="1"/>
      <c r="AC643" s="1"/>
    </row>
    <row r="644" spans="11:29" ht="14.25" customHeight="1" x14ac:dyDescent="0.25">
      <c r="K644" s="12"/>
      <c r="L644" s="15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"/>
      <c r="X644" s="1"/>
      <c r="Y644" s="1"/>
      <c r="Z644" s="1"/>
      <c r="AA644" s="4"/>
      <c r="AB644" s="1"/>
      <c r="AC644" s="1"/>
    </row>
    <row r="645" spans="11:29" ht="14.25" customHeight="1" x14ac:dyDescent="0.25">
      <c r="K645" s="12"/>
      <c r="L645" s="15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"/>
      <c r="X645" s="1"/>
      <c r="Y645" s="1"/>
      <c r="Z645" s="1"/>
      <c r="AA645" s="4"/>
      <c r="AB645" s="1"/>
      <c r="AC645" s="1"/>
    </row>
    <row r="646" spans="11:29" ht="14.25" customHeight="1" x14ac:dyDescent="0.25">
      <c r="K646" s="12"/>
      <c r="L646" s="15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"/>
      <c r="X646" s="1"/>
      <c r="Y646" s="1"/>
      <c r="Z646" s="1"/>
      <c r="AA646" s="4"/>
      <c r="AB646" s="1"/>
      <c r="AC646" s="1"/>
    </row>
    <row r="647" spans="11:29" ht="14.25" customHeight="1" x14ac:dyDescent="0.25">
      <c r="K647" s="12"/>
      <c r="L647" s="15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"/>
      <c r="X647" s="1"/>
      <c r="Y647" s="1"/>
      <c r="Z647" s="1"/>
      <c r="AA647" s="4"/>
      <c r="AB647" s="1"/>
      <c r="AC647" s="1"/>
    </row>
    <row r="648" spans="11:29" ht="14.25" customHeight="1" x14ac:dyDescent="0.25">
      <c r="K648" s="12"/>
      <c r="L648" s="15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"/>
      <c r="X648" s="1"/>
      <c r="Y648" s="1"/>
      <c r="Z648" s="1"/>
      <c r="AA648" s="4"/>
      <c r="AB648" s="1"/>
      <c r="AC648" s="1"/>
    </row>
    <row r="649" spans="11:29" ht="14.25" customHeight="1" x14ac:dyDescent="0.25">
      <c r="K649" s="12"/>
      <c r="L649" s="15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"/>
      <c r="X649" s="1"/>
      <c r="Y649" s="1"/>
      <c r="Z649" s="1"/>
      <c r="AA649" s="4"/>
      <c r="AB649" s="1"/>
      <c r="AC649" s="1"/>
    </row>
    <row r="650" spans="11:29" ht="14.25" customHeight="1" x14ac:dyDescent="0.25">
      <c r="K650" s="12"/>
      <c r="L650" s="15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"/>
      <c r="X650" s="1"/>
      <c r="Y650" s="1"/>
      <c r="Z650" s="1"/>
      <c r="AA650" s="4"/>
      <c r="AB650" s="1"/>
      <c r="AC650" s="1"/>
    </row>
    <row r="651" spans="11:29" ht="14.25" customHeight="1" x14ac:dyDescent="0.25">
      <c r="K651" s="12"/>
      <c r="L651" s="15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"/>
      <c r="X651" s="1"/>
      <c r="Y651" s="1"/>
      <c r="Z651" s="1"/>
      <c r="AA651" s="4"/>
      <c r="AB651" s="1"/>
      <c r="AC651" s="1"/>
    </row>
    <row r="652" spans="11:29" ht="14.25" customHeight="1" x14ac:dyDescent="0.25">
      <c r="K652" s="12"/>
      <c r="L652" s="15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"/>
      <c r="X652" s="1"/>
      <c r="Y652" s="1"/>
      <c r="Z652" s="1"/>
      <c r="AA652" s="4"/>
      <c r="AB652" s="1"/>
      <c r="AC652" s="1"/>
    </row>
    <row r="653" spans="11:29" ht="14.25" customHeight="1" x14ac:dyDescent="0.25">
      <c r="K653" s="12"/>
      <c r="L653" s="15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"/>
      <c r="X653" s="1"/>
      <c r="Y653" s="1"/>
      <c r="Z653" s="1"/>
      <c r="AA653" s="4"/>
      <c r="AB653" s="1"/>
      <c r="AC653" s="1"/>
    </row>
    <row r="654" spans="11:29" ht="14.25" customHeight="1" x14ac:dyDescent="0.25">
      <c r="K654" s="12"/>
      <c r="L654" s="15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"/>
      <c r="X654" s="1"/>
      <c r="Y654" s="1"/>
      <c r="Z654" s="1"/>
      <c r="AA654" s="4"/>
      <c r="AB654" s="1"/>
      <c r="AC654" s="1"/>
    </row>
    <row r="655" spans="11:29" ht="14.25" customHeight="1" x14ac:dyDescent="0.25">
      <c r="K655" s="12"/>
      <c r="L655" s="15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"/>
      <c r="X655" s="1"/>
      <c r="Y655" s="1"/>
      <c r="Z655" s="1"/>
      <c r="AA655" s="4"/>
      <c r="AB655" s="1"/>
      <c r="AC655" s="1"/>
    </row>
    <row r="656" spans="11:29" ht="14.25" customHeight="1" x14ac:dyDescent="0.25">
      <c r="K656" s="12"/>
      <c r="L656" s="15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"/>
      <c r="X656" s="1"/>
      <c r="Y656" s="1"/>
      <c r="Z656" s="1"/>
      <c r="AA656" s="4"/>
      <c r="AB656" s="1"/>
      <c r="AC656" s="1"/>
    </row>
    <row r="657" spans="11:29" ht="14.25" customHeight="1" x14ac:dyDescent="0.25">
      <c r="K657" s="12"/>
      <c r="L657" s="15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"/>
      <c r="X657" s="1"/>
      <c r="Y657" s="1"/>
      <c r="Z657" s="1"/>
      <c r="AA657" s="4"/>
      <c r="AB657" s="1"/>
      <c r="AC657" s="1"/>
    </row>
    <row r="658" spans="11:29" ht="14.25" customHeight="1" x14ac:dyDescent="0.25">
      <c r="K658" s="12"/>
      <c r="L658" s="15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"/>
      <c r="X658" s="1"/>
      <c r="Y658" s="1"/>
      <c r="Z658" s="1"/>
      <c r="AA658" s="4"/>
      <c r="AB658" s="1"/>
      <c r="AC658" s="1"/>
    </row>
    <row r="659" spans="11:29" ht="14.25" customHeight="1" x14ac:dyDescent="0.25">
      <c r="K659" s="12"/>
      <c r="L659" s="15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"/>
      <c r="X659" s="1"/>
      <c r="Y659" s="1"/>
      <c r="Z659" s="1"/>
      <c r="AA659" s="4"/>
      <c r="AB659" s="1"/>
      <c r="AC659" s="1"/>
    </row>
    <row r="660" spans="11:29" ht="14.25" customHeight="1" x14ac:dyDescent="0.25">
      <c r="K660" s="12"/>
      <c r="L660" s="15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"/>
      <c r="X660" s="1"/>
      <c r="Y660" s="1"/>
      <c r="Z660" s="1"/>
      <c r="AA660" s="4"/>
      <c r="AB660" s="1"/>
      <c r="AC660" s="1"/>
    </row>
    <row r="661" spans="11:29" ht="14.25" customHeight="1" x14ac:dyDescent="0.25">
      <c r="K661" s="12"/>
      <c r="L661" s="15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"/>
      <c r="X661" s="1"/>
      <c r="Y661" s="1"/>
      <c r="Z661" s="1"/>
      <c r="AA661" s="4"/>
      <c r="AB661" s="1"/>
      <c r="AC661" s="1"/>
    </row>
    <row r="662" spans="11:29" ht="14.25" customHeight="1" x14ac:dyDescent="0.25">
      <c r="K662" s="12"/>
      <c r="L662" s="15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"/>
      <c r="X662" s="1"/>
      <c r="Y662" s="1"/>
      <c r="Z662" s="1"/>
      <c r="AA662" s="4"/>
      <c r="AB662" s="1"/>
      <c r="AC662" s="1"/>
    </row>
    <row r="663" spans="11:29" ht="14.25" customHeight="1" x14ac:dyDescent="0.25">
      <c r="K663" s="12"/>
      <c r="L663" s="15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"/>
      <c r="X663" s="1"/>
      <c r="Y663" s="1"/>
      <c r="Z663" s="1"/>
      <c r="AA663" s="4"/>
      <c r="AB663" s="1"/>
      <c r="AC663" s="1"/>
    </row>
    <row r="664" spans="11:29" ht="14.25" customHeight="1" x14ac:dyDescent="0.25">
      <c r="K664" s="12"/>
      <c r="L664" s="15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"/>
      <c r="X664" s="1"/>
      <c r="Y664" s="1"/>
      <c r="Z664" s="1"/>
      <c r="AA664" s="4"/>
      <c r="AB664" s="1"/>
      <c r="AC664" s="1"/>
    </row>
    <row r="665" spans="11:29" ht="14.25" customHeight="1" x14ac:dyDescent="0.25">
      <c r="K665" s="12"/>
      <c r="L665" s="15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"/>
      <c r="X665" s="1"/>
      <c r="Y665" s="1"/>
      <c r="Z665" s="1"/>
      <c r="AA665" s="4"/>
      <c r="AB665" s="1"/>
      <c r="AC665" s="1"/>
    </row>
    <row r="666" spans="11:29" ht="14.25" customHeight="1" x14ac:dyDescent="0.25">
      <c r="K666" s="12"/>
      <c r="L666" s="15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"/>
      <c r="X666" s="1"/>
      <c r="Y666" s="1"/>
      <c r="Z666" s="1"/>
      <c r="AA666" s="4"/>
      <c r="AB666" s="1"/>
      <c r="AC666" s="1"/>
    </row>
    <row r="667" spans="11:29" ht="14.25" customHeight="1" x14ac:dyDescent="0.25">
      <c r="K667" s="12"/>
      <c r="L667" s="15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"/>
      <c r="X667" s="1"/>
      <c r="Y667" s="1"/>
      <c r="Z667" s="1"/>
      <c r="AA667" s="4"/>
      <c r="AB667" s="1"/>
      <c r="AC667" s="1"/>
    </row>
    <row r="668" spans="11:29" ht="14.25" customHeight="1" x14ac:dyDescent="0.25">
      <c r="K668" s="12"/>
      <c r="L668" s="15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"/>
      <c r="X668" s="1"/>
      <c r="Y668" s="1"/>
      <c r="Z668" s="1"/>
      <c r="AA668" s="4"/>
      <c r="AB668" s="1"/>
      <c r="AC668" s="1"/>
    </row>
    <row r="669" spans="11:29" ht="14.25" customHeight="1" x14ac:dyDescent="0.25">
      <c r="K669" s="12"/>
      <c r="L669" s="15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"/>
      <c r="X669" s="1"/>
      <c r="Y669" s="1"/>
      <c r="Z669" s="1"/>
      <c r="AA669" s="4"/>
      <c r="AB669" s="1"/>
      <c r="AC669" s="1"/>
    </row>
    <row r="670" spans="11:29" ht="14.25" customHeight="1" x14ac:dyDescent="0.25">
      <c r="K670" s="12"/>
      <c r="L670" s="15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"/>
      <c r="X670" s="1"/>
      <c r="Y670" s="1"/>
      <c r="Z670" s="1"/>
      <c r="AA670" s="4"/>
      <c r="AB670" s="1"/>
      <c r="AC670" s="1"/>
    </row>
    <row r="671" spans="11:29" ht="14.25" customHeight="1" x14ac:dyDescent="0.25">
      <c r="K671" s="12"/>
      <c r="L671" s="15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"/>
      <c r="X671" s="1"/>
      <c r="Y671" s="1"/>
      <c r="Z671" s="1"/>
      <c r="AA671" s="4"/>
      <c r="AB671" s="1"/>
      <c r="AC671" s="1"/>
    </row>
    <row r="672" spans="11:29" ht="14.25" customHeight="1" x14ac:dyDescent="0.25">
      <c r="K672" s="12"/>
      <c r="L672" s="15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"/>
      <c r="X672" s="1"/>
      <c r="Y672" s="1"/>
      <c r="Z672" s="1"/>
      <c r="AA672" s="4"/>
      <c r="AB672" s="1"/>
      <c r="AC672" s="1"/>
    </row>
    <row r="673" spans="11:29" ht="14.25" customHeight="1" x14ac:dyDescent="0.25">
      <c r="K673" s="12"/>
      <c r="L673" s="15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"/>
      <c r="X673" s="1"/>
      <c r="Y673" s="1"/>
      <c r="Z673" s="1"/>
      <c r="AA673" s="4"/>
      <c r="AB673" s="1"/>
      <c r="AC673" s="1"/>
    </row>
    <row r="674" spans="11:29" ht="14.25" customHeight="1" x14ac:dyDescent="0.25">
      <c r="K674" s="12"/>
      <c r="L674" s="15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"/>
      <c r="X674" s="1"/>
      <c r="Y674" s="1"/>
      <c r="Z674" s="1"/>
      <c r="AA674" s="4"/>
      <c r="AB674" s="1"/>
      <c r="AC674" s="1"/>
    </row>
    <row r="675" spans="11:29" ht="14.25" customHeight="1" x14ac:dyDescent="0.25">
      <c r="K675" s="12"/>
      <c r="L675" s="15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"/>
      <c r="X675" s="1"/>
      <c r="Y675" s="1"/>
      <c r="Z675" s="1"/>
      <c r="AA675" s="4"/>
      <c r="AB675" s="1"/>
      <c r="AC675" s="1"/>
    </row>
    <row r="676" spans="11:29" ht="14.25" customHeight="1" x14ac:dyDescent="0.25">
      <c r="K676" s="12"/>
      <c r="L676" s="15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"/>
      <c r="X676" s="1"/>
      <c r="Y676" s="1"/>
      <c r="Z676" s="1"/>
      <c r="AA676" s="4"/>
      <c r="AB676" s="1"/>
      <c r="AC676" s="1"/>
    </row>
    <row r="677" spans="11:29" ht="14.25" customHeight="1" x14ac:dyDescent="0.25">
      <c r="K677" s="12"/>
      <c r="L677" s="15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"/>
      <c r="X677" s="1"/>
      <c r="Y677" s="1"/>
      <c r="Z677" s="1"/>
      <c r="AA677" s="4"/>
      <c r="AB677" s="1"/>
      <c r="AC677" s="1"/>
    </row>
    <row r="678" spans="11:29" ht="14.25" customHeight="1" x14ac:dyDescent="0.25">
      <c r="K678" s="12"/>
      <c r="L678" s="15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"/>
      <c r="X678" s="1"/>
      <c r="Y678" s="1"/>
      <c r="Z678" s="1"/>
      <c r="AA678" s="4"/>
      <c r="AB678" s="1"/>
      <c r="AC678" s="1"/>
    </row>
    <row r="679" spans="11:29" ht="14.25" customHeight="1" x14ac:dyDescent="0.25">
      <c r="K679" s="12"/>
      <c r="L679" s="15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"/>
      <c r="X679" s="1"/>
      <c r="Y679" s="1"/>
      <c r="Z679" s="1"/>
      <c r="AA679" s="4"/>
      <c r="AB679" s="1"/>
      <c r="AC679" s="1"/>
    </row>
    <row r="680" spans="11:29" ht="14.25" customHeight="1" x14ac:dyDescent="0.25">
      <c r="K680" s="12"/>
      <c r="L680" s="15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"/>
      <c r="X680" s="1"/>
      <c r="Y680" s="1"/>
      <c r="Z680" s="1"/>
      <c r="AA680" s="4"/>
      <c r="AB680" s="1"/>
      <c r="AC680" s="1"/>
    </row>
    <row r="681" spans="11:29" ht="14.25" customHeight="1" x14ac:dyDescent="0.25">
      <c r="K681" s="12"/>
      <c r="L681" s="15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"/>
      <c r="X681" s="1"/>
      <c r="Y681" s="1"/>
      <c r="Z681" s="1"/>
      <c r="AA681" s="4"/>
      <c r="AB681" s="1"/>
      <c r="AC681" s="1"/>
    </row>
    <row r="682" spans="11:29" ht="14.25" customHeight="1" x14ac:dyDescent="0.25">
      <c r="K682" s="12"/>
      <c r="L682" s="15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"/>
      <c r="X682" s="1"/>
      <c r="Y682" s="1"/>
      <c r="Z682" s="1"/>
      <c r="AA682" s="4"/>
      <c r="AB682" s="1"/>
      <c r="AC682" s="1"/>
    </row>
    <row r="683" spans="11:29" ht="14.25" customHeight="1" x14ac:dyDescent="0.25">
      <c r="K683" s="12"/>
      <c r="L683" s="15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"/>
      <c r="X683" s="1"/>
      <c r="Y683" s="1"/>
      <c r="Z683" s="1"/>
      <c r="AA683" s="4"/>
      <c r="AB683" s="1"/>
      <c r="AC683" s="1"/>
    </row>
    <row r="684" spans="11:29" ht="14.25" customHeight="1" x14ac:dyDescent="0.25">
      <c r="K684" s="12"/>
      <c r="L684" s="15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"/>
      <c r="X684" s="1"/>
      <c r="Y684" s="1"/>
      <c r="Z684" s="1"/>
      <c r="AA684" s="4"/>
      <c r="AB684" s="1"/>
      <c r="AC684" s="1"/>
    </row>
    <row r="685" spans="11:29" ht="14.25" customHeight="1" x14ac:dyDescent="0.25">
      <c r="K685" s="12"/>
      <c r="L685" s="15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"/>
      <c r="X685" s="1"/>
      <c r="Y685" s="1"/>
      <c r="Z685" s="1"/>
      <c r="AA685" s="4"/>
      <c r="AB685" s="1"/>
      <c r="AC685" s="1"/>
    </row>
    <row r="686" spans="11:29" ht="14.25" customHeight="1" x14ac:dyDescent="0.25">
      <c r="K686" s="12"/>
      <c r="L686" s="15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"/>
      <c r="X686" s="1"/>
      <c r="Y686" s="1"/>
      <c r="Z686" s="1"/>
      <c r="AA686" s="4"/>
      <c r="AB686" s="1"/>
      <c r="AC686" s="1"/>
    </row>
    <row r="687" spans="11:29" ht="14.25" customHeight="1" x14ac:dyDescent="0.25">
      <c r="K687" s="12"/>
      <c r="L687" s="15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"/>
      <c r="X687" s="1"/>
      <c r="Y687" s="1"/>
      <c r="Z687" s="1"/>
      <c r="AA687" s="4"/>
      <c r="AB687" s="1"/>
      <c r="AC687" s="1"/>
    </row>
    <row r="688" spans="11:29" ht="14.25" customHeight="1" x14ac:dyDescent="0.25">
      <c r="K688" s="12"/>
      <c r="L688" s="15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"/>
      <c r="X688" s="1"/>
      <c r="Y688" s="1"/>
      <c r="Z688" s="1"/>
      <c r="AA688" s="4"/>
      <c r="AB688" s="1"/>
      <c r="AC688" s="1"/>
    </row>
    <row r="689" spans="11:29" ht="14.25" customHeight="1" x14ac:dyDescent="0.25">
      <c r="K689" s="12"/>
      <c r="L689" s="15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"/>
      <c r="X689" s="1"/>
      <c r="Y689" s="1"/>
      <c r="Z689" s="1"/>
      <c r="AA689" s="4"/>
      <c r="AB689" s="1"/>
      <c r="AC689" s="1"/>
    </row>
    <row r="690" spans="11:29" ht="14.25" customHeight="1" x14ac:dyDescent="0.25">
      <c r="K690" s="12"/>
      <c r="L690" s="15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"/>
      <c r="X690" s="1"/>
      <c r="Y690" s="1"/>
      <c r="Z690" s="1"/>
      <c r="AA690" s="4"/>
      <c r="AB690" s="1"/>
      <c r="AC690" s="1"/>
    </row>
    <row r="691" spans="11:29" ht="14.25" customHeight="1" x14ac:dyDescent="0.25">
      <c r="K691" s="12"/>
      <c r="L691" s="15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"/>
      <c r="X691" s="1"/>
      <c r="Y691" s="1"/>
      <c r="Z691" s="1"/>
      <c r="AA691" s="4"/>
      <c r="AB691" s="1"/>
      <c r="AC691" s="1"/>
    </row>
    <row r="692" spans="11:29" ht="14.25" customHeight="1" x14ac:dyDescent="0.25">
      <c r="K692" s="12"/>
      <c r="L692" s="15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"/>
      <c r="X692" s="1"/>
      <c r="Y692" s="1"/>
      <c r="Z692" s="1"/>
      <c r="AA692" s="4"/>
      <c r="AB692" s="1"/>
      <c r="AC692" s="1"/>
    </row>
    <row r="693" spans="11:29" ht="14.25" customHeight="1" x14ac:dyDescent="0.25">
      <c r="K693" s="12"/>
      <c r="L693" s="15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"/>
      <c r="X693" s="1"/>
      <c r="Y693" s="1"/>
      <c r="Z693" s="1"/>
      <c r="AA693" s="4"/>
      <c r="AB693" s="1"/>
      <c r="AC693" s="1"/>
    </row>
    <row r="694" spans="11:29" ht="14.25" customHeight="1" x14ac:dyDescent="0.25">
      <c r="K694" s="12"/>
      <c r="L694" s="15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"/>
      <c r="X694" s="1"/>
      <c r="Y694" s="1"/>
      <c r="Z694" s="1"/>
      <c r="AA694" s="4"/>
      <c r="AB694" s="1"/>
      <c r="AC694" s="1"/>
    </row>
    <row r="695" spans="11:29" ht="14.25" customHeight="1" x14ac:dyDescent="0.25">
      <c r="K695" s="12"/>
      <c r="L695" s="15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"/>
      <c r="X695" s="1"/>
      <c r="Y695" s="1"/>
      <c r="Z695" s="1"/>
      <c r="AA695" s="4"/>
      <c r="AB695" s="1"/>
      <c r="AC695" s="1"/>
    </row>
    <row r="696" spans="11:29" ht="14.25" customHeight="1" x14ac:dyDescent="0.25">
      <c r="K696" s="12"/>
      <c r="L696" s="15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"/>
      <c r="X696" s="1"/>
      <c r="Y696" s="1"/>
      <c r="Z696" s="1"/>
      <c r="AA696" s="4"/>
      <c r="AB696" s="1"/>
      <c r="AC696" s="1"/>
    </row>
    <row r="697" spans="11:29" ht="14.25" customHeight="1" x14ac:dyDescent="0.25">
      <c r="K697" s="12"/>
      <c r="L697" s="15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"/>
      <c r="X697" s="1"/>
      <c r="Y697" s="1"/>
      <c r="Z697" s="1"/>
      <c r="AA697" s="4"/>
      <c r="AB697" s="1"/>
      <c r="AC697" s="1"/>
    </row>
    <row r="698" spans="11:29" ht="14.25" customHeight="1" x14ac:dyDescent="0.25">
      <c r="K698" s="12"/>
      <c r="L698" s="15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"/>
      <c r="X698" s="1"/>
      <c r="Y698" s="1"/>
      <c r="Z698" s="1"/>
      <c r="AA698" s="4"/>
      <c r="AB698" s="1"/>
      <c r="AC698" s="1"/>
    </row>
    <row r="699" spans="11:29" ht="14.25" customHeight="1" x14ac:dyDescent="0.25">
      <c r="K699" s="12"/>
      <c r="L699" s="15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"/>
      <c r="X699" s="1"/>
      <c r="Y699" s="1"/>
      <c r="Z699" s="1"/>
      <c r="AA699" s="4"/>
      <c r="AB699" s="1"/>
      <c r="AC699" s="1"/>
    </row>
    <row r="700" spans="11:29" ht="14.25" customHeight="1" x14ac:dyDescent="0.25">
      <c r="K700" s="12"/>
      <c r="L700" s="15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"/>
      <c r="X700" s="1"/>
      <c r="Y700" s="1"/>
      <c r="Z700" s="1"/>
      <c r="AA700" s="4"/>
      <c r="AB700" s="1"/>
      <c r="AC700" s="1"/>
    </row>
    <row r="701" spans="11:29" ht="14.25" customHeight="1" x14ac:dyDescent="0.25">
      <c r="K701" s="12"/>
      <c r="L701" s="15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"/>
      <c r="X701" s="1"/>
      <c r="Y701" s="1"/>
      <c r="Z701" s="1"/>
      <c r="AA701" s="4"/>
      <c r="AB701" s="1"/>
      <c r="AC701" s="1"/>
    </row>
    <row r="702" spans="11:29" ht="14.25" customHeight="1" x14ac:dyDescent="0.25">
      <c r="K702" s="12"/>
      <c r="L702" s="15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"/>
      <c r="X702" s="1"/>
      <c r="Y702" s="1"/>
      <c r="Z702" s="1"/>
      <c r="AA702" s="4"/>
      <c r="AB702" s="1"/>
      <c r="AC702" s="1"/>
    </row>
    <row r="703" spans="11:29" ht="14.25" customHeight="1" x14ac:dyDescent="0.25">
      <c r="K703" s="12"/>
      <c r="L703" s="15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"/>
      <c r="X703" s="1"/>
      <c r="Y703" s="1"/>
      <c r="Z703" s="1"/>
      <c r="AA703" s="4"/>
      <c r="AB703" s="1"/>
      <c r="AC703" s="1"/>
    </row>
    <row r="704" spans="11:29" ht="14.25" customHeight="1" x14ac:dyDescent="0.25">
      <c r="K704" s="12"/>
      <c r="L704" s="15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"/>
      <c r="X704" s="1"/>
      <c r="Y704" s="1"/>
      <c r="Z704" s="1"/>
      <c r="AA704" s="4"/>
      <c r="AB704" s="1"/>
      <c r="AC704" s="1"/>
    </row>
    <row r="705" spans="11:29" ht="14.25" customHeight="1" x14ac:dyDescent="0.25">
      <c r="K705" s="12"/>
      <c r="L705" s="15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"/>
      <c r="X705" s="1"/>
      <c r="Y705" s="1"/>
      <c r="Z705" s="1"/>
      <c r="AA705" s="4"/>
      <c r="AB705" s="1"/>
      <c r="AC705" s="1"/>
    </row>
    <row r="706" spans="11:29" ht="14.25" customHeight="1" x14ac:dyDescent="0.25">
      <c r="K706" s="12"/>
      <c r="L706" s="15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"/>
      <c r="X706" s="1"/>
      <c r="Y706" s="1"/>
      <c r="Z706" s="1"/>
      <c r="AA706" s="4"/>
      <c r="AB706" s="1"/>
      <c r="AC706" s="1"/>
    </row>
    <row r="707" spans="11:29" ht="14.25" customHeight="1" x14ac:dyDescent="0.25">
      <c r="K707" s="12"/>
      <c r="L707" s="15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"/>
      <c r="X707" s="1"/>
      <c r="Y707" s="1"/>
      <c r="Z707" s="1"/>
      <c r="AA707" s="4"/>
      <c r="AB707" s="1"/>
      <c r="AC707" s="1"/>
    </row>
    <row r="708" spans="11:29" ht="14.25" customHeight="1" x14ac:dyDescent="0.25">
      <c r="K708" s="12"/>
      <c r="L708" s="15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"/>
      <c r="X708" s="1"/>
      <c r="Y708" s="1"/>
      <c r="Z708" s="1"/>
      <c r="AA708" s="4"/>
      <c r="AB708" s="1"/>
      <c r="AC708" s="1"/>
    </row>
    <row r="709" spans="11:29" ht="14.25" customHeight="1" x14ac:dyDescent="0.25">
      <c r="K709" s="12"/>
      <c r="L709" s="15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"/>
      <c r="X709" s="1"/>
      <c r="Y709" s="1"/>
      <c r="Z709" s="1"/>
      <c r="AA709" s="4"/>
      <c r="AB709" s="1"/>
      <c r="AC709" s="1"/>
    </row>
    <row r="710" spans="11:29" ht="14.25" customHeight="1" x14ac:dyDescent="0.25">
      <c r="K710" s="12"/>
      <c r="L710" s="15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"/>
      <c r="X710" s="1"/>
      <c r="Y710" s="1"/>
      <c r="Z710" s="1"/>
      <c r="AA710" s="4"/>
      <c r="AB710" s="1"/>
      <c r="AC710" s="1"/>
    </row>
    <row r="711" spans="11:29" ht="14.25" customHeight="1" x14ac:dyDescent="0.25">
      <c r="K711" s="12"/>
      <c r="L711" s="15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"/>
      <c r="X711" s="1"/>
      <c r="Y711" s="1"/>
      <c r="Z711" s="1"/>
      <c r="AA711" s="4"/>
      <c r="AB711" s="1"/>
      <c r="AC711" s="1"/>
    </row>
    <row r="712" spans="11:29" ht="14.25" customHeight="1" x14ac:dyDescent="0.25">
      <c r="K712" s="12"/>
      <c r="L712" s="15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"/>
      <c r="X712" s="1"/>
      <c r="Y712" s="1"/>
      <c r="Z712" s="1"/>
      <c r="AA712" s="4"/>
      <c r="AB712" s="1"/>
      <c r="AC712" s="1"/>
    </row>
    <row r="713" spans="11:29" ht="14.25" customHeight="1" x14ac:dyDescent="0.25">
      <c r="K713" s="12"/>
      <c r="L713" s="15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"/>
      <c r="X713" s="1"/>
      <c r="Y713" s="1"/>
      <c r="Z713" s="1"/>
      <c r="AA713" s="4"/>
      <c r="AB713" s="1"/>
      <c r="AC713" s="1"/>
    </row>
    <row r="714" spans="11:29" ht="14.25" customHeight="1" x14ac:dyDescent="0.25">
      <c r="K714" s="12"/>
      <c r="L714" s="15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"/>
      <c r="X714" s="1"/>
      <c r="Y714" s="1"/>
      <c r="Z714" s="1"/>
      <c r="AA714" s="4"/>
      <c r="AB714" s="1"/>
      <c r="AC714" s="1"/>
    </row>
    <row r="715" spans="11:29" ht="14.25" customHeight="1" x14ac:dyDescent="0.25">
      <c r="K715" s="12"/>
      <c r="L715" s="15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"/>
      <c r="X715" s="1"/>
      <c r="Y715" s="1"/>
      <c r="Z715" s="1"/>
      <c r="AA715" s="4"/>
      <c r="AB715" s="1"/>
      <c r="AC715" s="1"/>
    </row>
    <row r="716" spans="11:29" ht="14.25" customHeight="1" x14ac:dyDescent="0.25">
      <c r="K716" s="12"/>
      <c r="L716" s="15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"/>
      <c r="X716" s="1"/>
      <c r="Y716" s="1"/>
      <c r="Z716" s="1"/>
      <c r="AA716" s="4"/>
      <c r="AB716" s="1"/>
      <c r="AC716" s="1"/>
    </row>
    <row r="717" spans="11:29" ht="14.25" customHeight="1" x14ac:dyDescent="0.25">
      <c r="K717" s="12"/>
      <c r="L717" s="15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"/>
      <c r="X717" s="1"/>
      <c r="Y717" s="1"/>
      <c r="Z717" s="1"/>
      <c r="AA717" s="4"/>
      <c r="AB717" s="1"/>
      <c r="AC717" s="1"/>
    </row>
    <row r="718" spans="11:29" ht="14.25" customHeight="1" x14ac:dyDescent="0.25">
      <c r="K718" s="12"/>
      <c r="L718" s="15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"/>
      <c r="X718" s="1"/>
      <c r="Y718" s="1"/>
      <c r="Z718" s="1"/>
      <c r="AA718" s="4"/>
      <c r="AB718" s="1"/>
      <c r="AC718" s="1"/>
    </row>
    <row r="719" spans="11:29" ht="14.25" customHeight="1" x14ac:dyDescent="0.25">
      <c r="K719" s="12"/>
      <c r="L719" s="15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"/>
      <c r="X719" s="1"/>
      <c r="Y719" s="1"/>
      <c r="Z719" s="1"/>
      <c r="AA719" s="4"/>
      <c r="AB719" s="1"/>
      <c r="AC719" s="1"/>
    </row>
    <row r="720" spans="11:29" ht="14.25" customHeight="1" x14ac:dyDescent="0.25">
      <c r="K720" s="12"/>
      <c r="L720" s="15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"/>
      <c r="X720" s="1"/>
      <c r="Y720" s="1"/>
      <c r="Z720" s="1"/>
      <c r="AA720" s="4"/>
      <c r="AB720" s="1"/>
      <c r="AC720" s="1"/>
    </row>
    <row r="721" spans="11:29" ht="14.25" customHeight="1" x14ac:dyDescent="0.25">
      <c r="K721" s="12"/>
      <c r="L721" s="15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"/>
      <c r="X721" s="1"/>
      <c r="Y721" s="1"/>
      <c r="Z721" s="1"/>
      <c r="AA721" s="4"/>
      <c r="AB721" s="1"/>
      <c r="AC721" s="1"/>
    </row>
    <row r="722" spans="11:29" ht="14.25" customHeight="1" x14ac:dyDescent="0.25">
      <c r="K722" s="12"/>
      <c r="L722" s="15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"/>
      <c r="X722" s="1"/>
      <c r="Y722" s="1"/>
      <c r="Z722" s="1"/>
      <c r="AA722" s="4"/>
      <c r="AB722" s="1"/>
      <c r="AC722" s="1"/>
    </row>
    <row r="723" spans="11:29" ht="14.25" customHeight="1" x14ac:dyDescent="0.25">
      <c r="K723" s="12"/>
      <c r="L723" s="15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"/>
      <c r="X723" s="1"/>
      <c r="Y723" s="1"/>
      <c r="Z723" s="1"/>
      <c r="AA723" s="4"/>
      <c r="AB723" s="1"/>
      <c r="AC723" s="1"/>
    </row>
    <row r="724" spans="11:29" ht="14.25" customHeight="1" x14ac:dyDescent="0.25">
      <c r="K724" s="12"/>
      <c r="L724" s="15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"/>
      <c r="X724" s="1"/>
      <c r="Y724" s="1"/>
      <c r="Z724" s="1"/>
      <c r="AA724" s="4"/>
      <c r="AB724" s="1"/>
      <c r="AC724" s="1"/>
    </row>
    <row r="725" spans="11:29" ht="14.25" customHeight="1" x14ac:dyDescent="0.25">
      <c r="K725" s="12"/>
      <c r="L725" s="15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"/>
      <c r="X725" s="1"/>
      <c r="Y725" s="1"/>
      <c r="Z725" s="1"/>
      <c r="AA725" s="4"/>
      <c r="AB725" s="1"/>
      <c r="AC725" s="1"/>
    </row>
    <row r="726" spans="11:29" ht="14.25" customHeight="1" x14ac:dyDescent="0.25">
      <c r="K726" s="12"/>
      <c r="L726" s="15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"/>
      <c r="X726" s="1"/>
      <c r="Y726" s="1"/>
      <c r="Z726" s="1"/>
      <c r="AA726" s="4"/>
      <c r="AB726" s="1"/>
      <c r="AC726" s="1"/>
    </row>
    <row r="727" spans="11:29" ht="14.25" customHeight="1" x14ac:dyDescent="0.25">
      <c r="K727" s="12"/>
      <c r="L727" s="15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"/>
      <c r="X727" s="1"/>
      <c r="Y727" s="1"/>
      <c r="Z727" s="1"/>
      <c r="AA727" s="4"/>
      <c r="AB727" s="1"/>
      <c r="AC727" s="1"/>
    </row>
    <row r="728" spans="11:29" ht="14.25" customHeight="1" x14ac:dyDescent="0.25">
      <c r="K728" s="12"/>
      <c r="L728" s="15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"/>
      <c r="X728" s="1"/>
      <c r="Y728" s="1"/>
      <c r="Z728" s="1"/>
      <c r="AA728" s="4"/>
      <c r="AB728" s="1"/>
      <c r="AC728" s="1"/>
    </row>
    <row r="729" spans="11:29" ht="14.25" customHeight="1" x14ac:dyDescent="0.25">
      <c r="K729" s="12"/>
      <c r="L729" s="15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"/>
      <c r="X729" s="1"/>
      <c r="Y729" s="1"/>
      <c r="Z729" s="1"/>
      <c r="AA729" s="4"/>
      <c r="AB729" s="1"/>
      <c r="AC729" s="1"/>
    </row>
    <row r="730" spans="11:29" ht="14.25" customHeight="1" x14ac:dyDescent="0.25">
      <c r="K730" s="12"/>
      <c r="L730" s="15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"/>
      <c r="X730" s="1"/>
      <c r="Y730" s="1"/>
      <c r="Z730" s="1"/>
      <c r="AA730" s="4"/>
      <c r="AB730" s="1"/>
      <c r="AC730" s="1"/>
    </row>
    <row r="731" spans="11:29" ht="14.25" customHeight="1" x14ac:dyDescent="0.25">
      <c r="K731" s="12"/>
      <c r="L731" s="15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"/>
      <c r="X731" s="1"/>
      <c r="Y731" s="1"/>
      <c r="Z731" s="1"/>
      <c r="AA731" s="4"/>
      <c r="AB731" s="1"/>
      <c r="AC731" s="1"/>
    </row>
    <row r="732" spans="11:29" ht="14.25" customHeight="1" x14ac:dyDescent="0.25">
      <c r="K732" s="12"/>
      <c r="L732" s="15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"/>
      <c r="X732" s="1"/>
      <c r="Y732" s="1"/>
      <c r="Z732" s="1"/>
      <c r="AA732" s="4"/>
      <c r="AB732" s="1"/>
      <c r="AC732" s="1"/>
    </row>
    <row r="733" spans="11:29" ht="14.25" customHeight="1" x14ac:dyDescent="0.25">
      <c r="K733" s="12"/>
      <c r="L733" s="15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"/>
      <c r="X733" s="1"/>
      <c r="Y733" s="1"/>
      <c r="Z733" s="1"/>
      <c r="AA733" s="4"/>
      <c r="AB733" s="1"/>
      <c r="AC733" s="1"/>
    </row>
    <row r="734" spans="11:29" ht="14.25" customHeight="1" x14ac:dyDescent="0.25">
      <c r="K734" s="12"/>
      <c r="L734" s="15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"/>
      <c r="X734" s="1"/>
      <c r="Y734" s="1"/>
      <c r="Z734" s="1"/>
      <c r="AA734" s="4"/>
      <c r="AB734" s="1"/>
      <c r="AC734" s="1"/>
    </row>
    <row r="735" spans="11:29" ht="14.25" customHeight="1" x14ac:dyDescent="0.25">
      <c r="K735" s="12"/>
      <c r="L735" s="15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"/>
      <c r="X735" s="1"/>
      <c r="Y735" s="1"/>
      <c r="Z735" s="1"/>
      <c r="AA735" s="4"/>
      <c r="AB735" s="1"/>
      <c r="AC735" s="1"/>
    </row>
    <row r="736" spans="11:29" ht="14.25" customHeight="1" x14ac:dyDescent="0.25">
      <c r="K736" s="12"/>
      <c r="L736" s="15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"/>
      <c r="X736" s="1"/>
      <c r="Y736" s="1"/>
      <c r="Z736" s="1"/>
      <c r="AA736" s="4"/>
      <c r="AB736" s="1"/>
      <c r="AC736" s="1"/>
    </row>
    <row r="737" spans="11:29" ht="14.25" customHeight="1" x14ac:dyDescent="0.25">
      <c r="K737" s="12"/>
      <c r="L737" s="15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"/>
      <c r="X737" s="1"/>
      <c r="Y737" s="1"/>
      <c r="Z737" s="1"/>
      <c r="AA737" s="4"/>
      <c r="AB737" s="1"/>
      <c r="AC737" s="1"/>
    </row>
    <row r="738" spans="11:29" ht="14.25" customHeight="1" x14ac:dyDescent="0.25">
      <c r="K738" s="12"/>
      <c r="L738" s="15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"/>
      <c r="X738" s="1"/>
      <c r="Y738" s="1"/>
      <c r="Z738" s="1"/>
      <c r="AA738" s="4"/>
      <c r="AB738" s="1"/>
      <c r="AC738" s="1"/>
    </row>
    <row r="739" spans="11:29" ht="14.25" customHeight="1" x14ac:dyDescent="0.25">
      <c r="K739" s="12"/>
      <c r="L739" s="15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"/>
      <c r="X739" s="1"/>
      <c r="Y739" s="1"/>
      <c r="Z739" s="1"/>
      <c r="AA739" s="4"/>
      <c r="AB739" s="1"/>
      <c r="AC739" s="1"/>
    </row>
    <row r="740" spans="11:29" ht="14.25" customHeight="1" x14ac:dyDescent="0.25">
      <c r="K740" s="12"/>
      <c r="L740" s="15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"/>
      <c r="X740" s="1"/>
      <c r="Y740" s="1"/>
      <c r="Z740" s="1"/>
      <c r="AA740" s="4"/>
      <c r="AB740" s="1"/>
      <c r="AC740" s="1"/>
    </row>
    <row r="741" spans="11:29" ht="14.25" customHeight="1" x14ac:dyDescent="0.25">
      <c r="K741" s="12"/>
      <c r="L741" s="15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"/>
      <c r="X741" s="1"/>
      <c r="Y741" s="1"/>
      <c r="Z741" s="1"/>
      <c r="AA741" s="4"/>
      <c r="AB741" s="1"/>
      <c r="AC741" s="1"/>
    </row>
    <row r="742" spans="11:29" ht="14.25" customHeight="1" x14ac:dyDescent="0.25">
      <c r="K742" s="12"/>
      <c r="L742" s="15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"/>
      <c r="X742" s="1"/>
      <c r="Y742" s="1"/>
      <c r="Z742" s="1"/>
      <c r="AA742" s="4"/>
      <c r="AB742" s="1"/>
      <c r="AC742" s="1"/>
    </row>
    <row r="743" spans="11:29" ht="14.25" customHeight="1" x14ac:dyDescent="0.25">
      <c r="K743" s="12"/>
      <c r="L743" s="15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"/>
      <c r="X743" s="1"/>
      <c r="Y743" s="1"/>
      <c r="Z743" s="1"/>
      <c r="AA743" s="4"/>
      <c r="AB743" s="1"/>
      <c r="AC743" s="1"/>
    </row>
    <row r="744" spans="11:29" ht="14.25" customHeight="1" x14ac:dyDescent="0.25">
      <c r="K744" s="12"/>
      <c r="L744" s="15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"/>
      <c r="X744" s="1"/>
      <c r="Y744" s="1"/>
      <c r="Z744" s="1"/>
      <c r="AA744" s="4"/>
      <c r="AB744" s="1"/>
      <c r="AC744" s="1"/>
    </row>
    <row r="745" spans="11:29" ht="14.25" customHeight="1" x14ac:dyDescent="0.25">
      <c r="K745" s="12"/>
      <c r="L745" s="15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"/>
      <c r="X745" s="1"/>
      <c r="Y745" s="1"/>
      <c r="Z745" s="1"/>
      <c r="AA745" s="4"/>
      <c r="AB745" s="1"/>
      <c r="AC745" s="1"/>
    </row>
    <row r="746" spans="11:29" ht="14.25" customHeight="1" x14ac:dyDescent="0.25">
      <c r="K746" s="12"/>
      <c r="L746" s="15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"/>
      <c r="X746" s="1"/>
      <c r="Y746" s="1"/>
      <c r="Z746" s="1"/>
      <c r="AA746" s="4"/>
      <c r="AB746" s="1"/>
      <c r="AC746" s="1"/>
    </row>
    <row r="747" spans="11:29" ht="14.25" customHeight="1" x14ac:dyDescent="0.25">
      <c r="K747" s="12"/>
      <c r="L747" s="15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"/>
      <c r="X747" s="1"/>
      <c r="Y747" s="1"/>
      <c r="Z747" s="1"/>
      <c r="AA747" s="4"/>
      <c r="AB747" s="1"/>
      <c r="AC747" s="1"/>
    </row>
    <row r="748" spans="11:29" ht="14.25" customHeight="1" x14ac:dyDescent="0.25">
      <c r="K748" s="12"/>
      <c r="L748" s="15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"/>
      <c r="X748" s="1"/>
      <c r="Y748" s="1"/>
      <c r="Z748" s="1"/>
      <c r="AA748" s="4"/>
      <c r="AB748" s="1"/>
      <c r="AC748" s="1"/>
    </row>
    <row r="749" spans="11:29" ht="14.25" customHeight="1" x14ac:dyDescent="0.25">
      <c r="K749" s="12"/>
      <c r="L749" s="15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"/>
      <c r="X749" s="1"/>
      <c r="Y749" s="1"/>
      <c r="Z749" s="1"/>
      <c r="AA749" s="4"/>
      <c r="AB749" s="1"/>
      <c r="AC749" s="1"/>
    </row>
    <row r="750" spans="11:29" ht="14.25" customHeight="1" x14ac:dyDescent="0.25">
      <c r="K750" s="12"/>
      <c r="L750" s="15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"/>
      <c r="X750" s="1"/>
      <c r="Y750" s="1"/>
      <c r="Z750" s="1"/>
      <c r="AA750" s="4"/>
      <c r="AB750" s="1"/>
      <c r="AC750" s="1"/>
    </row>
    <row r="751" spans="11:29" ht="14.25" customHeight="1" x14ac:dyDescent="0.25">
      <c r="K751" s="12"/>
      <c r="L751" s="15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"/>
      <c r="X751" s="1"/>
      <c r="Y751" s="1"/>
      <c r="Z751" s="1"/>
      <c r="AA751" s="4"/>
      <c r="AB751" s="1"/>
      <c r="AC751" s="1"/>
    </row>
    <row r="752" spans="11:29" ht="14.25" customHeight="1" x14ac:dyDescent="0.25">
      <c r="K752" s="12"/>
      <c r="L752" s="15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"/>
      <c r="X752" s="1"/>
      <c r="Y752" s="1"/>
      <c r="Z752" s="1"/>
      <c r="AA752" s="4"/>
      <c r="AB752" s="1"/>
      <c r="AC752" s="1"/>
    </row>
    <row r="753" spans="11:29" ht="14.25" customHeight="1" x14ac:dyDescent="0.25">
      <c r="K753" s="12"/>
      <c r="L753" s="15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"/>
      <c r="X753" s="1"/>
      <c r="Y753" s="1"/>
      <c r="Z753" s="1"/>
      <c r="AA753" s="4"/>
      <c r="AB753" s="1"/>
      <c r="AC753" s="1"/>
    </row>
    <row r="754" spans="11:29" ht="14.25" customHeight="1" x14ac:dyDescent="0.25">
      <c r="K754" s="12"/>
      <c r="L754" s="15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"/>
      <c r="X754" s="1"/>
      <c r="Y754" s="1"/>
      <c r="Z754" s="1"/>
      <c r="AA754" s="4"/>
      <c r="AB754" s="1"/>
      <c r="AC754" s="1"/>
    </row>
    <row r="755" spans="11:29" ht="14.25" customHeight="1" x14ac:dyDescent="0.25">
      <c r="K755" s="12"/>
      <c r="L755" s="15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"/>
      <c r="X755" s="1"/>
      <c r="Y755" s="1"/>
      <c r="Z755" s="1"/>
      <c r="AA755" s="4"/>
      <c r="AB755" s="1"/>
      <c r="AC755" s="1"/>
    </row>
    <row r="756" spans="11:29" ht="14.25" customHeight="1" x14ac:dyDescent="0.25">
      <c r="K756" s="12"/>
      <c r="L756" s="15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"/>
      <c r="X756" s="1"/>
      <c r="Y756" s="1"/>
      <c r="Z756" s="1"/>
      <c r="AA756" s="4"/>
      <c r="AB756" s="1"/>
      <c r="AC756" s="1"/>
    </row>
    <row r="757" spans="11:29" ht="14.25" customHeight="1" x14ac:dyDescent="0.25">
      <c r="K757" s="12"/>
      <c r="L757" s="15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"/>
      <c r="X757" s="1"/>
      <c r="Y757" s="1"/>
      <c r="Z757" s="1"/>
      <c r="AA757" s="4"/>
      <c r="AB757" s="1"/>
      <c r="AC757" s="1"/>
    </row>
    <row r="758" spans="11:29" ht="14.25" customHeight="1" x14ac:dyDescent="0.25">
      <c r="K758" s="12"/>
      <c r="L758" s="15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"/>
      <c r="X758" s="1"/>
      <c r="Y758" s="1"/>
      <c r="Z758" s="1"/>
      <c r="AA758" s="4"/>
      <c r="AB758" s="1"/>
      <c r="AC758" s="1"/>
    </row>
    <row r="759" spans="11:29" ht="14.25" customHeight="1" x14ac:dyDescent="0.25">
      <c r="K759" s="12"/>
      <c r="L759" s="15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"/>
      <c r="X759" s="1"/>
      <c r="Y759" s="1"/>
      <c r="Z759" s="1"/>
      <c r="AA759" s="4"/>
      <c r="AB759" s="1"/>
      <c r="AC759" s="1"/>
    </row>
    <row r="760" spans="11:29" ht="14.25" customHeight="1" x14ac:dyDescent="0.25">
      <c r="K760" s="12"/>
      <c r="L760" s="15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"/>
      <c r="X760" s="1"/>
      <c r="Y760" s="1"/>
      <c r="Z760" s="1"/>
      <c r="AA760" s="4"/>
      <c r="AB760" s="1"/>
      <c r="AC760" s="1"/>
    </row>
    <row r="761" spans="11:29" ht="14.25" customHeight="1" x14ac:dyDescent="0.25">
      <c r="K761" s="12"/>
      <c r="L761" s="15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"/>
      <c r="X761" s="1"/>
      <c r="Y761" s="1"/>
      <c r="Z761" s="1"/>
      <c r="AA761" s="4"/>
      <c r="AB761" s="1"/>
      <c r="AC761" s="1"/>
    </row>
    <row r="762" spans="11:29" ht="14.25" customHeight="1" x14ac:dyDescent="0.25">
      <c r="K762" s="12"/>
      <c r="L762" s="15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"/>
      <c r="X762" s="1"/>
      <c r="Y762" s="1"/>
      <c r="Z762" s="1"/>
      <c r="AA762" s="4"/>
      <c r="AB762" s="1"/>
      <c r="AC762" s="1"/>
    </row>
    <row r="763" spans="11:29" ht="14.25" customHeight="1" x14ac:dyDescent="0.25">
      <c r="K763" s="12"/>
      <c r="L763" s="15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"/>
      <c r="X763" s="1"/>
      <c r="Y763" s="1"/>
      <c r="Z763" s="1"/>
      <c r="AA763" s="4"/>
      <c r="AB763" s="1"/>
      <c r="AC763" s="1"/>
    </row>
    <row r="764" spans="11:29" ht="14.25" customHeight="1" x14ac:dyDescent="0.25">
      <c r="K764" s="12"/>
      <c r="L764" s="15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"/>
      <c r="X764" s="1"/>
      <c r="Y764" s="1"/>
      <c r="Z764" s="1"/>
      <c r="AA764" s="4"/>
      <c r="AB764" s="1"/>
      <c r="AC764" s="1"/>
    </row>
    <row r="765" spans="11:29" ht="14.25" customHeight="1" x14ac:dyDescent="0.25">
      <c r="K765" s="12"/>
      <c r="L765" s="15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"/>
      <c r="X765" s="1"/>
      <c r="Y765" s="1"/>
      <c r="Z765" s="1"/>
      <c r="AA765" s="4"/>
      <c r="AB765" s="1"/>
      <c r="AC765" s="1"/>
    </row>
    <row r="766" spans="11:29" ht="14.25" customHeight="1" x14ac:dyDescent="0.25">
      <c r="K766" s="12"/>
      <c r="L766" s="15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"/>
      <c r="X766" s="1"/>
      <c r="Y766" s="1"/>
      <c r="Z766" s="1"/>
      <c r="AA766" s="4"/>
      <c r="AB766" s="1"/>
      <c r="AC766" s="1"/>
    </row>
    <row r="767" spans="11:29" ht="14.25" customHeight="1" x14ac:dyDescent="0.25">
      <c r="K767" s="12"/>
      <c r="L767" s="15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"/>
      <c r="X767" s="1"/>
      <c r="Y767" s="1"/>
      <c r="Z767" s="1"/>
      <c r="AA767" s="4"/>
      <c r="AB767" s="1"/>
      <c r="AC767" s="1"/>
    </row>
    <row r="768" spans="11:29" ht="14.25" customHeight="1" x14ac:dyDescent="0.25">
      <c r="K768" s="12"/>
      <c r="L768" s="15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"/>
      <c r="X768" s="1"/>
      <c r="Y768" s="1"/>
      <c r="Z768" s="1"/>
      <c r="AA768" s="4"/>
      <c r="AB768" s="1"/>
      <c r="AC768" s="1"/>
    </row>
    <row r="769" spans="11:29" ht="14.25" customHeight="1" x14ac:dyDescent="0.25">
      <c r="K769" s="12"/>
      <c r="L769" s="15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"/>
      <c r="X769" s="1"/>
      <c r="Y769" s="1"/>
      <c r="Z769" s="1"/>
      <c r="AA769" s="4"/>
      <c r="AB769" s="1"/>
      <c r="AC769" s="1"/>
    </row>
    <row r="770" spans="11:29" ht="14.25" customHeight="1" x14ac:dyDescent="0.25">
      <c r="K770" s="12"/>
      <c r="L770" s="15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"/>
      <c r="X770" s="1"/>
      <c r="Y770" s="1"/>
      <c r="Z770" s="1"/>
      <c r="AA770" s="4"/>
      <c r="AB770" s="1"/>
      <c r="AC770" s="1"/>
    </row>
    <row r="771" spans="11:29" ht="14.25" customHeight="1" x14ac:dyDescent="0.25">
      <c r="K771" s="12"/>
      <c r="L771" s="15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"/>
      <c r="X771" s="1"/>
      <c r="Y771" s="1"/>
      <c r="Z771" s="1"/>
      <c r="AA771" s="4"/>
      <c r="AB771" s="1"/>
      <c r="AC771" s="1"/>
    </row>
    <row r="772" spans="11:29" ht="14.25" customHeight="1" x14ac:dyDescent="0.25">
      <c r="K772" s="12"/>
      <c r="L772" s="15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"/>
      <c r="X772" s="1"/>
      <c r="Y772" s="1"/>
      <c r="Z772" s="1"/>
      <c r="AA772" s="4"/>
      <c r="AB772" s="1"/>
      <c r="AC772" s="1"/>
    </row>
    <row r="773" spans="11:29" ht="14.25" customHeight="1" x14ac:dyDescent="0.25">
      <c r="K773" s="12"/>
      <c r="L773" s="15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"/>
      <c r="X773" s="1"/>
      <c r="Y773" s="1"/>
      <c r="Z773" s="1"/>
      <c r="AA773" s="4"/>
      <c r="AB773" s="1"/>
      <c r="AC773" s="1"/>
    </row>
    <row r="774" spans="11:29" ht="14.25" customHeight="1" x14ac:dyDescent="0.25">
      <c r="K774" s="12"/>
      <c r="L774" s="15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"/>
      <c r="X774" s="1"/>
      <c r="Y774" s="1"/>
      <c r="Z774" s="1"/>
      <c r="AA774" s="4"/>
      <c r="AB774" s="1"/>
      <c r="AC774" s="1"/>
    </row>
    <row r="775" spans="11:29" ht="14.25" customHeight="1" x14ac:dyDescent="0.25">
      <c r="K775" s="12"/>
      <c r="L775" s="15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"/>
      <c r="X775" s="1"/>
      <c r="Y775" s="1"/>
      <c r="Z775" s="1"/>
      <c r="AA775" s="4"/>
      <c r="AB775" s="1"/>
      <c r="AC775" s="1"/>
    </row>
    <row r="776" spans="11:29" ht="14.25" customHeight="1" x14ac:dyDescent="0.25">
      <c r="K776" s="12"/>
      <c r="L776" s="15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"/>
      <c r="X776" s="1"/>
      <c r="Y776" s="1"/>
      <c r="Z776" s="1"/>
      <c r="AA776" s="4"/>
      <c r="AB776" s="1"/>
      <c r="AC776" s="1"/>
    </row>
    <row r="777" spans="11:29" ht="14.25" customHeight="1" x14ac:dyDescent="0.25">
      <c r="K777" s="12"/>
      <c r="L777" s="15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"/>
      <c r="X777" s="1"/>
      <c r="Y777" s="1"/>
      <c r="Z777" s="1"/>
      <c r="AA777" s="4"/>
      <c r="AB777" s="1"/>
      <c r="AC777" s="1"/>
    </row>
    <row r="778" spans="11:29" ht="14.25" customHeight="1" x14ac:dyDescent="0.25">
      <c r="K778" s="12"/>
      <c r="L778" s="15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"/>
      <c r="X778" s="1"/>
      <c r="Y778" s="1"/>
      <c r="Z778" s="1"/>
      <c r="AA778" s="4"/>
      <c r="AB778" s="1"/>
      <c r="AC778" s="1"/>
    </row>
    <row r="779" spans="11:29" ht="14.25" customHeight="1" x14ac:dyDescent="0.25">
      <c r="K779" s="12"/>
      <c r="L779" s="15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"/>
      <c r="X779" s="1"/>
      <c r="Y779" s="1"/>
      <c r="Z779" s="1"/>
      <c r="AA779" s="4"/>
      <c r="AB779" s="1"/>
      <c r="AC779" s="1"/>
    </row>
    <row r="780" spans="11:29" ht="14.25" customHeight="1" x14ac:dyDescent="0.25">
      <c r="K780" s="12"/>
      <c r="L780" s="15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"/>
      <c r="X780" s="1"/>
      <c r="Y780" s="1"/>
      <c r="Z780" s="1"/>
      <c r="AA780" s="4"/>
      <c r="AB780" s="1"/>
      <c r="AC780" s="1"/>
    </row>
    <row r="781" spans="11:29" ht="14.25" customHeight="1" x14ac:dyDescent="0.25">
      <c r="K781" s="12"/>
      <c r="L781" s="15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"/>
      <c r="X781" s="1"/>
      <c r="Y781" s="1"/>
      <c r="Z781" s="1"/>
      <c r="AA781" s="4"/>
      <c r="AB781" s="1"/>
      <c r="AC781" s="1"/>
    </row>
    <row r="782" spans="11:29" ht="14.25" customHeight="1" x14ac:dyDescent="0.25">
      <c r="K782" s="12"/>
      <c r="L782" s="15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"/>
      <c r="X782" s="1"/>
      <c r="Y782" s="1"/>
      <c r="Z782" s="1"/>
      <c r="AA782" s="4"/>
      <c r="AB782" s="1"/>
      <c r="AC782" s="1"/>
    </row>
    <row r="783" spans="11:29" ht="14.25" customHeight="1" x14ac:dyDescent="0.25">
      <c r="K783" s="12"/>
      <c r="L783" s="15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"/>
      <c r="X783" s="1"/>
      <c r="Y783" s="1"/>
      <c r="Z783" s="1"/>
      <c r="AA783" s="4"/>
      <c r="AB783" s="1"/>
      <c r="AC783" s="1"/>
    </row>
    <row r="784" spans="11:29" ht="14.25" customHeight="1" x14ac:dyDescent="0.25">
      <c r="K784" s="12"/>
      <c r="L784" s="15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"/>
      <c r="X784" s="1"/>
      <c r="Y784" s="1"/>
      <c r="Z784" s="1"/>
      <c r="AA784" s="4"/>
      <c r="AB784" s="1"/>
      <c r="AC784" s="1"/>
    </row>
    <row r="785" spans="11:29" ht="14.25" customHeight="1" x14ac:dyDescent="0.25">
      <c r="K785" s="12"/>
      <c r="L785" s="15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"/>
      <c r="X785" s="1"/>
      <c r="Y785" s="1"/>
      <c r="Z785" s="1"/>
      <c r="AA785" s="4"/>
      <c r="AB785" s="1"/>
      <c r="AC785" s="1"/>
    </row>
    <row r="786" spans="11:29" ht="14.25" customHeight="1" x14ac:dyDescent="0.25">
      <c r="K786" s="12"/>
      <c r="L786" s="15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"/>
      <c r="X786" s="1"/>
      <c r="Y786" s="1"/>
      <c r="Z786" s="1"/>
      <c r="AA786" s="4"/>
      <c r="AB786" s="1"/>
      <c r="AC786" s="1"/>
    </row>
    <row r="787" spans="11:29" ht="14.25" customHeight="1" x14ac:dyDescent="0.25">
      <c r="K787" s="12"/>
      <c r="L787" s="15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"/>
      <c r="X787" s="1"/>
      <c r="Y787" s="1"/>
      <c r="Z787" s="1"/>
      <c r="AA787" s="4"/>
      <c r="AB787" s="1"/>
      <c r="AC787" s="1"/>
    </row>
    <row r="788" spans="11:29" ht="14.25" customHeight="1" x14ac:dyDescent="0.25">
      <c r="K788" s="12"/>
      <c r="L788" s="15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"/>
      <c r="X788" s="1"/>
      <c r="Y788" s="1"/>
      <c r="Z788" s="1"/>
      <c r="AA788" s="4"/>
      <c r="AB788" s="1"/>
      <c r="AC788" s="1"/>
    </row>
    <row r="789" spans="11:29" ht="14.25" customHeight="1" x14ac:dyDescent="0.25">
      <c r="K789" s="12"/>
      <c r="L789" s="15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"/>
      <c r="X789" s="1"/>
      <c r="Y789" s="1"/>
      <c r="Z789" s="1"/>
      <c r="AA789" s="4"/>
      <c r="AB789" s="1"/>
      <c r="AC789" s="1"/>
    </row>
    <row r="790" spans="11:29" ht="14.25" customHeight="1" x14ac:dyDescent="0.25">
      <c r="K790" s="12"/>
      <c r="L790" s="15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"/>
      <c r="X790" s="1"/>
      <c r="Y790" s="1"/>
      <c r="Z790" s="1"/>
      <c r="AA790" s="4"/>
      <c r="AB790" s="1"/>
      <c r="AC790" s="1"/>
    </row>
    <row r="791" spans="11:29" ht="14.25" customHeight="1" x14ac:dyDescent="0.25">
      <c r="K791" s="12"/>
      <c r="L791" s="15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"/>
      <c r="X791" s="1"/>
      <c r="Y791" s="1"/>
      <c r="Z791" s="1"/>
      <c r="AA791" s="4"/>
      <c r="AB791" s="1"/>
      <c r="AC791" s="1"/>
    </row>
    <row r="792" spans="11:29" ht="14.25" customHeight="1" x14ac:dyDescent="0.25">
      <c r="K792" s="12"/>
      <c r="L792" s="15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"/>
      <c r="X792" s="1"/>
      <c r="Y792" s="1"/>
      <c r="Z792" s="1"/>
      <c r="AA792" s="4"/>
      <c r="AB792" s="1"/>
      <c r="AC792" s="1"/>
    </row>
    <row r="793" spans="11:29" ht="14.25" customHeight="1" x14ac:dyDescent="0.25">
      <c r="K793" s="12"/>
      <c r="L793" s="15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"/>
      <c r="X793" s="1"/>
      <c r="Y793" s="1"/>
      <c r="Z793" s="1"/>
      <c r="AA793" s="4"/>
      <c r="AB793" s="1"/>
      <c r="AC793" s="1"/>
    </row>
    <row r="794" spans="11:29" ht="14.25" customHeight="1" x14ac:dyDescent="0.25">
      <c r="K794" s="12"/>
      <c r="L794" s="15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"/>
      <c r="X794" s="1"/>
      <c r="Y794" s="1"/>
      <c r="Z794" s="1"/>
      <c r="AA794" s="4"/>
      <c r="AB794" s="1"/>
      <c r="AC794" s="1"/>
    </row>
    <row r="795" spans="11:29" ht="14.25" customHeight="1" x14ac:dyDescent="0.25">
      <c r="K795" s="12"/>
      <c r="L795" s="15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"/>
      <c r="X795" s="1"/>
      <c r="Y795" s="1"/>
      <c r="Z795" s="1"/>
      <c r="AA795" s="4"/>
      <c r="AB795" s="1"/>
      <c r="AC795" s="1"/>
    </row>
    <row r="796" spans="11:29" ht="14.25" customHeight="1" x14ac:dyDescent="0.25">
      <c r="K796" s="12"/>
      <c r="L796" s="15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"/>
      <c r="X796" s="1"/>
      <c r="Y796" s="1"/>
      <c r="Z796" s="1"/>
      <c r="AA796" s="4"/>
      <c r="AB796" s="1"/>
      <c r="AC796" s="1"/>
    </row>
    <row r="797" spans="11:29" ht="14.25" customHeight="1" x14ac:dyDescent="0.25">
      <c r="K797" s="12"/>
      <c r="L797" s="15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"/>
      <c r="X797" s="1"/>
      <c r="Y797" s="1"/>
      <c r="Z797" s="1"/>
      <c r="AA797" s="4"/>
      <c r="AB797" s="1"/>
      <c r="AC797" s="1"/>
    </row>
    <row r="798" spans="11:29" ht="14.25" customHeight="1" x14ac:dyDescent="0.25">
      <c r="K798" s="12"/>
      <c r="L798" s="15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"/>
      <c r="X798" s="1"/>
      <c r="Y798" s="1"/>
      <c r="Z798" s="1"/>
      <c r="AA798" s="4"/>
      <c r="AB798" s="1"/>
      <c r="AC798" s="1"/>
    </row>
    <row r="799" spans="11:29" ht="14.25" customHeight="1" x14ac:dyDescent="0.25">
      <c r="K799" s="12"/>
      <c r="L799" s="15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"/>
      <c r="X799" s="1"/>
      <c r="Y799" s="1"/>
      <c r="Z799" s="1"/>
      <c r="AA799" s="4"/>
      <c r="AB799" s="1"/>
      <c r="AC799" s="1"/>
    </row>
    <row r="800" spans="11:29" ht="14.25" customHeight="1" x14ac:dyDescent="0.25">
      <c r="K800" s="12"/>
      <c r="L800" s="15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"/>
      <c r="X800" s="1"/>
      <c r="Y800" s="1"/>
      <c r="Z800" s="1"/>
      <c r="AA800" s="4"/>
      <c r="AB800" s="1"/>
      <c r="AC800" s="1"/>
    </row>
    <row r="801" spans="11:29" ht="14.25" customHeight="1" x14ac:dyDescent="0.25">
      <c r="K801" s="12"/>
      <c r="L801" s="15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"/>
      <c r="X801" s="1"/>
      <c r="Y801" s="1"/>
      <c r="Z801" s="1"/>
      <c r="AA801" s="4"/>
      <c r="AB801" s="1"/>
      <c r="AC801" s="1"/>
    </row>
    <row r="802" spans="11:29" ht="14.25" customHeight="1" x14ac:dyDescent="0.25">
      <c r="K802" s="12"/>
      <c r="L802" s="15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"/>
      <c r="X802" s="1"/>
      <c r="Y802" s="1"/>
      <c r="Z802" s="1"/>
      <c r="AA802" s="4"/>
      <c r="AB802" s="1"/>
      <c r="AC802" s="1"/>
    </row>
    <row r="803" spans="11:29" ht="14.25" customHeight="1" x14ac:dyDescent="0.25">
      <c r="K803" s="12"/>
      <c r="L803" s="15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"/>
      <c r="X803" s="1"/>
      <c r="Y803" s="1"/>
      <c r="Z803" s="1"/>
      <c r="AA803" s="4"/>
      <c r="AB803" s="1"/>
      <c r="AC803" s="1"/>
    </row>
    <row r="804" spans="11:29" ht="14.25" customHeight="1" x14ac:dyDescent="0.25">
      <c r="K804" s="12"/>
      <c r="L804" s="15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"/>
      <c r="X804" s="1"/>
      <c r="Y804" s="1"/>
      <c r="Z804" s="1"/>
      <c r="AA804" s="4"/>
      <c r="AB804" s="1"/>
      <c r="AC804" s="1"/>
    </row>
    <row r="805" spans="11:29" ht="14.25" customHeight="1" x14ac:dyDescent="0.25">
      <c r="K805" s="12"/>
      <c r="L805" s="15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"/>
      <c r="X805" s="1"/>
      <c r="Y805" s="1"/>
      <c r="Z805" s="1"/>
      <c r="AA805" s="4"/>
      <c r="AB805" s="1"/>
      <c r="AC805" s="1"/>
    </row>
    <row r="806" spans="11:29" ht="14.25" customHeight="1" x14ac:dyDescent="0.25">
      <c r="K806" s="12"/>
      <c r="L806" s="15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"/>
      <c r="X806" s="1"/>
      <c r="Y806" s="1"/>
      <c r="Z806" s="1"/>
      <c r="AA806" s="4"/>
      <c r="AB806" s="1"/>
      <c r="AC806" s="1"/>
    </row>
    <row r="807" spans="11:29" ht="14.25" customHeight="1" x14ac:dyDescent="0.25">
      <c r="K807" s="12"/>
      <c r="L807" s="15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"/>
      <c r="X807" s="1"/>
      <c r="Y807" s="1"/>
      <c r="Z807" s="1"/>
      <c r="AA807" s="4"/>
      <c r="AB807" s="1"/>
      <c r="AC807" s="1"/>
    </row>
    <row r="808" spans="11:29" ht="14.25" customHeight="1" x14ac:dyDescent="0.25">
      <c r="K808" s="12"/>
      <c r="L808" s="15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"/>
      <c r="X808" s="1"/>
      <c r="Y808" s="1"/>
      <c r="Z808" s="1"/>
      <c r="AA808" s="4"/>
      <c r="AB808" s="1"/>
      <c r="AC808" s="1"/>
    </row>
    <row r="809" spans="11:29" ht="14.25" customHeight="1" x14ac:dyDescent="0.25">
      <c r="K809" s="12"/>
      <c r="L809" s="15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"/>
      <c r="X809" s="1"/>
      <c r="Y809" s="1"/>
      <c r="Z809" s="1"/>
      <c r="AA809" s="4"/>
      <c r="AB809" s="1"/>
      <c r="AC809" s="1"/>
    </row>
    <row r="810" spans="11:29" ht="14.25" customHeight="1" x14ac:dyDescent="0.25">
      <c r="K810" s="12"/>
      <c r="L810" s="15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"/>
      <c r="X810" s="1"/>
      <c r="Y810" s="1"/>
      <c r="Z810" s="1"/>
      <c r="AA810" s="4"/>
      <c r="AB810" s="1"/>
      <c r="AC810" s="1"/>
    </row>
    <row r="811" spans="11:29" ht="14.25" customHeight="1" x14ac:dyDescent="0.25">
      <c r="K811" s="12"/>
      <c r="L811" s="15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"/>
      <c r="X811" s="1"/>
      <c r="Y811" s="1"/>
      <c r="Z811" s="1"/>
      <c r="AA811" s="4"/>
      <c r="AB811" s="1"/>
      <c r="AC811" s="1"/>
    </row>
    <row r="812" spans="11:29" ht="14.25" customHeight="1" x14ac:dyDescent="0.25">
      <c r="K812" s="12"/>
      <c r="L812" s="15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"/>
      <c r="X812" s="1"/>
      <c r="Y812" s="1"/>
      <c r="Z812" s="1"/>
      <c r="AA812" s="4"/>
      <c r="AB812" s="1"/>
      <c r="AC812" s="1"/>
    </row>
    <row r="813" spans="11:29" ht="14.25" customHeight="1" x14ac:dyDescent="0.25">
      <c r="K813" s="12"/>
      <c r="L813" s="15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"/>
      <c r="X813" s="1"/>
      <c r="Y813" s="1"/>
      <c r="Z813" s="1"/>
      <c r="AA813" s="4"/>
      <c r="AB813" s="1"/>
      <c r="AC813" s="1"/>
    </row>
    <row r="814" spans="11:29" ht="14.25" customHeight="1" x14ac:dyDescent="0.25">
      <c r="K814" s="12"/>
      <c r="L814" s="15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"/>
      <c r="X814" s="1"/>
      <c r="Y814" s="1"/>
      <c r="Z814" s="1"/>
      <c r="AA814" s="4"/>
      <c r="AB814" s="1"/>
      <c r="AC814" s="1"/>
    </row>
    <row r="815" spans="11:29" ht="14.25" customHeight="1" x14ac:dyDescent="0.25">
      <c r="K815" s="12"/>
      <c r="L815" s="15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"/>
      <c r="X815" s="1"/>
      <c r="Y815" s="1"/>
      <c r="Z815" s="1"/>
      <c r="AA815" s="4"/>
      <c r="AB815" s="1"/>
      <c r="AC815" s="1"/>
    </row>
    <row r="816" spans="11:29" ht="14.25" customHeight="1" x14ac:dyDescent="0.25">
      <c r="K816" s="12"/>
      <c r="L816" s="15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"/>
      <c r="X816" s="1"/>
      <c r="Y816" s="1"/>
      <c r="Z816" s="1"/>
      <c r="AA816" s="4"/>
      <c r="AB816" s="1"/>
      <c r="AC816" s="1"/>
    </row>
    <row r="817" spans="11:29" ht="14.25" customHeight="1" x14ac:dyDescent="0.25">
      <c r="K817" s="12"/>
      <c r="L817" s="15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"/>
      <c r="X817" s="1"/>
      <c r="Y817" s="1"/>
      <c r="Z817" s="1"/>
      <c r="AA817" s="4"/>
      <c r="AB817" s="1"/>
      <c r="AC817" s="1"/>
    </row>
    <row r="818" spans="11:29" ht="14.25" customHeight="1" x14ac:dyDescent="0.25">
      <c r="K818" s="12"/>
      <c r="L818" s="15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"/>
      <c r="X818" s="1"/>
      <c r="Y818" s="1"/>
      <c r="Z818" s="1"/>
      <c r="AA818" s="4"/>
      <c r="AB818" s="1"/>
      <c r="AC818" s="1"/>
    </row>
    <row r="819" spans="11:29" ht="14.25" customHeight="1" x14ac:dyDescent="0.25">
      <c r="K819" s="12"/>
      <c r="L819" s="15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"/>
      <c r="X819" s="1"/>
      <c r="Y819" s="1"/>
      <c r="Z819" s="1"/>
      <c r="AA819" s="4"/>
      <c r="AB819" s="1"/>
      <c r="AC819" s="1"/>
    </row>
    <row r="820" spans="11:29" ht="14.25" customHeight="1" x14ac:dyDescent="0.25">
      <c r="K820" s="12"/>
      <c r="L820" s="15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"/>
      <c r="X820" s="1"/>
      <c r="Y820" s="1"/>
      <c r="Z820" s="1"/>
      <c r="AA820" s="4"/>
      <c r="AB820" s="1"/>
      <c r="AC820" s="1"/>
    </row>
    <row r="821" spans="11:29" ht="14.25" customHeight="1" x14ac:dyDescent="0.25">
      <c r="K821" s="12"/>
      <c r="L821" s="15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"/>
      <c r="X821" s="1"/>
      <c r="Y821" s="1"/>
      <c r="Z821" s="1"/>
      <c r="AA821" s="4"/>
      <c r="AB821" s="1"/>
      <c r="AC821" s="1"/>
    </row>
    <row r="822" spans="11:29" ht="14.25" customHeight="1" x14ac:dyDescent="0.25">
      <c r="K822" s="12"/>
      <c r="L822" s="15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"/>
      <c r="X822" s="1"/>
      <c r="Y822" s="1"/>
      <c r="Z822" s="1"/>
      <c r="AA822" s="4"/>
      <c r="AB822" s="1"/>
      <c r="AC822" s="1"/>
    </row>
    <row r="823" spans="11:29" ht="14.25" customHeight="1" x14ac:dyDescent="0.25">
      <c r="K823" s="12"/>
      <c r="L823" s="15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"/>
      <c r="X823" s="1"/>
      <c r="Y823" s="1"/>
      <c r="Z823" s="1"/>
      <c r="AA823" s="4"/>
      <c r="AB823" s="1"/>
      <c r="AC823" s="1"/>
    </row>
    <row r="824" spans="11:29" ht="14.25" customHeight="1" x14ac:dyDescent="0.25">
      <c r="K824" s="12"/>
      <c r="L824" s="15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"/>
      <c r="X824" s="1"/>
      <c r="Y824" s="1"/>
      <c r="Z824" s="1"/>
      <c r="AA824" s="4"/>
      <c r="AB824" s="1"/>
      <c r="AC824" s="1"/>
    </row>
    <row r="825" spans="11:29" ht="14.25" customHeight="1" x14ac:dyDescent="0.25">
      <c r="K825" s="12"/>
      <c r="L825" s="15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"/>
      <c r="X825" s="1"/>
      <c r="Y825" s="1"/>
      <c r="Z825" s="1"/>
      <c r="AA825" s="4"/>
      <c r="AB825" s="1"/>
      <c r="AC825" s="1"/>
    </row>
    <row r="826" spans="11:29" ht="14.25" customHeight="1" x14ac:dyDescent="0.25">
      <c r="K826" s="12"/>
      <c r="L826" s="15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"/>
      <c r="X826" s="1"/>
      <c r="Y826" s="1"/>
      <c r="Z826" s="1"/>
      <c r="AA826" s="4"/>
      <c r="AB826" s="1"/>
      <c r="AC826" s="1"/>
    </row>
    <row r="827" spans="11:29" ht="14.25" customHeight="1" x14ac:dyDescent="0.25">
      <c r="K827" s="12"/>
      <c r="L827" s="15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"/>
      <c r="X827" s="1"/>
      <c r="Y827" s="1"/>
      <c r="Z827" s="1"/>
      <c r="AA827" s="4"/>
      <c r="AB827" s="1"/>
      <c r="AC827" s="1"/>
    </row>
    <row r="828" spans="11:29" ht="14.25" customHeight="1" x14ac:dyDescent="0.25">
      <c r="K828" s="12"/>
      <c r="L828" s="15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"/>
      <c r="X828" s="1"/>
      <c r="Y828" s="1"/>
      <c r="Z828" s="1"/>
      <c r="AA828" s="4"/>
      <c r="AB828" s="1"/>
      <c r="AC828" s="1"/>
    </row>
    <row r="829" spans="11:29" ht="14.25" customHeight="1" x14ac:dyDescent="0.25">
      <c r="K829" s="12"/>
      <c r="L829" s="15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"/>
      <c r="X829" s="1"/>
      <c r="Y829" s="1"/>
      <c r="Z829" s="1"/>
      <c r="AA829" s="4"/>
      <c r="AB829" s="1"/>
      <c r="AC829" s="1"/>
    </row>
    <row r="830" spans="11:29" ht="14.25" customHeight="1" x14ac:dyDescent="0.25">
      <c r="K830" s="12"/>
      <c r="L830" s="15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"/>
      <c r="X830" s="1"/>
      <c r="Y830" s="1"/>
      <c r="Z830" s="1"/>
      <c r="AA830" s="4"/>
      <c r="AB830" s="1"/>
      <c r="AC830" s="1"/>
    </row>
    <row r="831" spans="11:29" ht="14.25" customHeight="1" x14ac:dyDescent="0.25">
      <c r="K831" s="12"/>
      <c r="L831" s="15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"/>
      <c r="X831" s="1"/>
      <c r="Y831" s="1"/>
      <c r="Z831" s="1"/>
      <c r="AA831" s="4"/>
      <c r="AB831" s="1"/>
      <c r="AC831" s="1"/>
    </row>
    <row r="832" spans="11:29" ht="14.25" customHeight="1" x14ac:dyDescent="0.25">
      <c r="K832" s="12"/>
      <c r="L832" s="15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"/>
      <c r="X832" s="1"/>
      <c r="Y832" s="1"/>
      <c r="Z832" s="1"/>
      <c r="AA832" s="4"/>
      <c r="AB832" s="1"/>
      <c r="AC832" s="1"/>
    </row>
    <row r="833" spans="11:29" ht="14.25" customHeight="1" x14ac:dyDescent="0.25">
      <c r="K833" s="12"/>
      <c r="L833" s="15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"/>
      <c r="X833" s="1"/>
      <c r="Y833" s="1"/>
      <c r="Z833" s="1"/>
      <c r="AA833" s="4"/>
      <c r="AB833" s="1"/>
      <c r="AC833" s="1"/>
    </row>
    <row r="834" spans="11:29" ht="14.25" customHeight="1" x14ac:dyDescent="0.25">
      <c r="K834" s="12"/>
      <c r="L834" s="15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"/>
      <c r="X834" s="1"/>
      <c r="Y834" s="1"/>
      <c r="Z834" s="1"/>
      <c r="AA834" s="4"/>
      <c r="AB834" s="1"/>
      <c r="AC834" s="1"/>
    </row>
    <row r="835" spans="11:29" ht="14.25" customHeight="1" x14ac:dyDescent="0.25">
      <c r="K835" s="12"/>
      <c r="L835" s="15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"/>
      <c r="X835" s="1"/>
      <c r="Y835" s="1"/>
      <c r="Z835" s="1"/>
      <c r="AA835" s="4"/>
      <c r="AB835" s="1"/>
      <c r="AC835" s="1"/>
    </row>
    <row r="836" spans="11:29" ht="14.25" customHeight="1" x14ac:dyDescent="0.25">
      <c r="K836" s="12"/>
      <c r="L836" s="15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"/>
      <c r="X836" s="1"/>
      <c r="Y836" s="1"/>
      <c r="Z836" s="1"/>
      <c r="AA836" s="4"/>
      <c r="AB836" s="1"/>
      <c r="AC836" s="1"/>
    </row>
    <row r="837" spans="11:29" ht="14.25" customHeight="1" x14ac:dyDescent="0.25">
      <c r="K837" s="12"/>
      <c r="L837" s="15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"/>
      <c r="X837" s="1"/>
      <c r="Y837" s="1"/>
      <c r="Z837" s="1"/>
      <c r="AA837" s="4"/>
      <c r="AB837" s="1"/>
      <c r="AC837" s="1"/>
    </row>
    <row r="838" spans="11:29" ht="14.25" customHeight="1" x14ac:dyDescent="0.25">
      <c r="K838" s="12"/>
      <c r="L838" s="15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"/>
      <c r="X838" s="1"/>
      <c r="Y838" s="1"/>
      <c r="Z838" s="1"/>
      <c r="AA838" s="4"/>
      <c r="AB838" s="1"/>
      <c r="AC838" s="1"/>
    </row>
    <row r="839" spans="11:29" ht="14.25" customHeight="1" x14ac:dyDescent="0.25">
      <c r="K839" s="12"/>
      <c r="L839" s="15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"/>
      <c r="X839" s="1"/>
      <c r="Y839" s="1"/>
      <c r="Z839" s="1"/>
      <c r="AA839" s="4"/>
      <c r="AB839" s="1"/>
      <c r="AC839" s="1"/>
    </row>
    <row r="840" spans="11:29" ht="14.25" customHeight="1" x14ac:dyDescent="0.25">
      <c r="K840" s="12"/>
      <c r="L840" s="15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"/>
      <c r="X840" s="1"/>
      <c r="Y840" s="1"/>
      <c r="Z840" s="1"/>
      <c r="AA840" s="4"/>
      <c r="AB840" s="1"/>
      <c r="AC840" s="1"/>
    </row>
    <row r="841" spans="11:29" ht="14.25" customHeight="1" x14ac:dyDescent="0.25">
      <c r="K841" s="12"/>
      <c r="L841" s="15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"/>
      <c r="X841" s="1"/>
      <c r="Y841" s="1"/>
      <c r="Z841" s="1"/>
      <c r="AA841" s="4"/>
      <c r="AB841" s="1"/>
      <c r="AC841" s="1"/>
    </row>
    <row r="842" spans="11:29" ht="14.25" customHeight="1" x14ac:dyDescent="0.25">
      <c r="K842" s="12"/>
      <c r="L842" s="15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"/>
      <c r="X842" s="1"/>
      <c r="Y842" s="1"/>
      <c r="Z842" s="1"/>
      <c r="AA842" s="4"/>
      <c r="AB842" s="1"/>
      <c r="AC842" s="1"/>
    </row>
    <row r="843" spans="11:29" ht="14.25" customHeight="1" x14ac:dyDescent="0.25">
      <c r="K843" s="12"/>
      <c r="L843" s="15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"/>
      <c r="X843" s="1"/>
      <c r="Y843" s="1"/>
      <c r="Z843" s="1"/>
      <c r="AA843" s="4"/>
      <c r="AB843" s="1"/>
      <c r="AC843" s="1"/>
    </row>
    <row r="844" spans="11:29" ht="14.25" customHeight="1" x14ac:dyDescent="0.25">
      <c r="K844" s="12"/>
      <c r="L844" s="15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"/>
      <c r="X844" s="1"/>
      <c r="Y844" s="1"/>
      <c r="Z844" s="1"/>
      <c r="AA844" s="4"/>
      <c r="AB844" s="1"/>
      <c r="AC844" s="1"/>
    </row>
    <row r="845" spans="11:29" ht="14.25" customHeight="1" x14ac:dyDescent="0.25">
      <c r="K845" s="12"/>
      <c r="L845" s="15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"/>
      <c r="X845" s="1"/>
      <c r="Y845" s="1"/>
      <c r="Z845" s="1"/>
      <c r="AA845" s="4"/>
      <c r="AB845" s="1"/>
      <c r="AC845" s="1"/>
    </row>
    <row r="846" spans="11:29" ht="14.25" customHeight="1" x14ac:dyDescent="0.25">
      <c r="K846" s="12"/>
      <c r="L846" s="15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"/>
      <c r="X846" s="1"/>
      <c r="Y846" s="1"/>
      <c r="Z846" s="1"/>
      <c r="AA846" s="4"/>
      <c r="AB846" s="1"/>
      <c r="AC846" s="1"/>
    </row>
    <row r="847" spans="11:29" ht="14.25" customHeight="1" x14ac:dyDescent="0.25">
      <c r="K847" s="12"/>
      <c r="L847" s="15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"/>
      <c r="X847" s="1"/>
      <c r="Y847" s="1"/>
      <c r="Z847" s="1"/>
      <c r="AA847" s="4"/>
      <c r="AB847" s="1"/>
      <c r="AC847" s="1"/>
    </row>
    <row r="848" spans="11:29" ht="14.25" customHeight="1" x14ac:dyDescent="0.25">
      <c r="K848" s="12"/>
      <c r="L848" s="15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"/>
      <c r="X848" s="1"/>
      <c r="Y848" s="1"/>
      <c r="Z848" s="1"/>
      <c r="AA848" s="4"/>
      <c r="AB848" s="1"/>
      <c r="AC848" s="1"/>
    </row>
    <row r="849" spans="11:29" ht="14.25" customHeight="1" x14ac:dyDescent="0.25">
      <c r="K849" s="12"/>
      <c r="L849" s="15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"/>
      <c r="X849" s="1"/>
      <c r="Y849" s="1"/>
      <c r="Z849" s="1"/>
      <c r="AA849" s="4"/>
      <c r="AB849" s="1"/>
      <c r="AC849" s="1"/>
    </row>
    <row r="850" spans="11:29" ht="14.25" customHeight="1" x14ac:dyDescent="0.25">
      <c r="K850" s="12"/>
      <c r="L850" s="15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"/>
      <c r="X850" s="1"/>
      <c r="Y850" s="1"/>
      <c r="Z850" s="1"/>
      <c r="AA850" s="4"/>
      <c r="AB850" s="1"/>
      <c r="AC850" s="1"/>
    </row>
    <row r="851" spans="11:29" ht="14.25" customHeight="1" x14ac:dyDescent="0.25">
      <c r="K851" s="12"/>
      <c r="L851" s="15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"/>
      <c r="X851" s="1"/>
      <c r="Y851" s="1"/>
      <c r="Z851" s="1"/>
      <c r="AA851" s="4"/>
      <c r="AB851" s="1"/>
      <c r="AC851" s="1"/>
    </row>
    <row r="852" spans="11:29" ht="14.25" customHeight="1" x14ac:dyDescent="0.25">
      <c r="K852" s="12"/>
      <c r="L852" s="15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"/>
      <c r="X852" s="1"/>
      <c r="Y852" s="1"/>
      <c r="Z852" s="1"/>
      <c r="AA852" s="4"/>
      <c r="AB852" s="1"/>
      <c r="AC852" s="1"/>
    </row>
    <row r="853" spans="11:29" ht="14.25" customHeight="1" x14ac:dyDescent="0.25">
      <c r="K853" s="12"/>
      <c r="L853" s="15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"/>
      <c r="X853" s="1"/>
      <c r="Y853" s="1"/>
      <c r="Z853" s="1"/>
      <c r="AA853" s="4"/>
      <c r="AB853" s="1"/>
      <c r="AC853" s="1"/>
    </row>
    <row r="854" spans="11:29" ht="14.25" customHeight="1" x14ac:dyDescent="0.25">
      <c r="K854" s="12"/>
      <c r="L854" s="15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"/>
      <c r="X854" s="1"/>
      <c r="Y854" s="1"/>
      <c r="Z854" s="1"/>
      <c r="AA854" s="4"/>
      <c r="AB854" s="1"/>
      <c r="AC854" s="1"/>
    </row>
    <row r="855" spans="11:29" ht="14.25" customHeight="1" x14ac:dyDescent="0.25">
      <c r="K855" s="12"/>
      <c r="L855" s="15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"/>
      <c r="X855" s="1"/>
      <c r="Y855" s="1"/>
      <c r="Z855" s="1"/>
      <c r="AA855" s="4"/>
      <c r="AB855" s="1"/>
      <c r="AC855" s="1"/>
    </row>
    <row r="856" spans="11:29" ht="14.25" customHeight="1" x14ac:dyDescent="0.25">
      <c r="K856" s="12"/>
      <c r="L856" s="15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"/>
      <c r="X856" s="1"/>
      <c r="Y856" s="1"/>
      <c r="Z856" s="1"/>
      <c r="AA856" s="4"/>
      <c r="AB856" s="1"/>
      <c r="AC856" s="1"/>
    </row>
    <row r="857" spans="11:29" ht="14.25" customHeight="1" x14ac:dyDescent="0.25">
      <c r="K857" s="12"/>
      <c r="L857" s="15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"/>
      <c r="X857" s="1"/>
      <c r="Y857" s="1"/>
      <c r="Z857" s="1"/>
      <c r="AA857" s="4"/>
      <c r="AB857" s="1"/>
      <c r="AC857" s="1"/>
    </row>
    <row r="858" spans="11:29" ht="14.25" customHeight="1" x14ac:dyDescent="0.25">
      <c r="K858" s="12"/>
      <c r="L858" s="15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"/>
      <c r="X858" s="1"/>
      <c r="Y858" s="1"/>
      <c r="Z858" s="1"/>
      <c r="AA858" s="4"/>
      <c r="AB858" s="1"/>
      <c r="AC858" s="1"/>
    </row>
    <row r="859" spans="11:29" ht="14.25" customHeight="1" x14ac:dyDescent="0.25">
      <c r="K859" s="12"/>
      <c r="L859" s="15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"/>
      <c r="X859" s="1"/>
      <c r="Y859" s="1"/>
      <c r="Z859" s="1"/>
      <c r="AA859" s="4"/>
      <c r="AB859" s="1"/>
      <c r="AC859" s="1"/>
    </row>
    <row r="860" spans="11:29" ht="14.25" customHeight="1" x14ac:dyDescent="0.25">
      <c r="K860" s="12"/>
      <c r="L860" s="15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"/>
      <c r="X860" s="1"/>
      <c r="Y860" s="1"/>
      <c r="Z860" s="1"/>
      <c r="AA860" s="4"/>
      <c r="AB860" s="1"/>
      <c r="AC860" s="1"/>
    </row>
    <row r="861" spans="11:29" ht="14.25" customHeight="1" x14ac:dyDescent="0.25">
      <c r="K861" s="12"/>
      <c r="L861" s="15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"/>
      <c r="X861" s="1"/>
      <c r="Y861" s="1"/>
      <c r="Z861" s="1"/>
      <c r="AA861" s="4"/>
      <c r="AB861" s="1"/>
      <c r="AC861" s="1"/>
    </row>
    <row r="862" spans="11:29" ht="14.25" customHeight="1" x14ac:dyDescent="0.25">
      <c r="K862" s="12"/>
      <c r="L862" s="15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"/>
      <c r="X862" s="1"/>
      <c r="Y862" s="1"/>
      <c r="Z862" s="1"/>
      <c r="AA862" s="4"/>
      <c r="AB862" s="1"/>
      <c r="AC862" s="1"/>
    </row>
    <row r="863" spans="11:29" ht="14.25" customHeight="1" x14ac:dyDescent="0.25">
      <c r="K863" s="12"/>
      <c r="L863" s="15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"/>
      <c r="X863" s="1"/>
      <c r="Y863" s="1"/>
      <c r="Z863" s="1"/>
      <c r="AA863" s="4"/>
      <c r="AB863" s="1"/>
      <c r="AC863" s="1"/>
    </row>
    <row r="864" spans="11:29" ht="14.25" customHeight="1" x14ac:dyDescent="0.25">
      <c r="K864" s="12"/>
      <c r="L864" s="15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"/>
      <c r="X864" s="1"/>
      <c r="Y864" s="1"/>
      <c r="Z864" s="1"/>
      <c r="AA864" s="4"/>
      <c r="AB864" s="1"/>
      <c r="AC864" s="1"/>
    </row>
    <row r="865" spans="11:29" ht="14.25" customHeight="1" x14ac:dyDescent="0.25">
      <c r="K865" s="12"/>
      <c r="L865" s="15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"/>
      <c r="X865" s="1"/>
      <c r="Y865" s="1"/>
      <c r="Z865" s="1"/>
      <c r="AA865" s="4"/>
      <c r="AB865" s="1"/>
      <c r="AC865" s="1"/>
    </row>
    <row r="866" spans="11:29" ht="14.25" customHeight="1" x14ac:dyDescent="0.25">
      <c r="K866" s="12"/>
      <c r="L866" s="15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"/>
      <c r="X866" s="1"/>
      <c r="Y866" s="1"/>
      <c r="Z866" s="1"/>
      <c r="AA866" s="4"/>
      <c r="AB866" s="1"/>
      <c r="AC866" s="1"/>
    </row>
    <row r="867" spans="11:29" ht="14.25" customHeight="1" x14ac:dyDescent="0.25">
      <c r="K867" s="12"/>
      <c r="L867" s="15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"/>
      <c r="X867" s="1"/>
      <c r="Y867" s="1"/>
      <c r="Z867" s="1"/>
      <c r="AA867" s="4"/>
      <c r="AB867" s="1"/>
      <c r="AC867" s="1"/>
    </row>
    <row r="868" spans="11:29" ht="14.25" customHeight="1" x14ac:dyDescent="0.25">
      <c r="K868" s="12"/>
      <c r="L868" s="15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"/>
      <c r="X868" s="1"/>
      <c r="Y868" s="1"/>
      <c r="Z868" s="1"/>
      <c r="AA868" s="4"/>
      <c r="AB868" s="1"/>
      <c r="AC868" s="1"/>
    </row>
    <row r="869" spans="11:29" ht="14.25" customHeight="1" x14ac:dyDescent="0.25">
      <c r="K869" s="12"/>
      <c r="L869" s="15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"/>
      <c r="X869" s="1"/>
      <c r="Y869" s="1"/>
      <c r="Z869" s="1"/>
      <c r="AA869" s="4"/>
      <c r="AB869" s="1"/>
      <c r="AC869" s="1"/>
    </row>
    <row r="870" spans="11:29" ht="14.25" customHeight="1" x14ac:dyDescent="0.25">
      <c r="K870" s="12"/>
      <c r="L870" s="15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"/>
      <c r="X870" s="1"/>
      <c r="Y870" s="1"/>
      <c r="Z870" s="1"/>
      <c r="AA870" s="4"/>
      <c r="AB870" s="1"/>
      <c r="AC870" s="1"/>
    </row>
    <row r="871" spans="11:29" ht="14.25" customHeight="1" x14ac:dyDescent="0.25">
      <c r="K871" s="12"/>
      <c r="L871" s="15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"/>
      <c r="X871" s="1"/>
      <c r="Y871" s="1"/>
      <c r="Z871" s="1"/>
      <c r="AA871" s="4"/>
      <c r="AB871" s="1"/>
      <c r="AC871" s="1"/>
    </row>
    <row r="872" spans="11:29" ht="14.25" customHeight="1" x14ac:dyDescent="0.25">
      <c r="K872" s="12"/>
      <c r="L872" s="15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"/>
      <c r="X872" s="1"/>
      <c r="Y872" s="1"/>
      <c r="Z872" s="1"/>
      <c r="AA872" s="4"/>
      <c r="AB872" s="1"/>
      <c r="AC872" s="1"/>
    </row>
    <row r="873" spans="11:29" ht="14.25" customHeight="1" x14ac:dyDescent="0.25">
      <c r="K873" s="12"/>
      <c r="L873" s="15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"/>
      <c r="X873" s="1"/>
      <c r="Y873" s="1"/>
      <c r="Z873" s="1"/>
      <c r="AA873" s="4"/>
      <c r="AB873" s="1"/>
      <c r="AC873" s="1"/>
    </row>
    <row r="874" spans="11:29" ht="14.25" customHeight="1" x14ac:dyDescent="0.25">
      <c r="K874" s="12"/>
      <c r="L874" s="15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"/>
      <c r="X874" s="1"/>
      <c r="Y874" s="1"/>
      <c r="Z874" s="1"/>
      <c r="AA874" s="4"/>
      <c r="AB874" s="1"/>
      <c r="AC874" s="1"/>
    </row>
    <row r="875" spans="11:29" ht="14.25" customHeight="1" x14ac:dyDescent="0.25">
      <c r="K875" s="12"/>
      <c r="L875" s="15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"/>
      <c r="X875" s="1"/>
      <c r="Y875" s="1"/>
      <c r="Z875" s="1"/>
      <c r="AA875" s="4"/>
      <c r="AB875" s="1"/>
      <c r="AC875" s="1"/>
    </row>
    <row r="876" spans="11:29" ht="14.25" customHeight="1" x14ac:dyDescent="0.25">
      <c r="K876" s="12"/>
      <c r="L876" s="15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"/>
      <c r="X876" s="1"/>
      <c r="Y876" s="1"/>
      <c r="Z876" s="1"/>
      <c r="AA876" s="4"/>
      <c r="AB876" s="1"/>
      <c r="AC876" s="1"/>
    </row>
    <row r="877" spans="11:29" ht="14.25" customHeight="1" x14ac:dyDescent="0.25">
      <c r="K877" s="12"/>
      <c r="L877" s="15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"/>
      <c r="X877" s="1"/>
      <c r="Y877" s="1"/>
      <c r="Z877" s="1"/>
      <c r="AA877" s="4"/>
      <c r="AB877" s="1"/>
      <c r="AC877" s="1"/>
    </row>
    <row r="878" spans="11:29" ht="14.25" customHeight="1" x14ac:dyDescent="0.25">
      <c r="K878" s="12"/>
      <c r="L878" s="15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"/>
      <c r="X878" s="1"/>
      <c r="Y878" s="1"/>
      <c r="Z878" s="1"/>
      <c r="AA878" s="4"/>
      <c r="AB878" s="1"/>
      <c r="AC878" s="1"/>
    </row>
    <row r="879" spans="11:29" ht="14.25" customHeight="1" x14ac:dyDescent="0.25">
      <c r="K879" s="12"/>
      <c r="L879" s="15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"/>
      <c r="X879" s="1"/>
      <c r="Y879" s="1"/>
      <c r="Z879" s="1"/>
      <c r="AA879" s="4"/>
      <c r="AB879" s="1"/>
      <c r="AC879" s="1"/>
    </row>
    <row r="880" spans="11:29" ht="14.25" customHeight="1" x14ac:dyDescent="0.25">
      <c r="K880" s="12"/>
      <c r="L880" s="15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"/>
      <c r="X880" s="1"/>
      <c r="Y880" s="1"/>
      <c r="Z880" s="1"/>
      <c r="AA880" s="4"/>
      <c r="AB880" s="1"/>
      <c r="AC880" s="1"/>
    </row>
    <row r="881" spans="11:29" ht="14.25" customHeight="1" x14ac:dyDescent="0.25">
      <c r="K881" s="12"/>
      <c r="L881" s="15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"/>
      <c r="X881" s="1"/>
      <c r="Y881" s="1"/>
      <c r="Z881" s="1"/>
      <c r="AA881" s="4"/>
      <c r="AB881" s="1"/>
      <c r="AC881" s="1"/>
    </row>
    <row r="882" spans="11:29" ht="14.25" customHeight="1" x14ac:dyDescent="0.25">
      <c r="K882" s="12"/>
      <c r="L882" s="15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"/>
      <c r="X882" s="1"/>
      <c r="Y882" s="1"/>
      <c r="Z882" s="1"/>
      <c r="AA882" s="4"/>
      <c r="AB882" s="1"/>
      <c r="AC882" s="1"/>
    </row>
    <row r="883" spans="11:29" ht="14.25" customHeight="1" x14ac:dyDescent="0.25">
      <c r="K883" s="12"/>
      <c r="L883" s="15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"/>
      <c r="X883" s="1"/>
      <c r="Y883" s="1"/>
      <c r="Z883" s="1"/>
      <c r="AA883" s="4"/>
      <c r="AB883" s="1"/>
      <c r="AC883" s="1"/>
    </row>
    <row r="884" spans="11:29" ht="14.25" customHeight="1" x14ac:dyDescent="0.25">
      <c r="K884" s="12"/>
      <c r="L884" s="15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"/>
      <c r="X884" s="1"/>
      <c r="Y884" s="1"/>
      <c r="Z884" s="1"/>
      <c r="AA884" s="4"/>
      <c r="AB884" s="1"/>
      <c r="AC884" s="1"/>
    </row>
    <row r="885" spans="11:29" ht="14.25" customHeight="1" x14ac:dyDescent="0.25">
      <c r="K885" s="12"/>
      <c r="L885" s="15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"/>
      <c r="X885" s="1"/>
      <c r="Y885" s="1"/>
      <c r="Z885" s="1"/>
      <c r="AA885" s="4"/>
      <c r="AB885" s="1"/>
      <c r="AC885" s="1"/>
    </row>
    <row r="886" spans="11:29" ht="14.25" customHeight="1" x14ac:dyDescent="0.25">
      <c r="K886" s="12"/>
      <c r="L886" s="15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"/>
      <c r="X886" s="1"/>
      <c r="Y886" s="1"/>
      <c r="Z886" s="1"/>
      <c r="AA886" s="4"/>
      <c r="AB886" s="1"/>
      <c r="AC886" s="1"/>
    </row>
    <row r="887" spans="11:29" ht="14.25" customHeight="1" x14ac:dyDescent="0.25">
      <c r="K887" s="12"/>
      <c r="L887" s="15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"/>
      <c r="X887" s="1"/>
      <c r="Y887" s="1"/>
      <c r="Z887" s="1"/>
      <c r="AA887" s="4"/>
      <c r="AB887" s="1"/>
      <c r="AC887" s="1"/>
    </row>
    <row r="888" spans="11:29" ht="14.25" customHeight="1" x14ac:dyDescent="0.25">
      <c r="K888" s="12"/>
      <c r="L888" s="15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"/>
      <c r="X888" s="1"/>
      <c r="Y888" s="1"/>
      <c r="Z888" s="1"/>
      <c r="AA888" s="4"/>
      <c r="AB888" s="1"/>
      <c r="AC888" s="1"/>
    </row>
    <row r="889" spans="11:29" ht="14.25" customHeight="1" x14ac:dyDescent="0.25">
      <c r="K889" s="12"/>
      <c r="L889" s="15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"/>
      <c r="X889" s="1"/>
      <c r="Y889" s="1"/>
      <c r="Z889" s="1"/>
      <c r="AA889" s="4"/>
      <c r="AB889" s="1"/>
      <c r="AC889" s="1"/>
    </row>
    <row r="890" spans="11:29" ht="14.25" customHeight="1" x14ac:dyDescent="0.25">
      <c r="K890" s="12"/>
      <c r="L890" s="15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"/>
      <c r="X890" s="1"/>
      <c r="Y890" s="1"/>
      <c r="Z890" s="1"/>
      <c r="AA890" s="4"/>
      <c r="AB890" s="1"/>
      <c r="AC890" s="1"/>
    </row>
    <row r="891" spans="11:29" ht="14.25" customHeight="1" x14ac:dyDescent="0.25">
      <c r="K891" s="12"/>
      <c r="L891" s="15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"/>
      <c r="X891" s="1"/>
      <c r="Y891" s="1"/>
      <c r="Z891" s="1"/>
      <c r="AA891" s="4"/>
      <c r="AB891" s="1"/>
      <c r="AC891" s="1"/>
    </row>
    <row r="892" spans="11:29" ht="14.25" customHeight="1" x14ac:dyDescent="0.25">
      <c r="K892" s="12"/>
      <c r="L892" s="15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"/>
      <c r="X892" s="1"/>
      <c r="Y892" s="1"/>
      <c r="Z892" s="1"/>
      <c r="AA892" s="4"/>
      <c r="AB892" s="1"/>
      <c r="AC892" s="1"/>
    </row>
    <row r="893" spans="11:29" ht="14.25" customHeight="1" x14ac:dyDescent="0.25">
      <c r="K893" s="12"/>
      <c r="L893" s="15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"/>
      <c r="X893" s="1"/>
      <c r="Y893" s="1"/>
      <c r="Z893" s="1"/>
      <c r="AA893" s="4"/>
      <c r="AB893" s="1"/>
      <c r="AC893" s="1"/>
    </row>
    <row r="894" spans="11:29" ht="14.25" customHeight="1" x14ac:dyDescent="0.25">
      <c r="K894" s="12"/>
      <c r="L894" s="15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"/>
      <c r="X894" s="1"/>
      <c r="Y894" s="1"/>
      <c r="Z894" s="1"/>
      <c r="AA894" s="4"/>
      <c r="AB894" s="1"/>
      <c r="AC894" s="1"/>
    </row>
    <row r="895" spans="11:29" ht="14.25" customHeight="1" x14ac:dyDescent="0.25">
      <c r="K895" s="12"/>
      <c r="L895" s="15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"/>
      <c r="X895" s="1"/>
      <c r="Y895" s="1"/>
      <c r="Z895" s="1"/>
      <c r="AA895" s="4"/>
      <c r="AB895" s="1"/>
      <c r="AC895" s="1"/>
    </row>
    <row r="896" spans="11:29" ht="14.25" customHeight="1" x14ac:dyDescent="0.25">
      <c r="K896" s="12"/>
      <c r="L896" s="15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"/>
      <c r="X896" s="1"/>
      <c r="Y896" s="1"/>
      <c r="Z896" s="1"/>
      <c r="AA896" s="4"/>
      <c r="AB896" s="1"/>
      <c r="AC896" s="1"/>
    </row>
    <row r="897" spans="11:29" ht="14.25" customHeight="1" x14ac:dyDescent="0.25">
      <c r="K897" s="12"/>
      <c r="L897" s="15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"/>
      <c r="X897" s="1"/>
      <c r="Y897" s="1"/>
      <c r="Z897" s="1"/>
      <c r="AA897" s="4"/>
      <c r="AB897" s="1"/>
      <c r="AC897" s="1"/>
    </row>
    <row r="898" spans="11:29" ht="14.25" customHeight="1" x14ac:dyDescent="0.25">
      <c r="K898" s="12"/>
      <c r="L898" s="15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"/>
      <c r="X898" s="1"/>
      <c r="Y898" s="1"/>
      <c r="Z898" s="1"/>
      <c r="AA898" s="4"/>
      <c r="AB898" s="1"/>
      <c r="AC898" s="1"/>
    </row>
    <row r="899" spans="11:29" ht="14.25" customHeight="1" x14ac:dyDescent="0.25">
      <c r="K899" s="12"/>
      <c r="L899" s="15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"/>
      <c r="X899" s="1"/>
      <c r="Y899" s="1"/>
      <c r="Z899" s="1"/>
      <c r="AA899" s="4"/>
      <c r="AB899" s="1"/>
      <c r="AC899" s="1"/>
    </row>
    <row r="900" spans="11:29" ht="14.25" customHeight="1" x14ac:dyDescent="0.25">
      <c r="K900" s="12"/>
      <c r="L900" s="15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"/>
      <c r="X900" s="1"/>
      <c r="Y900" s="1"/>
      <c r="Z900" s="1"/>
      <c r="AA900" s="4"/>
      <c r="AB900" s="1"/>
      <c r="AC900" s="1"/>
    </row>
    <row r="901" spans="11:29" ht="14.25" customHeight="1" x14ac:dyDescent="0.25">
      <c r="K901" s="12"/>
      <c r="L901" s="15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"/>
      <c r="X901" s="1"/>
      <c r="Y901" s="1"/>
      <c r="Z901" s="1"/>
      <c r="AA901" s="4"/>
      <c r="AB901" s="1"/>
      <c r="AC901" s="1"/>
    </row>
    <row r="902" spans="11:29" ht="14.25" customHeight="1" x14ac:dyDescent="0.25">
      <c r="K902" s="12"/>
      <c r="L902" s="15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"/>
      <c r="X902" s="1"/>
      <c r="Y902" s="1"/>
      <c r="Z902" s="1"/>
      <c r="AA902" s="4"/>
      <c r="AB902" s="1"/>
      <c r="AC902" s="1"/>
    </row>
    <row r="903" spans="11:29" ht="14.25" customHeight="1" x14ac:dyDescent="0.25">
      <c r="K903" s="12"/>
      <c r="L903" s="15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"/>
      <c r="X903" s="1"/>
      <c r="Y903" s="1"/>
      <c r="Z903" s="1"/>
      <c r="AA903" s="4"/>
      <c r="AB903" s="1"/>
      <c r="AC903" s="1"/>
    </row>
    <row r="904" spans="11:29" ht="14.25" customHeight="1" x14ac:dyDescent="0.25">
      <c r="K904" s="12"/>
      <c r="L904" s="15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"/>
      <c r="X904" s="1"/>
      <c r="Y904" s="1"/>
      <c r="Z904" s="1"/>
      <c r="AA904" s="4"/>
      <c r="AB904" s="1"/>
      <c r="AC904" s="1"/>
    </row>
    <row r="905" spans="11:29" ht="14.25" customHeight="1" x14ac:dyDescent="0.25">
      <c r="K905" s="12"/>
      <c r="L905" s="15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"/>
      <c r="X905" s="1"/>
      <c r="Y905" s="1"/>
      <c r="Z905" s="1"/>
      <c r="AA905" s="4"/>
      <c r="AB905" s="1"/>
      <c r="AC905" s="1"/>
    </row>
    <row r="906" spans="11:29" ht="14.25" customHeight="1" x14ac:dyDescent="0.25">
      <c r="K906" s="12"/>
      <c r="L906" s="15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"/>
      <c r="X906" s="1"/>
      <c r="Y906" s="1"/>
      <c r="Z906" s="1"/>
      <c r="AA906" s="4"/>
      <c r="AB906" s="1"/>
      <c r="AC906" s="1"/>
    </row>
    <row r="907" spans="11:29" ht="14.25" customHeight="1" x14ac:dyDescent="0.25">
      <c r="K907" s="12"/>
      <c r="L907" s="15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"/>
      <c r="X907" s="1"/>
      <c r="Y907" s="1"/>
      <c r="Z907" s="1"/>
      <c r="AA907" s="4"/>
      <c r="AB907" s="1"/>
      <c r="AC907" s="1"/>
    </row>
    <row r="908" spans="11:29" ht="14.25" customHeight="1" x14ac:dyDescent="0.25">
      <c r="K908" s="12"/>
      <c r="L908" s="15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"/>
      <c r="X908" s="1"/>
      <c r="Y908" s="1"/>
      <c r="Z908" s="1"/>
      <c r="AA908" s="4"/>
      <c r="AB908" s="1"/>
      <c r="AC908" s="1"/>
    </row>
    <row r="909" spans="11:29" ht="14.25" customHeight="1" x14ac:dyDescent="0.25">
      <c r="K909" s="12"/>
      <c r="L909" s="15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"/>
      <c r="X909" s="1"/>
      <c r="Y909" s="1"/>
      <c r="Z909" s="1"/>
      <c r="AA909" s="4"/>
      <c r="AB909" s="1"/>
      <c r="AC909" s="1"/>
    </row>
    <row r="910" spans="11:29" ht="14.25" customHeight="1" x14ac:dyDescent="0.25">
      <c r="K910" s="12"/>
      <c r="L910" s="15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"/>
      <c r="X910" s="1"/>
      <c r="Y910" s="1"/>
      <c r="Z910" s="1"/>
      <c r="AA910" s="4"/>
      <c r="AB910" s="1"/>
      <c r="AC910" s="1"/>
    </row>
    <row r="911" spans="11:29" ht="14.25" customHeight="1" x14ac:dyDescent="0.25">
      <c r="K911" s="12"/>
      <c r="L911" s="15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"/>
      <c r="X911" s="1"/>
      <c r="Y911" s="1"/>
      <c r="Z911" s="1"/>
      <c r="AA911" s="4"/>
      <c r="AB911" s="1"/>
      <c r="AC911" s="1"/>
    </row>
    <row r="912" spans="11:29" ht="14.25" customHeight="1" x14ac:dyDescent="0.25">
      <c r="K912" s="12"/>
      <c r="L912" s="15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"/>
      <c r="X912" s="1"/>
      <c r="Y912" s="1"/>
      <c r="Z912" s="1"/>
      <c r="AA912" s="4"/>
      <c r="AB912" s="1"/>
      <c r="AC912" s="1"/>
    </row>
    <row r="913" spans="11:29" ht="14.25" customHeight="1" x14ac:dyDescent="0.25">
      <c r="K913" s="12"/>
      <c r="L913" s="15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"/>
      <c r="X913" s="1"/>
      <c r="Y913" s="1"/>
      <c r="Z913" s="1"/>
      <c r="AA913" s="4"/>
      <c r="AB913" s="1"/>
      <c r="AC913" s="1"/>
    </row>
    <row r="914" spans="11:29" ht="14.25" customHeight="1" x14ac:dyDescent="0.25">
      <c r="K914" s="12"/>
      <c r="L914" s="15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"/>
      <c r="X914" s="1"/>
      <c r="Y914" s="1"/>
      <c r="Z914" s="1"/>
      <c r="AA914" s="4"/>
      <c r="AB914" s="1"/>
      <c r="AC914" s="1"/>
    </row>
    <row r="915" spans="11:29" ht="14.25" customHeight="1" x14ac:dyDescent="0.25">
      <c r="K915" s="12"/>
      <c r="L915" s="15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"/>
      <c r="X915" s="1"/>
      <c r="Y915" s="1"/>
      <c r="Z915" s="1"/>
      <c r="AA915" s="4"/>
      <c r="AB915" s="1"/>
      <c r="AC915" s="1"/>
    </row>
    <row r="916" spans="11:29" ht="14.25" customHeight="1" x14ac:dyDescent="0.25">
      <c r="K916" s="12"/>
      <c r="L916" s="15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"/>
      <c r="X916" s="1"/>
      <c r="Y916" s="1"/>
      <c r="Z916" s="1"/>
      <c r="AA916" s="4"/>
      <c r="AB916" s="1"/>
      <c r="AC916" s="1"/>
    </row>
    <row r="917" spans="11:29" ht="14.25" customHeight="1" x14ac:dyDescent="0.25">
      <c r="K917" s="12"/>
      <c r="L917" s="15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"/>
      <c r="X917" s="1"/>
      <c r="Y917" s="1"/>
      <c r="Z917" s="1"/>
      <c r="AA917" s="4"/>
      <c r="AB917" s="1"/>
      <c r="AC917" s="1"/>
    </row>
    <row r="918" spans="11:29" ht="14.25" customHeight="1" x14ac:dyDescent="0.25">
      <c r="K918" s="12"/>
      <c r="L918" s="15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"/>
      <c r="X918" s="1"/>
      <c r="Y918" s="1"/>
      <c r="Z918" s="1"/>
      <c r="AA918" s="4"/>
      <c r="AB918" s="1"/>
      <c r="AC918" s="1"/>
    </row>
    <row r="919" spans="11:29" ht="14.25" customHeight="1" x14ac:dyDescent="0.25">
      <c r="K919" s="12"/>
      <c r="L919" s="15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"/>
      <c r="X919" s="1"/>
      <c r="Y919" s="1"/>
      <c r="Z919" s="1"/>
      <c r="AA919" s="4"/>
      <c r="AB919" s="1"/>
      <c r="AC919" s="1"/>
    </row>
    <row r="920" spans="11:29" ht="14.25" customHeight="1" x14ac:dyDescent="0.25">
      <c r="K920" s="12"/>
      <c r="L920" s="15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"/>
      <c r="X920" s="1"/>
      <c r="Y920" s="1"/>
      <c r="Z920" s="1"/>
      <c r="AA920" s="4"/>
      <c r="AB920" s="1"/>
      <c r="AC920" s="1"/>
    </row>
    <row r="921" spans="11:29" ht="14.25" customHeight="1" x14ac:dyDescent="0.25">
      <c r="K921" s="12"/>
      <c r="L921" s="15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"/>
      <c r="X921" s="1"/>
      <c r="Y921" s="1"/>
      <c r="Z921" s="1"/>
      <c r="AA921" s="4"/>
      <c r="AB921" s="1"/>
      <c r="AC921" s="1"/>
    </row>
    <row r="922" spans="11:29" ht="14.25" customHeight="1" x14ac:dyDescent="0.25">
      <c r="K922" s="12"/>
      <c r="L922" s="15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"/>
      <c r="X922" s="1"/>
      <c r="Y922" s="1"/>
      <c r="Z922" s="1"/>
      <c r="AA922" s="4"/>
      <c r="AB922" s="1"/>
      <c r="AC922" s="1"/>
    </row>
    <row r="923" spans="11:29" ht="14.25" customHeight="1" x14ac:dyDescent="0.25">
      <c r="K923" s="12"/>
      <c r="L923" s="15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"/>
      <c r="X923" s="1"/>
      <c r="Y923" s="1"/>
      <c r="Z923" s="1"/>
      <c r="AA923" s="4"/>
      <c r="AB923" s="1"/>
      <c r="AC923" s="1"/>
    </row>
    <row r="924" spans="11:29" ht="14.25" customHeight="1" x14ac:dyDescent="0.25">
      <c r="K924" s="12"/>
      <c r="L924" s="15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"/>
      <c r="X924" s="1"/>
      <c r="Y924" s="1"/>
      <c r="Z924" s="1"/>
      <c r="AA924" s="4"/>
      <c r="AB924" s="1"/>
      <c r="AC924" s="1"/>
    </row>
    <row r="925" spans="11:29" ht="14.25" customHeight="1" x14ac:dyDescent="0.25">
      <c r="K925" s="12"/>
      <c r="L925" s="15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"/>
      <c r="X925" s="1"/>
      <c r="Y925" s="1"/>
      <c r="Z925" s="1"/>
      <c r="AA925" s="4"/>
      <c r="AB925" s="1"/>
      <c r="AC925" s="1"/>
    </row>
    <row r="926" spans="11:29" ht="14.25" customHeight="1" x14ac:dyDescent="0.25">
      <c r="K926" s="12"/>
      <c r="L926" s="15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"/>
      <c r="X926" s="1"/>
      <c r="Y926" s="1"/>
      <c r="Z926" s="1"/>
      <c r="AA926" s="4"/>
      <c r="AB926" s="1"/>
      <c r="AC926" s="1"/>
    </row>
    <row r="927" spans="11:29" ht="14.25" customHeight="1" x14ac:dyDescent="0.25">
      <c r="K927" s="12"/>
      <c r="L927" s="15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"/>
      <c r="X927" s="1"/>
      <c r="Y927" s="1"/>
      <c r="Z927" s="1"/>
      <c r="AA927" s="4"/>
      <c r="AB927" s="1"/>
      <c r="AC927" s="1"/>
    </row>
    <row r="928" spans="11:29" ht="14.25" customHeight="1" x14ac:dyDescent="0.25">
      <c r="K928" s="12"/>
      <c r="L928" s="15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"/>
      <c r="X928" s="1"/>
      <c r="Y928" s="1"/>
      <c r="Z928" s="1"/>
      <c r="AA928" s="4"/>
      <c r="AB928" s="1"/>
      <c r="AC928" s="1"/>
    </row>
    <row r="929" spans="11:29" ht="14.25" customHeight="1" x14ac:dyDescent="0.25">
      <c r="K929" s="12"/>
      <c r="L929" s="15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"/>
      <c r="X929" s="1"/>
      <c r="Y929" s="1"/>
      <c r="Z929" s="1"/>
      <c r="AA929" s="4"/>
      <c r="AB929" s="1"/>
      <c r="AC929" s="1"/>
    </row>
    <row r="930" spans="11:29" ht="14.25" customHeight="1" x14ac:dyDescent="0.25">
      <c r="K930" s="12"/>
      <c r="L930" s="15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"/>
      <c r="X930" s="1"/>
      <c r="Y930" s="1"/>
      <c r="Z930" s="1"/>
      <c r="AA930" s="4"/>
      <c r="AB930" s="1"/>
      <c r="AC930" s="1"/>
    </row>
    <row r="931" spans="11:29" ht="14.25" customHeight="1" x14ac:dyDescent="0.25">
      <c r="K931" s="12"/>
      <c r="L931" s="15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"/>
      <c r="X931" s="1"/>
      <c r="Y931" s="1"/>
      <c r="Z931" s="1"/>
      <c r="AA931" s="4"/>
      <c r="AB931" s="1"/>
      <c r="AC931" s="1"/>
    </row>
    <row r="932" spans="11:29" ht="14.25" customHeight="1" x14ac:dyDescent="0.25">
      <c r="K932" s="12"/>
      <c r="L932" s="15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"/>
      <c r="X932" s="1"/>
      <c r="Y932" s="1"/>
      <c r="Z932" s="1"/>
      <c r="AA932" s="4"/>
      <c r="AB932" s="1"/>
      <c r="AC932" s="1"/>
    </row>
    <row r="933" spans="11:29" ht="14.25" customHeight="1" x14ac:dyDescent="0.25">
      <c r="K933" s="12"/>
      <c r="L933" s="15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"/>
      <c r="X933" s="1"/>
      <c r="Y933" s="1"/>
      <c r="Z933" s="1"/>
      <c r="AA933" s="4"/>
      <c r="AB933" s="1"/>
      <c r="AC933" s="1"/>
    </row>
    <row r="934" spans="11:29" ht="14.25" customHeight="1" x14ac:dyDescent="0.25">
      <c r="K934" s="12"/>
      <c r="L934" s="15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"/>
      <c r="X934" s="1"/>
      <c r="Y934" s="1"/>
      <c r="Z934" s="1"/>
      <c r="AA934" s="4"/>
      <c r="AB934" s="1"/>
      <c r="AC934" s="1"/>
    </row>
    <row r="935" spans="11:29" ht="14.25" customHeight="1" x14ac:dyDescent="0.25">
      <c r="K935" s="12"/>
      <c r="L935" s="15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"/>
      <c r="X935" s="1"/>
      <c r="Y935" s="1"/>
      <c r="Z935" s="1"/>
      <c r="AA935" s="4"/>
      <c r="AB935" s="1"/>
      <c r="AC935" s="1"/>
    </row>
    <row r="936" spans="11:29" ht="14.25" customHeight="1" x14ac:dyDescent="0.25">
      <c r="K936" s="12"/>
      <c r="L936" s="15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"/>
      <c r="X936" s="1"/>
      <c r="Y936" s="1"/>
      <c r="Z936" s="1"/>
      <c r="AA936" s="4"/>
      <c r="AB936" s="1"/>
      <c r="AC936" s="1"/>
    </row>
    <row r="937" spans="11:29" ht="14.25" customHeight="1" x14ac:dyDescent="0.25">
      <c r="K937" s="12"/>
      <c r="L937" s="15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"/>
      <c r="X937" s="1"/>
      <c r="Y937" s="1"/>
      <c r="Z937" s="1"/>
      <c r="AA937" s="4"/>
      <c r="AB937" s="1"/>
      <c r="AC937" s="1"/>
    </row>
    <row r="938" spans="11:29" ht="14.25" customHeight="1" x14ac:dyDescent="0.25">
      <c r="K938" s="12"/>
      <c r="L938" s="15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"/>
      <c r="X938" s="1"/>
      <c r="Y938" s="1"/>
      <c r="Z938" s="1"/>
      <c r="AA938" s="4"/>
      <c r="AB938" s="1"/>
      <c r="AC938" s="1"/>
    </row>
    <row r="939" spans="11:29" ht="14.25" customHeight="1" x14ac:dyDescent="0.25">
      <c r="K939" s="12"/>
      <c r="L939" s="15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"/>
      <c r="X939" s="1"/>
      <c r="Y939" s="1"/>
      <c r="Z939" s="1"/>
      <c r="AA939" s="4"/>
      <c r="AB939" s="1"/>
      <c r="AC939" s="1"/>
    </row>
    <row r="940" spans="11:29" ht="14.25" customHeight="1" x14ac:dyDescent="0.25">
      <c r="K940" s="12"/>
      <c r="L940" s="15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"/>
      <c r="X940" s="1"/>
      <c r="Y940" s="1"/>
      <c r="Z940" s="1"/>
      <c r="AA940" s="4"/>
      <c r="AB940" s="1"/>
      <c r="AC940" s="1"/>
    </row>
    <row r="941" spans="11:29" ht="14.25" customHeight="1" x14ac:dyDescent="0.25">
      <c r="K941" s="12"/>
      <c r="L941" s="15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"/>
      <c r="X941" s="1"/>
      <c r="Y941" s="1"/>
      <c r="Z941" s="1"/>
      <c r="AA941" s="4"/>
      <c r="AB941" s="1"/>
      <c r="AC941" s="1"/>
    </row>
    <row r="942" spans="11:29" ht="14.25" customHeight="1" x14ac:dyDescent="0.25">
      <c r="K942" s="12"/>
      <c r="L942" s="15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"/>
      <c r="X942" s="1"/>
      <c r="Y942" s="1"/>
      <c r="Z942" s="1"/>
      <c r="AA942" s="4"/>
      <c r="AB942" s="1"/>
      <c r="AC942" s="1"/>
    </row>
    <row r="943" spans="11:29" ht="14.25" customHeight="1" x14ac:dyDescent="0.25">
      <c r="K943" s="12"/>
      <c r="L943" s="15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"/>
      <c r="X943" s="1"/>
      <c r="Y943" s="1"/>
      <c r="Z943" s="1"/>
      <c r="AA943" s="4"/>
      <c r="AB943" s="1"/>
      <c r="AC943" s="1"/>
    </row>
    <row r="944" spans="11:29" ht="14.25" customHeight="1" x14ac:dyDescent="0.25">
      <c r="K944" s="12"/>
      <c r="L944" s="15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"/>
      <c r="X944" s="1"/>
      <c r="Y944" s="1"/>
      <c r="Z944" s="1"/>
      <c r="AA944" s="4"/>
      <c r="AB944" s="1"/>
      <c r="AC944" s="1"/>
    </row>
    <row r="945" spans="11:29" ht="14.25" customHeight="1" x14ac:dyDescent="0.25">
      <c r="K945" s="12"/>
      <c r="L945" s="15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"/>
      <c r="X945" s="1"/>
      <c r="Y945" s="1"/>
      <c r="Z945" s="1"/>
      <c r="AA945" s="4"/>
      <c r="AB945" s="1"/>
      <c r="AC945" s="1"/>
    </row>
    <row r="946" spans="11:29" ht="14.25" customHeight="1" x14ac:dyDescent="0.25">
      <c r="K946" s="12"/>
      <c r="L946" s="15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"/>
      <c r="X946" s="1"/>
      <c r="Y946" s="1"/>
      <c r="Z946" s="1"/>
      <c r="AA946" s="4"/>
      <c r="AB946" s="1"/>
      <c r="AC946" s="1"/>
    </row>
    <row r="947" spans="11:29" ht="14.25" customHeight="1" x14ac:dyDescent="0.25">
      <c r="K947" s="12"/>
      <c r="L947" s="15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"/>
      <c r="X947" s="1"/>
      <c r="Y947" s="1"/>
      <c r="Z947" s="1"/>
      <c r="AA947" s="4"/>
      <c r="AB947" s="1"/>
      <c r="AC947" s="1"/>
    </row>
    <row r="948" spans="11:29" ht="14.25" customHeight="1" x14ac:dyDescent="0.25">
      <c r="K948" s="12"/>
      <c r="L948" s="15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"/>
      <c r="X948" s="1"/>
      <c r="Y948" s="1"/>
      <c r="Z948" s="1"/>
      <c r="AA948" s="4"/>
      <c r="AB948" s="1"/>
      <c r="AC948" s="1"/>
    </row>
    <row r="949" spans="11:29" ht="14.25" customHeight="1" x14ac:dyDescent="0.25">
      <c r="K949" s="12"/>
      <c r="L949" s="15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"/>
      <c r="X949" s="1"/>
      <c r="Y949" s="1"/>
      <c r="Z949" s="1"/>
      <c r="AA949" s="4"/>
      <c r="AB949" s="1"/>
      <c r="AC949" s="1"/>
    </row>
    <row r="950" spans="11:29" ht="14.25" customHeight="1" x14ac:dyDescent="0.25">
      <c r="K950" s="12"/>
      <c r="L950" s="15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"/>
      <c r="X950" s="1"/>
      <c r="Y950" s="1"/>
      <c r="Z950" s="1"/>
      <c r="AA950" s="4"/>
      <c r="AB950" s="1"/>
      <c r="AC950" s="1"/>
    </row>
    <row r="951" spans="11:29" ht="14.25" customHeight="1" x14ac:dyDescent="0.25">
      <c r="K951" s="12"/>
      <c r="L951" s="15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"/>
      <c r="X951" s="1"/>
      <c r="Y951" s="1"/>
      <c r="Z951" s="1"/>
      <c r="AA951" s="4"/>
      <c r="AB951" s="1"/>
      <c r="AC951" s="1"/>
    </row>
    <row r="952" spans="11:29" ht="14.25" customHeight="1" x14ac:dyDescent="0.25">
      <c r="K952" s="12"/>
      <c r="L952" s="15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"/>
      <c r="X952" s="1"/>
      <c r="Y952" s="1"/>
      <c r="Z952" s="1"/>
      <c r="AA952" s="4"/>
      <c r="AB952" s="1"/>
      <c r="AC952" s="1"/>
    </row>
    <row r="953" spans="11:29" ht="14.25" customHeight="1" x14ac:dyDescent="0.25">
      <c r="K953" s="12"/>
      <c r="L953" s="15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"/>
      <c r="X953" s="1"/>
      <c r="Y953" s="1"/>
      <c r="Z953" s="1"/>
      <c r="AA953" s="4"/>
      <c r="AB953" s="1"/>
      <c r="AC953" s="1"/>
    </row>
    <row r="954" spans="11:29" ht="14.25" customHeight="1" x14ac:dyDescent="0.25">
      <c r="K954" s="12"/>
      <c r="L954" s="15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"/>
      <c r="X954" s="1"/>
      <c r="Y954" s="1"/>
      <c r="Z954" s="1"/>
      <c r="AA954" s="4"/>
      <c r="AB954" s="1"/>
      <c r="AC954" s="1"/>
    </row>
    <row r="955" spans="11:29" ht="14.25" customHeight="1" x14ac:dyDescent="0.25">
      <c r="K955" s="12"/>
      <c r="L955" s="15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"/>
      <c r="X955" s="1"/>
      <c r="Y955" s="1"/>
      <c r="Z955" s="1"/>
      <c r="AA955" s="4"/>
      <c r="AB955" s="1"/>
      <c r="AC955" s="1"/>
    </row>
    <row r="956" spans="11:29" ht="14.25" customHeight="1" x14ac:dyDescent="0.25">
      <c r="K956" s="12"/>
      <c r="L956" s="15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"/>
      <c r="X956" s="1"/>
      <c r="Y956" s="1"/>
      <c r="Z956" s="1"/>
      <c r="AA956" s="4"/>
      <c r="AB956" s="1"/>
      <c r="AC956" s="1"/>
    </row>
    <row r="957" spans="11:29" ht="14.25" customHeight="1" x14ac:dyDescent="0.25">
      <c r="K957" s="12"/>
      <c r="L957" s="15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"/>
      <c r="X957" s="1"/>
      <c r="Y957" s="1"/>
      <c r="Z957" s="1"/>
      <c r="AA957" s="4"/>
      <c r="AB957" s="1"/>
      <c r="AC957" s="1"/>
    </row>
    <row r="958" spans="11:29" ht="14.25" customHeight="1" x14ac:dyDescent="0.25">
      <c r="K958" s="12"/>
      <c r="L958" s="15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"/>
      <c r="X958" s="1"/>
      <c r="Y958" s="1"/>
      <c r="Z958" s="1"/>
      <c r="AA958" s="4"/>
      <c r="AB958" s="1"/>
      <c r="AC958" s="1"/>
    </row>
    <row r="959" spans="11:29" ht="14.25" customHeight="1" x14ac:dyDescent="0.25">
      <c r="K959" s="12"/>
      <c r="L959" s="15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"/>
      <c r="X959" s="1"/>
      <c r="Y959" s="1"/>
      <c r="Z959" s="1"/>
      <c r="AA959" s="4"/>
      <c r="AB959" s="1"/>
      <c r="AC959" s="1"/>
    </row>
    <row r="960" spans="11:29" ht="14.25" customHeight="1" x14ac:dyDescent="0.25">
      <c r="K960" s="12"/>
      <c r="L960" s="15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"/>
      <c r="X960" s="1"/>
      <c r="Y960" s="1"/>
      <c r="Z960" s="1"/>
      <c r="AA960" s="4"/>
      <c r="AB960" s="1"/>
      <c r="AC960" s="1"/>
    </row>
    <row r="961" spans="11:29" ht="14.25" customHeight="1" x14ac:dyDescent="0.25">
      <c r="K961" s="12"/>
      <c r="L961" s="15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"/>
      <c r="X961" s="1"/>
      <c r="Y961" s="1"/>
      <c r="Z961" s="1"/>
      <c r="AA961" s="4"/>
      <c r="AB961" s="1"/>
      <c r="AC961" s="1"/>
    </row>
    <row r="962" spans="11:29" ht="14.25" customHeight="1" x14ac:dyDescent="0.25">
      <c r="K962" s="12"/>
      <c r="L962" s="15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"/>
      <c r="X962" s="1"/>
      <c r="Y962" s="1"/>
      <c r="Z962" s="1"/>
      <c r="AA962" s="4"/>
      <c r="AB962" s="1"/>
      <c r="AC962" s="1"/>
    </row>
    <row r="963" spans="11:29" ht="14.25" customHeight="1" x14ac:dyDescent="0.25">
      <c r="K963" s="12"/>
      <c r="L963" s="15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"/>
      <c r="X963" s="1"/>
      <c r="Y963" s="1"/>
      <c r="Z963" s="1"/>
      <c r="AA963" s="4"/>
      <c r="AB963" s="1"/>
      <c r="AC963" s="1"/>
    </row>
    <row r="964" spans="11:29" ht="14.25" customHeight="1" x14ac:dyDescent="0.25">
      <c r="K964" s="12"/>
      <c r="L964" s="15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"/>
      <c r="X964" s="1"/>
      <c r="Y964" s="1"/>
      <c r="Z964" s="1"/>
      <c r="AA964" s="4"/>
      <c r="AB964" s="1"/>
      <c r="AC964" s="1"/>
    </row>
    <row r="965" spans="11:29" ht="14.25" customHeight="1" x14ac:dyDescent="0.25">
      <c r="K965" s="12"/>
      <c r="L965" s="15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"/>
      <c r="X965" s="1"/>
      <c r="Y965" s="1"/>
      <c r="Z965" s="1"/>
      <c r="AA965" s="4"/>
      <c r="AB965" s="1"/>
      <c r="AC965" s="1"/>
    </row>
    <row r="966" spans="11:29" ht="14.25" customHeight="1" x14ac:dyDescent="0.25">
      <c r="K966" s="12"/>
      <c r="L966" s="15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"/>
      <c r="X966" s="1"/>
      <c r="Y966" s="1"/>
      <c r="Z966" s="1"/>
      <c r="AA966" s="4"/>
      <c r="AB966" s="1"/>
      <c r="AC966" s="1"/>
    </row>
    <row r="967" spans="11:29" ht="14.25" customHeight="1" x14ac:dyDescent="0.25">
      <c r="K967" s="12"/>
      <c r="L967" s="15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"/>
      <c r="X967" s="1"/>
      <c r="Y967" s="1"/>
      <c r="Z967" s="1"/>
      <c r="AA967" s="4"/>
      <c r="AB967" s="1"/>
      <c r="AC967" s="1"/>
    </row>
    <row r="968" spans="11:29" ht="14.25" customHeight="1" x14ac:dyDescent="0.25">
      <c r="K968" s="12"/>
      <c r="L968" s="15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"/>
      <c r="X968" s="1"/>
      <c r="Y968" s="1"/>
      <c r="Z968" s="1"/>
      <c r="AA968" s="4"/>
      <c r="AB968" s="1"/>
      <c r="AC968" s="1"/>
    </row>
    <row r="969" spans="11:29" ht="14.25" customHeight="1" x14ac:dyDescent="0.25">
      <c r="K969" s="12"/>
      <c r="L969" s="15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"/>
      <c r="X969" s="1"/>
      <c r="Y969" s="1"/>
      <c r="Z969" s="1"/>
      <c r="AA969" s="4"/>
      <c r="AB969" s="1"/>
      <c r="AC969" s="1"/>
    </row>
    <row r="970" spans="11:29" ht="14.25" customHeight="1" x14ac:dyDescent="0.25">
      <c r="K970" s="12"/>
      <c r="L970" s="15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"/>
      <c r="X970" s="1"/>
      <c r="Y970" s="1"/>
      <c r="Z970" s="1"/>
      <c r="AA970" s="4"/>
      <c r="AB970" s="1"/>
      <c r="AC970" s="1"/>
    </row>
    <row r="971" spans="11:29" ht="14.25" customHeight="1" x14ac:dyDescent="0.25">
      <c r="K971" s="12"/>
      <c r="L971" s="15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"/>
      <c r="X971" s="1"/>
      <c r="Y971" s="1"/>
      <c r="Z971" s="1"/>
      <c r="AA971" s="4"/>
      <c r="AB971" s="1"/>
      <c r="AC971" s="1"/>
    </row>
    <row r="972" spans="11:29" ht="14.25" customHeight="1" x14ac:dyDescent="0.25">
      <c r="K972" s="12"/>
      <c r="L972" s="15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"/>
      <c r="X972" s="1"/>
      <c r="Y972" s="1"/>
      <c r="Z972" s="1"/>
      <c r="AA972" s="4"/>
      <c r="AB972" s="1"/>
      <c r="AC972" s="1"/>
    </row>
    <row r="973" spans="11:29" ht="14.25" customHeight="1" x14ac:dyDescent="0.25">
      <c r="K973" s="12"/>
      <c r="L973" s="15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"/>
      <c r="X973" s="1"/>
      <c r="Y973" s="1"/>
      <c r="Z973" s="1"/>
      <c r="AA973" s="4"/>
      <c r="AB973" s="1"/>
      <c r="AC973" s="1"/>
    </row>
    <row r="974" spans="11:29" ht="14.25" customHeight="1" x14ac:dyDescent="0.25">
      <c r="K974" s="12"/>
      <c r="L974" s="15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"/>
      <c r="X974" s="1"/>
      <c r="Y974" s="1"/>
      <c r="Z974" s="1"/>
      <c r="AA974" s="4"/>
      <c r="AB974" s="1"/>
      <c r="AC974" s="1"/>
    </row>
    <row r="975" spans="11:29" ht="14.25" customHeight="1" x14ac:dyDescent="0.25">
      <c r="K975" s="12"/>
      <c r="L975" s="15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"/>
      <c r="X975" s="1"/>
      <c r="Y975" s="1"/>
      <c r="Z975" s="1"/>
      <c r="AA975" s="4"/>
      <c r="AB975" s="1"/>
      <c r="AC975" s="1"/>
    </row>
    <row r="976" spans="11:29" ht="14.25" customHeight="1" x14ac:dyDescent="0.25">
      <c r="K976" s="12"/>
      <c r="L976" s="15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"/>
      <c r="X976" s="1"/>
      <c r="Y976" s="1"/>
      <c r="Z976" s="1"/>
      <c r="AA976" s="4"/>
      <c r="AB976" s="1"/>
      <c r="AC976" s="1"/>
    </row>
    <row r="977" spans="11:29" ht="14.25" customHeight="1" x14ac:dyDescent="0.25">
      <c r="K977" s="12"/>
      <c r="L977" s="15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"/>
      <c r="X977" s="1"/>
      <c r="Y977" s="1"/>
      <c r="Z977" s="1"/>
      <c r="AA977" s="4"/>
      <c r="AB977" s="1"/>
      <c r="AC977" s="1"/>
    </row>
    <row r="978" spans="11:29" ht="14.25" customHeight="1" x14ac:dyDescent="0.25">
      <c r="K978" s="12"/>
      <c r="L978" s="15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"/>
      <c r="X978" s="1"/>
      <c r="Y978" s="1"/>
      <c r="Z978" s="1"/>
      <c r="AA978" s="4"/>
      <c r="AB978" s="1"/>
      <c r="AC978" s="1"/>
    </row>
    <row r="979" spans="11:29" ht="14.25" customHeight="1" x14ac:dyDescent="0.25">
      <c r="K979" s="12"/>
      <c r="L979" s="15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"/>
      <c r="X979" s="1"/>
      <c r="Y979" s="1"/>
      <c r="Z979" s="1"/>
      <c r="AA979" s="4"/>
      <c r="AB979" s="1"/>
      <c r="AC979" s="1"/>
    </row>
    <row r="980" spans="11:29" ht="14.25" customHeight="1" x14ac:dyDescent="0.25">
      <c r="K980" s="12"/>
      <c r="L980" s="15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"/>
      <c r="X980" s="1"/>
      <c r="Y980" s="1"/>
      <c r="Z980" s="1"/>
      <c r="AA980" s="4"/>
      <c r="AB980" s="1"/>
      <c r="AC980" s="1"/>
    </row>
    <row r="981" spans="11:29" ht="14.25" customHeight="1" x14ac:dyDescent="0.25">
      <c r="K981" s="12"/>
      <c r="L981" s="15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"/>
      <c r="X981" s="1"/>
      <c r="Y981" s="1"/>
      <c r="Z981" s="1"/>
      <c r="AA981" s="4"/>
      <c r="AB981" s="1"/>
      <c r="AC981" s="1"/>
    </row>
    <row r="982" spans="11:29" ht="14.25" customHeight="1" x14ac:dyDescent="0.25">
      <c r="K982" s="12"/>
      <c r="L982" s="15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"/>
      <c r="X982" s="1"/>
      <c r="Y982" s="1"/>
      <c r="Z982" s="1"/>
      <c r="AA982" s="4"/>
      <c r="AB982" s="1"/>
      <c r="AC982" s="1"/>
    </row>
    <row r="983" spans="11:29" ht="14.25" customHeight="1" x14ac:dyDescent="0.25">
      <c r="K983" s="12"/>
      <c r="L983" s="15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"/>
      <c r="X983" s="1"/>
      <c r="Y983" s="1"/>
      <c r="Z983" s="1"/>
      <c r="AA983" s="4"/>
      <c r="AB983" s="1"/>
      <c r="AC983" s="1"/>
    </row>
    <row r="984" spans="11:29" ht="14.25" customHeight="1" x14ac:dyDescent="0.25">
      <c r="K984" s="12"/>
      <c r="L984" s="15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"/>
      <c r="X984" s="1"/>
      <c r="Y984" s="1"/>
      <c r="Z984" s="1"/>
      <c r="AA984" s="4"/>
      <c r="AB984" s="1"/>
      <c r="AC984" s="1"/>
    </row>
    <row r="985" spans="11:29" ht="14.25" customHeight="1" x14ac:dyDescent="0.25">
      <c r="K985" s="12"/>
      <c r="L985" s="15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"/>
      <c r="X985" s="1"/>
      <c r="Y985" s="1"/>
      <c r="Z985" s="1"/>
      <c r="AA985" s="4"/>
      <c r="AB985" s="1"/>
      <c r="AC985" s="1"/>
    </row>
    <row r="986" spans="11:29" ht="14.25" customHeight="1" x14ac:dyDescent="0.25">
      <c r="K986" s="12"/>
      <c r="L986" s="15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"/>
      <c r="X986" s="1"/>
      <c r="Y986" s="1"/>
      <c r="Z986" s="1"/>
      <c r="AA986" s="4"/>
      <c r="AB986" s="1"/>
      <c r="AC986" s="1"/>
    </row>
    <row r="987" spans="11:29" ht="14.25" customHeight="1" x14ac:dyDescent="0.25">
      <c r="K987" s="12"/>
      <c r="L987" s="15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"/>
      <c r="X987" s="1"/>
      <c r="Y987" s="1"/>
      <c r="Z987" s="1"/>
      <c r="AA987" s="4"/>
      <c r="AB987" s="1"/>
      <c r="AC987" s="1"/>
    </row>
    <row r="988" spans="11:29" ht="14.25" customHeight="1" x14ac:dyDescent="0.25">
      <c r="K988" s="12"/>
      <c r="L988" s="15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"/>
      <c r="X988" s="1"/>
      <c r="Y988" s="1"/>
      <c r="Z988" s="1"/>
      <c r="AA988" s="4"/>
      <c r="AB988" s="1"/>
      <c r="AC988" s="1"/>
    </row>
    <row r="989" spans="11:29" ht="14.25" customHeight="1" x14ac:dyDescent="0.25">
      <c r="K989" s="12"/>
      <c r="L989" s="15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"/>
      <c r="X989" s="1"/>
      <c r="Y989" s="1"/>
      <c r="Z989" s="1"/>
      <c r="AA989" s="4"/>
      <c r="AB989" s="1"/>
      <c r="AC989" s="1"/>
    </row>
    <row r="990" spans="11:29" ht="14.25" customHeight="1" x14ac:dyDescent="0.25">
      <c r="K990" s="12"/>
      <c r="L990" s="15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"/>
      <c r="X990" s="1"/>
      <c r="Y990" s="1"/>
      <c r="Z990" s="1"/>
      <c r="AA990" s="4"/>
      <c r="AB990" s="1"/>
      <c r="AC990" s="1"/>
    </row>
    <row r="991" spans="11:29" ht="14.25" customHeight="1" x14ac:dyDescent="0.25">
      <c r="K991" s="12"/>
      <c r="L991" s="15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"/>
      <c r="X991" s="1"/>
      <c r="Y991" s="1"/>
      <c r="Z991" s="1"/>
      <c r="AA991" s="4"/>
      <c r="AB991" s="1"/>
      <c r="AC991" s="1"/>
    </row>
    <row r="992" spans="11:29" ht="14.25" customHeight="1" x14ac:dyDescent="0.25">
      <c r="K992" s="12"/>
      <c r="L992" s="15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"/>
      <c r="X992" s="1"/>
      <c r="Y992" s="1"/>
      <c r="Z992" s="1"/>
      <c r="AA992" s="4"/>
      <c r="AB992" s="1"/>
      <c r="AC992" s="1"/>
    </row>
    <row r="993" spans="11:29" ht="14.25" customHeight="1" x14ac:dyDescent="0.25">
      <c r="K993" s="12"/>
      <c r="L993" s="15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"/>
      <c r="X993" s="1"/>
      <c r="Y993" s="1"/>
      <c r="Z993" s="1"/>
      <c r="AA993" s="4"/>
      <c r="AB993" s="1"/>
      <c r="AC993" s="1"/>
    </row>
    <row r="994" spans="11:29" ht="14.25" customHeight="1" x14ac:dyDescent="0.25">
      <c r="K994" s="12"/>
      <c r="L994" s="15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"/>
      <c r="X994" s="1"/>
      <c r="Y994" s="1"/>
      <c r="Z994" s="1"/>
      <c r="AA994" s="4"/>
      <c r="AB994" s="1"/>
      <c r="AC994" s="1"/>
    </row>
    <row r="995" spans="11:29" ht="14.25" customHeight="1" x14ac:dyDescent="0.25">
      <c r="K995" s="12"/>
      <c r="L995" s="15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"/>
      <c r="X995" s="1"/>
      <c r="Y995" s="1"/>
      <c r="Z995" s="1"/>
      <c r="AA995" s="4"/>
      <c r="AB995" s="1"/>
      <c r="AC995" s="1"/>
    </row>
    <row r="996" spans="11:29" ht="14.25" customHeight="1" x14ac:dyDescent="0.25">
      <c r="K996" s="12"/>
      <c r="L996" s="15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"/>
      <c r="X996" s="1"/>
      <c r="Y996" s="1"/>
      <c r="Z996" s="1"/>
      <c r="AA996" s="4"/>
      <c r="AB996" s="1"/>
      <c r="AC996" s="1"/>
    </row>
    <row r="997" spans="11:29" ht="14.25" customHeight="1" x14ac:dyDescent="0.25">
      <c r="K997" s="12"/>
      <c r="L997" s="15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"/>
      <c r="X997" s="1"/>
      <c r="Y997" s="1"/>
      <c r="Z997" s="1"/>
      <c r="AA997" s="4"/>
      <c r="AB997" s="1"/>
      <c r="AC997" s="1"/>
    </row>
    <row r="998" spans="11:29" ht="14.25" customHeight="1" x14ac:dyDescent="0.25">
      <c r="K998" s="12"/>
      <c r="L998" s="15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"/>
      <c r="X998" s="1"/>
      <c r="Y998" s="1"/>
      <c r="Z998" s="1"/>
      <c r="AA998" s="4"/>
      <c r="AB998" s="1"/>
      <c r="AC998" s="1"/>
    </row>
    <row r="999" spans="11:29" ht="14.25" customHeight="1" x14ac:dyDescent="0.25">
      <c r="K999" s="12"/>
      <c r="L999" s="15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"/>
      <c r="X999" s="1"/>
      <c r="Y999" s="1"/>
      <c r="Z999" s="1"/>
      <c r="AA999" s="4"/>
      <c r="AB999" s="1"/>
      <c r="AC999" s="1"/>
    </row>
    <row r="1000" spans="11:29" ht="14.25" customHeight="1" x14ac:dyDescent="0.25">
      <c r="K1000" s="12"/>
      <c r="L1000" s="15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"/>
      <c r="X1000" s="1"/>
      <c r="Y1000" s="1"/>
      <c r="Z1000" s="1"/>
      <c r="AA1000" s="4"/>
      <c r="AB1000" s="1"/>
      <c r="AC1000" s="1"/>
    </row>
    <row r="1001" spans="11:29" ht="14.25" customHeight="1" x14ac:dyDescent="0.25">
      <c r="K1001" s="12"/>
      <c r="L1001" s="15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"/>
      <c r="X1001" s="1"/>
      <c r="Y1001" s="1"/>
      <c r="Z1001" s="1"/>
      <c r="AA1001" s="4"/>
      <c r="AB1001" s="1"/>
      <c r="AC1001" s="1"/>
    </row>
    <row r="1002" spans="11:29" ht="14.25" customHeight="1" x14ac:dyDescent="0.25">
      <c r="K1002" s="12"/>
      <c r="L1002" s="15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"/>
      <c r="X1002" s="1"/>
      <c r="Y1002" s="1"/>
      <c r="Z1002" s="1"/>
      <c r="AA1002" s="4"/>
      <c r="AB1002" s="1"/>
      <c r="AC1002" s="1"/>
    </row>
    <row r="1003" spans="11:29" ht="14.25" customHeight="1" x14ac:dyDescent="0.25">
      <c r="K1003" s="12"/>
      <c r="L1003" s="15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"/>
      <c r="X1003" s="1"/>
      <c r="Y1003" s="1"/>
      <c r="Z1003" s="1"/>
      <c r="AA1003" s="4"/>
      <c r="AB1003" s="1"/>
      <c r="AC1003" s="1"/>
    </row>
    <row r="1004" spans="11:29" ht="14.25" customHeight="1" x14ac:dyDescent="0.25">
      <c r="K1004" s="12"/>
      <c r="L1004" s="15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"/>
      <c r="X1004" s="1"/>
      <c r="Y1004" s="1"/>
      <c r="Z1004" s="1"/>
      <c r="AA1004" s="4"/>
      <c r="AB1004" s="1"/>
      <c r="AC1004" s="1"/>
    </row>
    <row r="1005" spans="11:29" ht="14.25" customHeight="1" x14ac:dyDescent="0.25">
      <c r="K1005" s="12"/>
      <c r="L1005" s="15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"/>
      <c r="X1005" s="1"/>
      <c r="Y1005" s="1"/>
      <c r="Z1005" s="1"/>
      <c r="AA1005" s="4"/>
      <c r="AB1005" s="1"/>
      <c r="AC1005" s="1"/>
    </row>
    <row r="1006" spans="11:29" ht="14.25" customHeight="1" x14ac:dyDescent="0.25">
      <c r="K1006" s="12"/>
      <c r="L1006" s="15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"/>
      <c r="X1006" s="1"/>
      <c r="Y1006" s="1"/>
      <c r="Z1006" s="1"/>
      <c r="AA1006" s="4"/>
      <c r="AB1006" s="1"/>
      <c r="AC1006" s="1"/>
    </row>
    <row r="1007" spans="11:29" ht="14.25" customHeight="1" x14ac:dyDescent="0.25">
      <c r="K1007" s="12"/>
      <c r="L1007" s="14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</row>
    <row r="1008" spans="11:29" ht="14.25" customHeight="1" x14ac:dyDescent="0.25">
      <c r="K1008" s="12"/>
      <c r="L1008" s="14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</row>
    <row r="1009" spans="11:22" ht="14.25" customHeight="1" x14ac:dyDescent="0.25">
      <c r="K1009" s="12"/>
      <c r="L1009" s="14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</row>
    <row r="1010" spans="11:22" ht="15" customHeight="1" x14ac:dyDescent="0.25">
      <c r="K1010" s="12"/>
      <c r="L1010" s="14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</row>
    <row r="1011" spans="11:22" ht="15" customHeight="1" x14ac:dyDescent="0.25">
      <c r="K1011" s="12"/>
      <c r="L1011" s="14"/>
      <c r="M1011" s="12"/>
      <c r="N1011" s="12"/>
      <c r="O1011" s="12"/>
      <c r="P1011" s="12"/>
      <c r="S1011" s="12"/>
      <c r="T1011" s="12"/>
      <c r="U1011" s="12"/>
      <c r="V1011" s="12"/>
    </row>
    <row r="1012" spans="11:22" ht="15" customHeight="1" x14ac:dyDescent="0.25">
      <c r="K1012" s="12"/>
      <c r="L1012" s="14"/>
      <c r="M1012" s="12"/>
      <c r="N1012" s="12"/>
      <c r="O1012" s="12"/>
      <c r="P1012" s="12"/>
      <c r="S1012" s="12"/>
      <c r="T1012" s="12"/>
      <c r="U1012" s="12"/>
      <c r="V1012" s="12"/>
    </row>
    <row r="1013" spans="11:22" ht="15" customHeight="1" x14ac:dyDescent="0.25">
      <c r="K1013" s="12"/>
      <c r="M1013" s="12"/>
      <c r="N1013" s="12"/>
      <c r="O1013" s="12"/>
      <c r="P1013" s="12"/>
    </row>
  </sheetData>
  <mergeCells count="12">
    <mergeCell ref="A9:A17"/>
    <mergeCell ref="A1:A2"/>
    <mergeCell ref="B1:B2"/>
    <mergeCell ref="C1:C2"/>
    <mergeCell ref="W1:AD1"/>
    <mergeCell ref="Q1:V1"/>
    <mergeCell ref="I1:J1"/>
    <mergeCell ref="G1:H1"/>
    <mergeCell ref="L1:P1"/>
    <mergeCell ref="F1:F2"/>
    <mergeCell ref="D1:D2"/>
    <mergeCell ref="E1:E2"/>
  </mergeCells>
  <phoneticPr fontId="10" type="noConversion"/>
  <pageMargins left="0.7" right="0.7" top="0.75" bottom="0.75" header="0" footer="0"/>
  <pageSetup orientation="portrait" r:id="rId1"/>
  <ignoredErrors>
    <ignoredError sqref="Y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G4" sqref="G4"/>
    </sheetView>
  </sheetViews>
  <sheetFormatPr defaultRowHeight="15" x14ac:dyDescent="0.25"/>
  <cols>
    <col min="1" max="1" width="25" customWidth="1"/>
    <col min="2" max="2" width="25.42578125" customWidth="1"/>
    <col min="3" max="3" width="26.85546875" customWidth="1"/>
    <col min="4" max="4" width="32" customWidth="1"/>
  </cols>
  <sheetData>
    <row r="1" spans="1:6" s="67" customFormat="1" ht="41.25" customHeight="1" thickBot="1" x14ac:dyDescent="0.3">
      <c r="A1" s="82" t="s">
        <v>166</v>
      </c>
      <c r="B1" s="82" t="s">
        <v>167</v>
      </c>
      <c r="C1" s="82" t="s">
        <v>212</v>
      </c>
      <c r="D1" s="81" t="s">
        <v>165</v>
      </c>
      <c r="E1" s="65"/>
      <c r="F1" s="66"/>
    </row>
    <row r="2" spans="1:6" ht="15.75" thickTop="1" x14ac:dyDescent="0.25">
      <c r="A2" s="78" t="s">
        <v>196</v>
      </c>
      <c r="B2" s="79" t="s">
        <v>17</v>
      </c>
      <c r="C2" s="79" t="s">
        <v>17</v>
      </c>
      <c r="D2" s="80" t="s">
        <v>213</v>
      </c>
      <c r="E2" s="29"/>
      <c r="F2" s="64"/>
    </row>
    <row r="3" spans="1:6" ht="25.5" x14ac:dyDescent="0.25">
      <c r="A3" s="70" t="s">
        <v>164</v>
      </c>
      <c r="B3" s="72">
        <f>511.16*12/15.75</f>
        <v>389.45523809523809</v>
      </c>
      <c r="C3" s="68" t="s">
        <v>17</v>
      </c>
      <c r="D3" s="68" t="s">
        <v>214</v>
      </c>
      <c r="E3" s="29"/>
      <c r="F3" s="64"/>
    </row>
    <row r="4" spans="1:6" ht="25.5" x14ac:dyDescent="0.25">
      <c r="A4" s="70" t="s">
        <v>184</v>
      </c>
      <c r="B4" s="69">
        <f>0.103*24187107/100000 + 0.15*23979437/100000</f>
        <v>60.881875709999996</v>
      </c>
      <c r="C4" s="68" t="s">
        <v>168</v>
      </c>
      <c r="D4" s="68" t="s">
        <v>183</v>
      </c>
      <c r="E4" s="29"/>
      <c r="F4" s="64"/>
    </row>
    <row r="5" spans="1:6" x14ac:dyDescent="0.25">
      <c r="A5" s="70" t="s">
        <v>171</v>
      </c>
      <c r="B5" s="71" t="s">
        <v>17</v>
      </c>
      <c r="C5" s="68" t="s">
        <v>17</v>
      </c>
      <c r="D5" s="68" t="s">
        <v>172</v>
      </c>
      <c r="E5" s="29"/>
      <c r="F5" s="64"/>
    </row>
    <row r="6" spans="1:6" x14ac:dyDescent="0.25">
      <c r="A6" s="70" t="s">
        <v>169</v>
      </c>
      <c r="B6" s="71">
        <f>14.69*2+15.07*4+15.03*20+14.56*63+13.83*68+12.7*122+11.9*102+10.67*71+9.38*99+8.52*84+7*42+6.08*32+4.81*18+3.3*5+2.61*3+1.82</f>
        <v>8014.34</v>
      </c>
      <c r="C6" s="68" t="s">
        <v>17</v>
      </c>
      <c r="D6" s="68" t="s">
        <v>170</v>
      </c>
      <c r="E6" s="29"/>
      <c r="F6" s="64"/>
    </row>
    <row r="7" spans="1:6" x14ac:dyDescent="0.25">
      <c r="A7" s="70" t="s">
        <v>175</v>
      </c>
      <c r="B7" s="71" t="s">
        <v>17</v>
      </c>
      <c r="C7" s="71" t="s">
        <v>17</v>
      </c>
      <c r="D7" s="68" t="s">
        <v>176</v>
      </c>
      <c r="E7" s="29"/>
      <c r="F7" s="64"/>
    </row>
    <row r="8" spans="1:6" ht="38.25" x14ac:dyDescent="0.25">
      <c r="A8" s="70" t="s">
        <v>177</v>
      </c>
      <c r="B8" s="71">
        <f>243*7.1+2.52*125+106*2.32+164*2.26+74*1.57</f>
        <v>2773.0399999999995</v>
      </c>
      <c r="C8" s="71"/>
      <c r="D8" s="68" t="s">
        <v>178</v>
      </c>
      <c r="E8" s="29"/>
      <c r="F8" s="64"/>
    </row>
    <row r="9" spans="1:6" ht="38.25" x14ac:dyDescent="0.25">
      <c r="A9" s="70" t="s">
        <v>173</v>
      </c>
      <c r="B9" s="71" t="s">
        <v>17</v>
      </c>
      <c r="C9" s="71" t="s">
        <v>17</v>
      </c>
      <c r="D9" s="68" t="s">
        <v>174</v>
      </c>
      <c r="E9" s="29"/>
      <c r="F9" s="64"/>
    </row>
    <row r="10" spans="1:6" ht="25.5" x14ac:dyDescent="0.25">
      <c r="A10" s="70" t="s">
        <v>179</v>
      </c>
      <c r="B10" s="73">
        <f>0.12*48446944/100000+0.2*47345775/100000</f>
        <v>152.8278828</v>
      </c>
      <c r="C10" s="71"/>
      <c r="D10" s="68" t="s">
        <v>180</v>
      </c>
      <c r="E10" s="64"/>
      <c r="F10" s="64"/>
    </row>
    <row r="11" spans="1:6" ht="26.25" x14ac:dyDescent="0.25">
      <c r="A11" s="70" t="s">
        <v>181</v>
      </c>
      <c r="B11" s="71">
        <f>36785*2435/100000</f>
        <v>895.71474999999998</v>
      </c>
      <c r="C11" s="71"/>
      <c r="D11" s="71" t="s">
        <v>189</v>
      </c>
      <c r="E11" s="64"/>
      <c r="F11" s="64"/>
    </row>
    <row r="12" spans="1:6" ht="26.25" x14ac:dyDescent="0.25">
      <c r="A12" s="70" t="s">
        <v>187</v>
      </c>
      <c r="B12" s="71">
        <f>8722*2435/100000</f>
        <v>212.38069999999999</v>
      </c>
      <c r="C12" s="71"/>
      <c r="D12" s="71" t="s">
        <v>188</v>
      </c>
      <c r="E12" s="64"/>
      <c r="F12" s="64"/>
    </row>
    <row r="13" spans="1:6" ht="39" x14ac:dyDescent="0.25">
      <c r="A13" s="70" t="s">
        <v>185</v>
      </c>
      <c r="B13" s="71" t="s">
        <v>192</v>
      </c>
      <c r="C13" s="71" t="s">
        <v>192</v>
      </c>
      <c r="D13" s="71" t="s">
        <v>216</v>
      </c>
      <c r="E13" s="64"/>
      <c r="F13" s="64"/>
    </row>
    <row r="14" spans="1:6" ht="39" x14ac:dyDescent="0.25">
      <c r="A14" s="70" t="s">
        <v>191</v>
      </c>
      <c r="B14" s="71" t="s">
        <v>192</v>
      </c>
      <c r="C14" s="71" t="s">
        <v>192</v>
      </c>
      <c r="D14" s="71" t="s">
        <v>217</v>
      </c>
      <c r="E14" s="29"/>
      <c r="F14" s="64"/>
    </row>
    <row r="15" spans="1:6" x14ac:dyDescent="0.25">
      <c r="A15" s="70" t="s">
        <v>182</v>
      </c>
      <c r="B15" s="71" t="s">
        <v>192</v>
      </c>
      <c r="C15" s="71" t="s">
        <v>192</v>
      </c>
      <c r="D15" s="68" t="s">
        <v>193</v>
      </c>
      <c r="E15" s="64"/>
      <c r="F15" s="64"/>
    </row>
    <row r="17" spans="1:4" ht="69" customHeight="1" x14ac:dyDescent="0.25">
      <c r="A17" s="74" t="s">
        <v>215</v>
      </c>
      <c r="B17" s="74"/>
      <c r="C17" s="74"/>
      <c r="D17" s="74"/>
    </row>
  </sheetData>
  <mergeCells count="1"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Extraction Form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C.S. Cruz Oliveira</dc:creator>
  <cp:lastModifiedBy>C.S. Cruz Oliveira</cp:lastModifiedBy>
  <dcterms:created xsi:type="dcterms:W3CDTF">2020-03-22T19:22:24Z</dcterms:created>
  <dcterms:modified xsi:type="dcterms:W3CDTF">2023-01-18T15:39:28Z</dcterms:modified>
</cp:coreProperties>
</file>