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 10 Pro\OneDrive\Documents\1 Academics\Articles\1) In Progress 2023\4 million rare disease orphanet study\Supplementary files\"/>
    </mc:Choice>
  </mc:AlternateContent>
  <xr:revisionPtr revIDLastSave="0" documentId="13_ncr:1_{81847216-4EE4-47D9-893D-1BB4BE2BEBA8}" xr6:coauthVersionLast="47" xr6:coauthVersionMax="47" xr10:uidLastSave="{00000000-0000-0000-0000-000000000000}"/>
  <bookViews>
    <workbookView xWindow="-120" yWindow="-120" windowWidth="29040" windowHeight="15840" xr2:uid="{87FF668B-F10D-4719-AC86-E41D8059B8B5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Sheet1!$A$1:$L$90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1" i="1" l="1" a="1"/>
  <c r="K91" i="1" s="1"/>
  <c r="A86" i="1"/>
  <c r="K85" i="1"/>
  <c r="A89" i="1"/>
  <c r="C90" i="1"/>
  <c r="G85" i="1"/>
  <c r="I80" i="1"/>
  <c r="I79" i="1"/>
  <c r="I78" i="1"/>
  <c r="I76" i="1"/>
  <c r="I73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5" i="1"/>
  <c r="I52" i="1"/>
  <c r="I49" i="1"/>
  <c r="I46" i="1"/>
  <c r="I45" i="1"/>
  <c r="I44" i="1"/>
  <c r="I43" i="1"/>
  <c r="I42" i="1"/>
  <c r="I39" i="1"/>
  <c r="I36" i="1"/>
  <c r="I31" i="1"/>
  <c r="I30" i="1"/>
  <c r="I29" i="1"/>
  <c r="I28" i="1"/>
  <c r="I27" i="1"/>
  <c r="I26" i="1"/>
  <c r="I25" i="1"/>
  <c r="I21" i="1"/>
  <c r="I20" i="1"/>
  <c r="I19" i="1"/>
  <c r="I18" i="1"/>
  <c r="I17" i="1"/>
  <c r="I16" i="1"/>
  <c r="I15" i="1"/>
  <c r="I14" i="1"/>
  <c r="I13" i="1"/>
  <c r="I9" i="1"/>
  <c r="I8" i="1"/>
  <c r="I7" i="1"/>
  <c r="I6" i="1"/>
  <c r="I4" i="1"/>
  <c r="I3" i="1"/>
  <c r="I2" i="1"/>
  <c r="I85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<sst xmlns="http://schemas.openxmlformats.org/spreadsheetml/2006/main" count="482" uniqueCount="184">
  <si>
    <t>OrphaCode</t>
  </si>
  <si>
    <t>Disorder Name</t>
  </si>
  <si>
    <t>Point Prevalence Class</t>
  </si>
  <si>
    <t>pp_qual_name</t>
  </si>
  <si>
    <t>MIN</t>
  </si>
  <si>
    <t>ValMoy</t>
  </si>
  <si>
    <t>MAX</t>
  </si>
  <si>
    <t>Metachromatic leukodystrophy</t>
  </si>
  <si>
    <t>Rare neurologic disease</t>
  </si>
  <si>
    <t>1-9 / 1 000 000</t>
  </si>
  <si>
    <t>Value and class</t>
  </si>
  <si>
    <t>Gene Therapy</t>
  </si>
  <si>
    <t>Rare inborn errors of metabolism</t>
  </si>
  <si>
    <t>1-9 / 100 000</t>
  </si>
  <si>
    <t>ERT</t>
  </si>
  <si>
    <t>Atypical hemolytic uremic syndrome</t>
  </si>
  <si>
    <t>Rare renal disease</t>
  </si>
  <si>
    <t>Terminal Complement Inhibitor</t>
  </si>
  <si>
    <t>Proximal spinal muscular atrophy</t>
  </si>
  <si>
    <t>Class only</t>
  </si>
  <si>
    <t>Retinitis pigmentosa</t>
  </si>
  <si>
    <t>Rare ophthalmic disorder</t>
  </si>
  <si>
    <t>1-5 / 10 000</t>
  </si>
  <si>
    <t>Luxturna (voretigene neparvovec)</t>
  </si>
  <si>
    <t>Leber congenital amaurosis</t>
  </si>
  <si>
    <t>Gaucher disease</t>
  </si>
  <si>
    <t>ü</t>
  </si>
  <si>
    <t>Fabry disease</t>
  </si>
  <si>
    <t>Morquio syndrome type A (Mucopolysaccharidosis type 4A)</t>
  </si>
  <si>
    <t>Maroteaux-Lamy syndrome (mucopolysaccharidosis type VI)</t>
  </si>
  <si>
    <t>&lt;1 / 1 000 000</t>
  </si>
  <si>
    <t>Alpha-mannosidosis</t>
  </si>
  <si>
    <t>Glycogen storage disease due to acid maltase deficiency (Pompe Disease)</t>
  </si>
  <si>
    <t>Phenylketonuria (PKU)</t>
  </si>
  <si>
    <t>T-B+ severe combined immunodeficiency due to gamma chain deficiency</t>
  </si>
  <si>
    <t>Rare immune disease</t>
  </si>
  <si>
    <t>Severe combined immunodeficiency due to adenosine deaminase deficiency</t>
  </si>
  <si>
    <t>Severe combined immunodeficiency due to complete RAG1/2 deficiency</t>
  </si>
  <si>
    <t>Congenital sucrase-isomaltase deficiency</t>
  </si>
  <si>
    <t>Rare gastroenterologic disease</t>
  </si>
  <si>
    <t>Hypophosphatasia</t>
  </si>
  <si>
    <t>Rare bone disease</t>
  </si>
  <si>
    <t>Acute peripheral arterial occlusion</t>
  </si>
  <si>
    <t>Rare circulatory system disease</t>
  </si>
  <si>
    <t>Enzyme-based medication</t>
  </si>
  <si>
    <t>Collagenase Clostridium histolyticum (CCH)</t>
  </si>
  <si>
    <t>x</t>
  </si>
  <si>
    <t>Cystic fibrosis</t>
  </si>
  <si>
    <t>Rare respiratory disease</t>
  </si>
  <si>
    <t>Mucolytic </t>
  </si>
  <si>
    <t>CFTR potentiator </t>
  </si>
  <si>
    <t>CFTR modulator (corrector/potentiator combination).</t>
  </si>
  <si>
    <t>Beta-thalassemia</t>
  </si>
  <si>
    <t>Rare hematologic disease</t>
  </si>
  <si>
    <t>Iron chelator</t>
  </si>
  <si>
    <t>Neuromyelitis optica spectrum disorder</t>
  </si>
  <si>
    <t>Monoclonal Antibodies</t>
  </si>
  <si>
    <t>Myasthenia gravis</t>
  </si>
  <si>
    <t>Acquired hemophilia A</t>
  </si>
  <si>
    <t>Congenital factor V deficiency</t>
  </si>
  <si>
    <t>Hormone</t>
  </si>
  <si>
    <t>Congenital factor XI deficiency</t>
  </si>
  <si>
    <t>Hemophilia A</t>
  </si>
  <si>
    <t>Antifibrinolytic agent</t>
  </si>
  <si>
    <t>Hemophilia B</t>
  </si>
  <si>
    <t>Central retinal vein occlusion</t>
  </si>
  <si>
    <t>Anti-VEGF drug</t>
  </si>
  <si>
    <t>Paroxysmal nocturnal hemoglobinuria</t>
  </si>
  <si>
    <t>Spinal muscular atrophy with respiratory distress type 2</t>
  </si>
  <si>
    <t>Orphanet online</t>
  </si>
  <si>
    <t>Spinal muscular atrophy with respiratory distress type 1</t>
  </si>
  <si>
    <t>Antisense oligonucleotide (ASO)</t>
  </si>
  <si>
    <t>Spinraza (Nusinersen)</t>
  </si>
  <si>
    <t>Brachydactyly-short stature-retinitis pigmentosa syndrome</t>
  </si>
  <si>
    <t>Congenital bile acid synthesis defect type 4</t>
  </si>
  <si>
    <t>Rare hepatic disease</t>
  </si>
  <si>
    <t>Polyneuropathy-hearing loss-ataxia-retinitis pigmentosa-cataract syndrome</t>
  </si>
  <si>
    <t>Retinitis pigmentosa-hearing loss-premature aging-short stature-facial dysmorphism syndrome</t>
  </si>
  <si>
    <t>Rare developmental defect during embryogenesis</t>
  </si>
  <si>
    <t>Retinitis pigmentosa-intellectual disability-deafness-hypogonadism syndrome</t>
  </si>
  <si>
    <t>Rare neurologic/opthalmic disease</t>
  </si>
  <si>
    <t>Retinitis pigmentosa-juvenile cataract-short stature-intellectual disability syndrome</t>
  </si>
  <si>
    <t>Severe combined immunodeficiency due to FOXN1 deficiency</t>
  </si>
  <si>
    <t>Short-limb skeletal dysplasia with severe combined immunodeficiency</t>
  </si>
  <si>
    <t>Combined immunodeficiency due to IKK2 deficiency</t>
  </si>
  <si>
    <t>Severe combined immunodeficiency due to CTPS1 deficiency</t>
  </si>
  <si>
    <t>Severe combined immunodeficiency due to LAT deficiency</t>
  </si>
  <si>
    <t>Intellectual disability-seizures-hypophosphatasia-ophthalmic-skeletal anomalies syndrome</t>
  </si>
  <si>
    <t>Lung fibrosis-immunodeficiency-46,XX gonadal dysgenesis syndrome</t>
  </si>
  <si>
    <t>Multiple sclerosis-ichthyosis-factor VIII deficiency syndrome</t>
  </si>
  <si>
    <t>Hepatic veno-occlusive disease-immunodeficiency syndrome</t>
  </si>
  <si>
    <t>Antithrombotic agent</t>
  </si>
  <si>
    <t xml:space="preserve">Antiplatelet </t>
  </si>
  <si>
    <t>Neuronal ceroid lipofuscinosis type 2</t>
  </si>
  <si>
    <t>Congenital Short Bowel syndrome</t>
  </si>
  <si>
    <t>Glucagon-like peptide-2 (GLP-2) analogs</t>
  </si>
  <si>
    <t>Total</t>
  </si>
  <si>
    <t>Global Population</t>
  </si>
  <si>
    <t>Orphanet</t>
  </si>
  <si>
    <t>SA Population</t>
  </si>
  <si>
    <t>Stats SA 2024</t>
  </si>
  <si>
    <t>Average number RD patients SA</t>
  </si>
  <si>
    <t>Orphanet Medical Domain</t>
  </si>
  <si>
    <t>Type of Therapy</t>
  </si>
  <si>
    <t>Approved Therapeutic</t>
  </si>
  <si>
    <t>Approved in 
South Africa</t>
  </si>
  <si>
    <t>Elaprase (Idursulfase)</t>
  </si>
  <si>
    <t>Aldurazyme (Laronidase)</t>
  </si>
  <si>
    <t>Vimizim (Elosulfase alfa)</t>
  </si>
  <si>
    <t>Naglazyme (Galsulfase)</t>
  </si>
  <si>
    <t>Mepsevii (Vestronidase alfa)</t>
  </si>
  <si>
    <t>Lamzede (Velmanase alfa)</t>
  </si>
  <si>
    <t>Palynziq (Pegvaliase)</t>
  </si>
  <si>
    <t>Xenpozyme (Olipudase alfa)</t>
  </si>
  <si>
    <t>Loargys (Pegzilarginase)</t>
  </si>
  <si>
    <t>Sacrosidase (Sucraid)</t>
  </si>
  <si>
    <t>Strensiq (Asfotase alfa)</t>
  </si>
  <si>
    <t>Pulmozyme (Dornase alfa)</t>
  </si>
  <si>
    <t>Kalydeco (Ivacaftor)</t>
  </si>
  <si>
    <t>Factor IX Replacement</t>
  </si>
  <si>
    <t>Soliris (Eculizumab)</t>
  </si>
  <si>
    <t>Ultomiris (Ravulizumab)</t>
  </si>
  <si>
    <t>Homozygous Familial hypercholesterolemia</t>
  </si>
  <si>
    <t xml:space="preserve"> </t>
  </si>
  <si>
    <t>Repatha (evolocumab)</t>
  </si>
  <si>
    <t>Congenital generalized lipodystrophy (Berardinelli-Seip syndrome)</t>
  </si>
  <si>
    <t>Rare endocrine disease</t>
  </si>
  <si>
    <t>Hereditary angioedema with C1Inh deficiency</t>
  </si>
  <si>
    <t>Rare genetic disease</t>
  </si>
  <si>
    <t>Cinryze (human C1 esterase inhibitor)</t>
  </si>
  <si>
    <t>Fabrazyme (Agalsidase beta)</t>
  </si>
  <si>
    <t xml:space="preserve">Cerdelga (Eliglustat) </t>
  </si>
  <si>
    <t>Strensiq (Asfotase Alfa)</t>
  </si>
  <si>
    <t>Orkambi (Lumacaftor/Ivacaftor)</t>
  </si>
  <si>
    <t>Symdeko (Tezacaftor/Ivacaftor)</t>
  </si>
  <si>
    <t>Kanuma (Sebelipase alfa)</t>
  </si>
  <si>
    <t>Zolgensma (Onasemnogene abeparvovec)</t>
  </si>
  <si>
    <t>Substrate Reduction Therapy</t>
  </si>
  <si>
    <t>Cerezyme (Imiglucerase)</t>
  </si>
  <si>
    <t>VPRIV (Velaglucerase alfa)</t>
  </si>
  <si>
    <t>Elelyso (Taliglucerase alfa)</t>
  </si>
  <si>
    <t>Ocrevus (Ocrelizumab)</t>
  </si>
  <si>
    <t>Factor VII Concentrate</t>
  </si>
  <si>
    <t>Clotting Factor</t>
  </si>
  <si>
    <t>Hemlibra (Emicizumab)</t>
  </si>
  <si>
    <t>Hemgenix (etranacogene dezaparvovec-drib)</t>
  </si>
  <si>
    <t>Lucentis (Ranibizumab)</t>
  </si>
  <si>
    <t>Eylea (Aflibercept)</t>
  </si>
  <si>
    <t>Brineura (Cerliponase alfa)</t>
  </si>
  <si>
    <t>Protein Inhibitor</t>
  </si>
  <si>
    <t>Complement Inhibitor</t>
  </si>
  <si>
    <t>Anti-fibrotic agent</t>
  </si>
  <si>
    <t>Lysosomal acid lipase deficiency 
(Wolman Disease)</t>
  </si>
  <si>
    <t>Mucopolysaccharidosis type 2 
(Hunter syndrome)</t>
  </si>
  <si>
    <t>Mucopolysaccharidosis type 1 
(Hurler's syndrome)</t>
  </si>
  <si>
    <t>Sly syndrome 
(mucopolysaccharidosis type VI)</t>
  </si>
  <si>
    <t>Infantile neurovisceral acid sphingomyelinase deficiency 
(Niemann-Pick disease type A)</t>
  </si>
  <si>
    <t>Argininemia 
(Arginase 1 Deficiency)</t>
  </si>
  <si>
    <t>Estimated Number of Patients in South Africa</t>
  </si>
  <si>
    <t>Esbriet/Pirofibra (Pirfenidone)</t>
  </si>
  <si>
    <t>Bonspri (Ofatumumab)</t>
  </si>
  <si>
    <t>Defibrotide</t>
  </si>
  <si>
    <t>Pletal (Cilostazol)</t>
  </si>
  <si>
    <t>Gattex, Revestive (Teduglutide)</t>
  </si>
  <si>
    <t>Blitzima, Mabthera, Ristova, Rixathon, Rituxima (Rituximab)</t>
  </si>
  <si>
    <t>Juxtapid, Lojuxta (lomitapide)</t>
  </si>
  <si>
    <t>Myalept, Myalepta (metreleptin)</t>
  </si>
  <si>
    <t>Ofev, Vatrana (Nintedanib)</t>
  </si>
  <si>
    <t>Polyethylene glycol-conjugated ADA (Pegademase)</t>
  </si>
  <si>
    <t>Avastin, Mvasi, Riqviva (Bevacizumab)</t>
  </si>
  <si>
    <t>Tranmenxid IV, Fibtin, Morwak, Transun IV, Tranic, Cyklokapron, Cynex, Immatra, Rubinex, Cykloclot, Zamicron, Stranan (Tranexamic Acid)</t>
  </si>
  <si>
    <t>DDAVP, Minirin, Despress (Desmopressin)</t>
  </si>
  <si>
    <t>Ferriprox (Deferiprone)</t>
  </si>
  <si>
    <t>Desferal (Deferoxamine mesylate)</t>
  </si>
  <si>
    <t>Exjade, Jadenu (Deferasirox)</t>
  </si>
  <si>
    <t>Trikafta (Elexacaftor/Tezacaftor/Ivacaftor)</t>
  </si>
  <si>
    <t>Myozyme (Alglucosidase alfa)</t>
  </si>
  <si>
    <t>Lenmeldy, Libmeldy (Atidarsagene Autotemcel)</t>
  </si>
  <si>
    <t>Chronic neurovisceral acid sphingomyelinase deficiency
(Niemann-Pick disease type A/B)</t>
  </si>
  <si>
    <t>Enzyme Replacement Therapy (ERT)</t>
  </si>
  <si>
    <t>Hormone replacement therapy</t>
  </si>
  <si>
    <t>NovoSeven (Recombinant activated Factor VII - rFVIIa)</t>
  </si>
  <si>
    <t>x
Section 21 
(genotype specific)</t>
  </si>
  <si>
    <t>Of the 57 unique drugs only 27 approved in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</si>
</sst>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Wingdings"/>
      <charset val="2"/>
    </font>
    <font>
      <sz val="12"/>
      <color theme="1"/>
      <name val="Aptos Narrow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4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2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164" fontId="3" fillId="2" borderId="3" xfId="0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2" fontId="3" fillId="2" borderId="1" xfId="1" applyNumberFormat="1" applyFont="1" applyFill="1" applyBorder="1" applyAlignment="1">
      <alignment vertical="top" wrapText="1"/>
    </xf>
    <xf numFmtId="164" fontId="3" fillId="2" borderId="3" xfId="1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164" fontId="4" fillId="2" borderId="6" xfId="0" applyNumberFormat="1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2" fontId="4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vertical="top"/>
    </xf>
    <xf numFmtId="164" fontId="4" fillId="0" borderId="1" xfId="1" applyNumberFormat="1" applyFont="1" applyBorder="1" applyAlignment="1">
      <alignment vertical="top"/>
    </xf>
    <xf numFmtId="0" fontId="3" fillId="2" borderId="0" xfId="0" applyFont="1" applyFill="1" applyAlignment="1">
      <alignment vertical="top"/>
    </xf>
    <xf numFmtId="2" fontId="3" fillId="2" borderId="0" xfId="1" applyNumberFormat="1" applyFont="1" applyFill="1" applyBorder="1" applyAlignment="1">
      <alignment vertical="top"/>
    </xf>
    <xf numFmtId="164" fontId="4" fillId="0" borderId="0" xfId="1" applyNumberFormat="1" applyFont="1" applyAlignment="1">
      <alignment vertical="top"/>
    </xf>
    <xf numFmtId="2" fontId="3" fillId="2" borderId="0" xfId="2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0" xfId="1" applyNumberFormat="1" applyFont="1" applyFill="1" applyBorder="1" applyAlignment="1">
      <alignment vertical="top" wrapText="1"/>
    </xf>
    <xf numFmtId="164" fontId="3" fillId="2" borderId="0" xfId="1" applyNumberFormat="1" applyFont="1" applyFill="1" applyBorder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vertical="top" wrapText="1"/>
    </xf>
    <xf numFmtId="164" fontId="4" fillId="0" borderId="3" xfId="1" applyNumberFormat="1" applyFont="1" applyFill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vertical="top" wrapText="1"/>
    </xf>
    <xf numFmtId="164" fontId="4" fillId="0" borderId="1" xfId="1" applyNumberFormat="1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2" fontId="4" fillId="0" borderId="2" xfId="0" applyNumberFormat="1" applyFont="1" applyBorder="1" applyAlignment="1">
      <alignment vertical="top" wrapText="1"/>
    </xf>
    <xf numFmtId="164" fontId="4" fillId="0" borderId="2" xfId="1" applyNumberFormat="1" applyFont="1" applyFill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vertical="top" wrapText="1"/>
    </xf>
    <xf numFmtId="2" fontId="4" fillId="0" borderId="14" xfId="0" applyNumberFormat="1" applyFont="1" applyBorder="1" applyAlignment="1">
      <alignment vertical="top" wrapText="1"/>
    </xf>
    <xf numFmtId="164" fontId="4" fillId="0" borderId="15" xfId="1" applyNumberFormat="1" applyFont="1" applyFill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6" xfId="0" applyFont="1" applyBorder="1" applyAlignment="1">
      <alignment vertical="top" wrapText="1"/>
    </xf>
    <xf numFmtId="2" fontId="4" fillId="0" borderId="16" xfId="0" applyNumberFormat="1" applyFont="1" applyBorder="1" applyAlignment="1">
      <alignment vertical="top" wrapText="1"/>
    </xf>
    <xf numFmtId="164" fontId="4" fillId="0" borderId="10" xfId="1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2" fontId="4" fillId="0" borderId="0" xfId="0" applyNumberFormat="1" applyFont="1" applyAlignment="1">
      <alignment vertical="top" wrapText="1"/>
    </xf>
    <xf numFmtId="164" fontId="4" fillId="0" borderId="12" xfId="1" applyNumberFormat="1" applyFont="1" applyFill="1" applyBorder="1" applyAlignment="1">
      <alignment vertical="top" wrapText="1"/>
    </xf>
    <xf numFmtId="164" fontId="4" fillId="0" borderId="5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1" applyNumberFormat="1" applyFont="1" applyFill="1" applyBorder="1" applyAlignment="1">
      <alignment vertical="top" wrapText="1"/>
    </xf>
    <xf numFmtId="164" fontId="4" fillId="0" borderId="3" xfId="0" applyNumberFormat="1" applyFont="1" applyBorder="1" applyAlignment="1">
      <alignment vertical="top" wrapText="1"/>
    </xf>
    <xf numFmtId="2" fontId="4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4" fontId="4" fillId="0" borderId="15" xfId="0" applyNumberFormat="1" applyFont="1" applyBorder="1" applyAlignment="1">
      <alignment vertical="top" wrapText="1"/>
    </xf>
    <xf numFmtId="164" fontId="4" fillId="0" borderId="12" xfId="0" applyNumberFormat="1" applyFont="1" applyBorder="1" applyAlignment="1">
      <alignment vertical="top" wrapText="1"/>
    </xf>
    <xf numFmtId="164" fontId="4" fillId="0" borderId="10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164" fontId="4" fillId="0" borderId="6" xfId="1" applyNumberFormat="1" applyFont="1" applyFill="1" applyBorder="1" applyAlignment="1">
      <alignment vertical="top" wrapText="1"/>
    </xf>
    <xf numFmtId="164" fontId="4" fillId="0" borderId="13" xfId="1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164" fontId="4" fillId="0" borderId="8" xfId="1" applyNumberFormat="1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 wrapText="1"/>
    </xf>
    <xf numFmtId="164" fontId="4" fillId="0" borderId="0" xfId="0" applyNumberFormat="1" applyFont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164" fontId="4" fillId="0" borderId="3" xfId="1" applyNumberFormat="1" applyFont="1" applyFill="1" applyBorder="1" applyAlignment="1">
      <alignment vertical="top"/>
    </xf>
    <xf numFmtId="0" fontId="4" fillId="0" borderId="0" xfId="0" applyFont="1" applyAlignment="1">
      <alignment wrapText="1"/>
    </xf>
    <xf numFmtId="0" fontId="2" fillId="2" borderId="1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dd4218f327d5181/Documents/2%20Consulting%20%5e0%20Contracts/RDAI%204%20million%20study/Visualisations%20%5e0%20Data/Copy%20of%20Copy%20of%20Final%20Counts%2012%20May%20(version%201).xlsx" TargetMode="External"/><Relationship Id="rId1" Type="http://schemas.openxmlformats.org/officeDocument/2006/relationships/externalLinkPath" Target="https://d.docs.live.net/edd4218f327d5181/Documents/2%20Consulting%20%5e0%20Contracts/RDAI%204%20million%20study/Visualisations%20%5e0%20Data/Copy%20of%20Copy%20of%20Final%20Counts%2012%20May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 Point Prevalence"/>
      <sheetName val="Figs 2 (a&amp;b) "/>
      <sheetName val="Old Fig 2"/>
      <sheetName val="Fig 3 Age of Onset"/>
      <sheetName val="Fig 4 Type of Inheritance"/>
      <sheetName val="Fig 5 DIsability Category"/>
      <sheetName val="Fig 6 Medical Domains"/>
      <sheetName val="Table 2 Patients per domain"/>
      <sheetName val="Table 3 High cost drugs"/>
      <sheetName val="Old Disability Stats"/>
      <sheetName val="OLD Figs 7-11 Disability "/>
      <sheetName val="Disability counts"/>
    </sheetNames>
    <sheetDataSet>
      <sheetData sheetId="0">
        <row r="36">
          <cell r="G36">
            <v>3030204.4694914147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A34C-4662-42D7-8121-8549675E0030}">
  <dimension ref="A1:L91"/>
  <sheetViews>
    <sheetView tabSelected="1" topLeftCell="A24" workbookViewId="0">
      <selection activeCell="P52" sqref="P52"/>
    </sheetView>
  </sheetViews>
  <sheetFormatPr defaultColWidth="9.140625" defaultRowHeight="15.75" x14ac:dyDescent="0.25"/>
  <cols>
    <col min="1" max="1" width="15.7109375" style="9" customWidth="1"/>
    <col min="2" max="2" width="23.5703125" style="7" customWidth="1"/>
    <col min="3" max="3" width="20.140625" style="9" customWidth="1"/>
    <col min="4" max="4" width="26.85546875" style="9" hidden="1" customWidth="1"/>
    <col min="5" max="5" width="15.42578125" style="9" hidden="1" customWidth="1"/>
    <col min="6" max="6" width="9.140625" style="9" hidden="1" customWidth="1"/>
    <col min="7" max="7" width="11.42578125" style="29" hidden="1" customWidth="1"/>
    <col min="8" max="8" width="9.140625" style="9" hidden="1" customWidth="1"/>
    <col min="9" max="9" width="12.7109375" style="34" customWidth="1"/>
    <col min="10" max="10" width="24.140625" style="6" customWidth="1"/>
    <col min="11" max="11" width="37.5703125" style="9" bestFit="1" customWidth="1"/>
    <col min="12" max="12" width="20" style="12" customWidth="1"/>
    <col min="13" max="16384" width="9.140625" style="2"/>
  </cols>
  <sheetData>
    <row r="1" spans="1:12" ht="68.25" customHeight="1" x14ac:dyDescent="0.25">
      <c r="A1" s="10" t="s">
        <v>0</v>
      </c>
      <c r="B1" s="10" t="s">
        <v>1</v>
      </c>
      <c r="C1" s="10" t="s">
        <v>102</v>
      </c>
      <c r="D1" s="10" t="s">
        <v>2</v>
      </c>
      <c r="E1" s="10" t="s">
        <v>3</v>
      </c>
      <c r="F1" s="10" t="s">
        <v>4</v>
      </c>
      <c r="G1" s="11" t="s">
        <v>5</v>
      </c>
      <c r="H1" s="10" t="s">
        <v>6</v>
      </c>
      <c r="I1" s="14" t="s">
        <v>158</v>
      </c>
      <c r="J1" s="10" t="s">
        <v>103</v>
      </c>
      <c r="K1" s="18" t="s">
        <v>104</v>
      </c>
      <c r="L1" s="36" t="s">
        <v>105</v>
      </c>
    </row>
    <row r="2" spans="1:12" ht="31.5" x14ac:dyDescent="0.25">
      <c r="A2" s="50">
        <v>512</v>
      </c>
      <c r="B2" s="51" t="s">
        <v>7</v>
      </c>
      <c r="C2" s="51" t="s">
        <v>8</v>
      </c>
      <c r="D2" s="51" t="s">
        <v>9</v>
      </c>
      <c r="E2" s="51" t="s">
        <v>10</v>
      </c>
      <c r="F2" s="51">
        <v>0.1</v>
      </c>
      <c r="G2" s="52">
        <v>0.1</v>
      </c>
      <c r="H2" s="51">
        <v>0.1</v>
      </c>
      <c r="I2" s="53">
        <f>$C$88/100000*G2</f>
        <v>63.015904000000006</v>
      </c>
      <c r="J2" s="48" t="s">
        <v>11</v>
      </c>
      <c r="K2" s="3" t="s">
        <v>177</v>
      </c>
      <c r="L2" s="38" t="s">
        <v>46</v>
      </c>
    </row>
    <row r="3" spans="1:12" ht="47.25" x14ac:dyDescent="0.25">
      <c r="A3" s="54">
        <v>275761</v>
      </c>
      <c r="B3" s="55" t="s">
        <v>152</v>
      </c>
      <c r="C3" s="55" t="s">
        <v>12</v>
      </c>
      <c r="D3" s="55" t="s">
        <v>13</v>
      </c>
      <c r="E3" s="55" t="s">
        <v>10</v>
      </c>
      <c r="F3" s="55">
        <v>2</v>
      </c>
      <c r="G3" s="56">
        <v>2</v>
      </c>
      <c r="H3" s="55">
        <v>2</v>
      </c>
      <c r="I3" s="57">
        <f>$C$88/100000*G3</f>
        <v>1260.31808</v>
      </c>
      <c r="J3" s="48" t="s">
        <v>179</v>
      </c>
      <c r="K3" s="1" t="s">
        <v>135</v>
      </c>
      <c r="L3" s="38" t="s">
        <v>46</v>
      </c>
    </row>
    <row r="4" spans="1:12" ht="31.5" x14ac:dyDescent="0.25">
      <c r="A4" s="58">
        <v>2134</v>
      </c>
      <c r="B4" s="55" t="s">
        <v>15</v>
      </c>
      <c r="C4" s="55" t="s">
        <v>16</v>
      </c>
      <c r="D4" s="59" t="s">
        <v>13</v>
      </c>
      <c r="E4" s="59" t="s">
        <v>10</v>
      </c>
      <c r="F4" s="59">
        <v>1</v>
      </c>
      <c r="G4" s="60">
        <v>1</v>
      </c>
      <c r="H4" s="59">
        <v>1</v>
      </c>
      <c r="I4" s="61">
        <f>$C$88/100000*G4</f>
        <v>630.15904</v>
      </c>
      <c r="J4" s="48" t="s">
        <v>17</v>
      </c>
      <c r="K4" s="3" t="s">
        <v>120</v>
      </c>
      <c r="L4" s="38" t="s">
        <v>46</v>
      </c>
    </row>
    <row r="5" spans="1:12" ht="31.5" x14ac:dyDescent="0.25">
      <c r="A5" s="62"/>
      <c r="B5" s="45"/>
      <c r="C5" s="45"/>
      <c r="D5" s="63"/>
      <c r="E5" s="63"/>
      <c r="F5" s="63"/>
      <c r="G5" s="64"/>
      <c r="H5" s="63"/>
      <c r="I5" s="65"/>
      <c r="J5" s="48" t="s">
        <v>17</v>
      </c>
      <c r="K5" s="3" t="s">
        <v>121</v>
      </c>
      <c r="L5" s="37" t="s">
        <v>26</v>
      </c>
    </row>
    <row r="6" spans="1:12" ht="31.5" x14ac:dyDescent="0.25">
      <c r="A6" s="44">
        <v>70</v>
      </c>
      <c r="B6" s="45" t="s">
        <v>18</v>
      </c>
      <c r="C6" s="45" t="s">
        <v>8</v>
      </c>
      <c r="D6" s="45" t="s">
        <v>13</v>
      </c>
      <c r="E6" s="45" t="s">
        <v>19</v>
      </c>
      <c r="F6" s="45">
        <v>1</v>
      </c>
      <c r="G6" s="46">
        <v>5</v>
      </c>
      <c r="H6" s="45">
        <v>9</v>
      </c>
      <c r="I6" s="47">
        <f>$C$88/100000*G6</f>
        <v>3150.7952</v>
      </c>
      <c r="J6" s="48" t="s">
        <v>11</v>
      </c>
      <c r="K6" s="1" t="s">
        <v>136</v>
      </c>
      <c r="L6" s="38" t="s">
        <v>46</v>
      </c>
    </row>
    <row r="7" spans="1:12" ht="31.5" x14ac:dyDescent="0.25">
      <c r="A7" s="50">
        <v>791</v>
      </c>
      <c r="B7" s="51" t="s">
        <v>20</v>
      </c>
      <c r="C7" s="51" t="s">
        <v>21</v>
      </c>
      <c r="D7" s="51" t="s">
        <v>22</v>
      </c>
      <c r="E7" s="51" t="s">
        <v>10</v>
      </c>
      <c r="F7" s="51">
        <v>26.7</v>
      </c>
      <c r="G7" s="52">
        <v>26.7</v>
      </c>
      <c r="H7" s="51">
        <v>26.7</v>
      </c>
      <c r="I7" s="53">
        <f>$C$88/100000*G7</f>
        <v>16825.246368</v>
      </c>
      <c r="J7" s="48" t="s">
        <v>11</v>
      </c>
      <c r="K7" s="19" t="s">
        <v>23</v>
      </c>
      <c r="L7" s="38" t="s">
        <v>46</v>
      </c>
    </row>
    <row r="8" spans="1:12" ht="31.5" x14ac:dyDescent="0.25">
      <c r="A8" s="54">
        <v>65</v>
      </c>
      <c r="B8" s="55" t="s">
        <v>24</v>
      </c>
      <c r="C8" s="55" t="s">
        <v>21</v>
      </c>
      <c r="D8" s="55" t="s">
        <v>13</v>
      </c>
      <c r="E8" s="55" t="s">
        <v>10</v>
      </c>
      <c r="F8" s="55">
        <v>2.5</v>
      </c>
      <c r="G8" s="56">
        <v>2.5</v>
      </c>
      <c r="H8" s="55">
        <v>2.5</v>
      </c>
      <c r="I8" s="57">
        <f>$C$88/100000*G8</f>
        <v>1575.3976</v>
      </c>
      <c r="J8" s="48" t="s">
        <v>11</v>
      </c>
      <c r="K8" s="19" t="s">
        <v>23</v>
      </c>
      <c r="L8" s="38" t="s">
        <v>46</v>
      </c>
    </row>
    <row r="9" spans="1:12" ht="31.5" x14ac:dyDescent="0.25">
      <c r="A9" s="58">
        <v>355</v>
      </c>
      <c r="B9" s="55" t="s">
        <v>25</v>
      </c>
      <c r="C9" s="55" t="s">
        <v>12</v>
      </c>
      <c r="D9" s="59" t="s">
        <v>13</v>
      </c>
      <c r="E9" s="59" t="s">
        <v>10</v>
      </c>
      <c r="F9" s="59">
        <v>1</v>
      </c>
      <c r="G9" s="60">
        <v>1</v>
      </c>
      <c r="H9" s="59">
        <v>1</v>
      </c>
      <c r="I9" s="61">
        <f>$C$88/100000*G9</f>
        <v>630.15904</v>
      </c>
      <c r="J9" s="48" t="s">
        <v>137</v>
      </c>
      <c r="K9" s="28" t="s">
        <v>131</v>
      </c>
      <c r="L9" s="38" t="s">
        <v>46</v>
      </c>
    </row>
    <row r="10" spans="1:12" x14ac:dyDescent="0.25">
      <c r="A10" s="67"/>
      <c r="B10" s="68"/>
      <c r="C10" s="68"/>
      <c r="D10" s="7"/>
      <c r="E10" s="7"/>
      <c r="F10" s="7"/>
      <c r="G10" s="69"/>
      <c r="H10" s="7"/>
      <c r="I10" s="70"/>
      <c r="J10" s="71" t="s">
        <v>14</v>
      </c>
      <c r="K10" s="6" t="s">
        <v>138</v>
      </c>
      <c r="L10" s="37" t="s">
        <v>26</v>
      </c>
    </row>
    <row r="11" spans="1:12" x14ac:dyDescent="0.25">
      <c r="A11" s="67"/>
      <c r="B11" s="68"/>
      <c r="C11" s="68"/>
      <c r="D11" s="7"/>
      <c r="E11" s="7"/>
      <c r="F11" s="7"/>
      <c r="G11" s="69"/>
      <c r="H11" s="7"/>
      <c r="I11" s="70"/>
      <c r="J11" s="71" t="s">
        <v>14</v>
      </c>
      <c r="K11" s="19" t="s">
        <v>139</v>
      </c>
      <c r="L11" s="37" t="s">
        <v>26</v>
      </c>
    </row>
    <row r="12" spans="1:12" x14ac:dyDescent="0.25">
      <c r="A12" s="62"/>
      <c r="B12" s="45"/>
      <c r="C12" s="45"/>
      <c r="D12" s="63"/>
      <c r="E12" s="63"/>
      <c r="F12" s="63"/>
      <c r="G12" s="64"/>
      <c r="H12" s="63"/>
      <c r="I12" s="65"/>
      <c r="J12" s="71" t="s">
        <v>14</v>
      </c>
      <c r="K12" s="19" t="s">
        <v>140</v>
      </c>
      <c r="L12" s="37" t="s">
        <v>26</v>
      </c>
    </row>
    <row r="13" spans="1:12" ht="47.25" x14ac:dyDescent="0.25">
      <c r="A13" s="44">
        <v>580</v>
      </c>
      <c r="B13" s="45" t="s">
        <v>153</v>
      </c>
      <c r="C13" s="45" t="s">
        <v>12</v>
      </c>
      <c r="D13" s="45" t="s">
        <v>9</v>
      </c>
      <c r="E13" s="45" t="s">
        <v>10</v>
      </c>
      <c r="F13" s="45">
        <v>0.2</v>
      </c>
      <c r="G13" s="46">
        <v>0.2</v>
      </c>
      <c r="H13" s="45">
        <v>0.2</v>
      </c>
      <c r="I13" s="47">
        <f t="shared" ref="I13:I21" si="0">$C$88/100000*G13</f>
        <v>126.03180800000001</v>
      </c>
      <c r="J13" s="71" t="s">
        <v>14</v>
      </c>
      <c r="K13" s="20" t="s">
        <v>106</v>
      </c>
      <c r="L13" s="37" t="s">
        <v>26</v>
      </c>
    </row>
    <row r="14" spans="1:12" ht="31.5" x14ac:dyDescent="0.25">
      <c r="A14" s="50">
        <v>324</v>
      </c>
      <c r="B14" s="51" t="s">
        <v>27</v>
      </c>
      <c r="C14" s="51" t="s">
        <v>12</v>
      </c>
      <c r="D14" s="51" t="s">
        <v>22</v>
      </c>
      <c r="E14" s="51" t="s">
        <v>10</v>
      </c>
      <c r="F14" s="51">
        <v>10</v>
      </c>
      <c r="G14" s="52">
        <v>30</v>
      </c>
      <c r="H14" s="51">
        <v>50</v>
      </c>
      <c r="I14" s="53">
        <f t="shared" si="0"/>
        <v>18904.771199999999</v>
      </c>
      <c r="J14" s="71" t="s">
        <v>14</v>
      </c>
      <c r="K14" s="20" t="s">
        <v>130</v>
      </c>
      <c r="L14" s="37" t="s">
        <v>26</v>
      </c>
    </row>
    <row r="15" spans="1:12" ht="47.25" x14ac:dyDescent="0.25">
      <c r="A15" s="50">
        <v>579</v>
      </c>
      <c r="B15" s="51" t="s">
        <v>154</v>
      </c>
      <c r="C15" s="51" t="s">
        <v>12</v>
      </c>
      <c r="D15" s="51" t="s">
        <v>9</v>
      </c>
      <c r="E15" s="51" t="s">
        <v>10</v>
      </c>
      <c r="F15" s="51">
        <v>0.5</v>
      </c>
      <c r="G15" s="52">
        <v>0.5</v>
      </c>
      <c r="H15" s="51">
        <v>0.5</v>
      </c>
      <c r="I15" s="53">
        <f t="shared" si="0"/>
        <v>315.07952</v>
      </c>
      <c r="J15" s="71" t="s">
        <v>14</v>
      </c>
      <c r="K15" s="20" t="s">
        <v>107</v>
      </c>
      <c r="L15" s="37" t="s">
        <v>26</v>
      </c>
    </row>
    <row r="16" spans="1:12" ht="63" x14ac:dyDescent="0.25">
      <c r="A16" s="50">
        <v>582</v>
      </c>
      <c r="B16" s="51" t="s">
        <v>28</v>
      </c>
      <c r="C16" s="51" t="s">
        <v>12</v>
      </c>
      <c r="D16" s="51" t="s">
        <v>22</v>
      </c>
      <c r="E16" s="51" t="s">
        <v>10</v>
      </c>
      <c r="F16" s="51">
        <v>27.6</v>
      </c>
      <c r="G16" s="52">
        <v>27.6</v>
      </c>
      <c r="H16" s="51">
        <v>27.6</v>
      </c>
      <c r="I16" s="53">
        <f t="shared" si="0"/>
        <v>17392.389504000002</v>
      </c>
      <c r="J16" s="71" t="s">
        <v>14</v>
      </c>
      <c r="K16" s="20" t="s">
        <v>108</v>
      </c>
      <c r="L16" s="38" t="s">
        <v>46</v>
      </c>
    </row>
    <row r="17" spans="1:12" ht="63" x14ac:dyDescent="0.25">
      <c r="A17" s="50">
        <v>583</v>
      </c>
      <c r="B17" s="51" t="s">
        <v>29</v>
      </c>
      <c r="C17" s="51" t="s">
        <v>12</v>
      </c>
      <c r="D17" s="51" t="s">
        <v>9</v>
      </c>
      <c r="E17" s="51" t="s">
        <v>10</v>
      </c>
      <c r="F17" s="51">
        <v>0.2</v>
      </c>
      <c r="G17" s="52">
        <v>0.16</v>
      </c>
      <c r="H17" s="51">
        <v>0.16</v>
      </c>
      <c r="I17" s="53">
        <f t="shared" si="0"/>
        <v>100.8254464</v>
      </c>
      <c r="J17" s="71" t="s">
        <v>14</v>
      </c>
      <c r="K17" s="20" t="s">
        <v>109</v>
      </c>
      <c r="L17" s="38" t="s">
        <v>46</v>
      </c>
    </row>
    <row r="18" spans="1:12" ht="47.25" x14ac:dyDescent="0.25">
      <c r="A18" s="50">
        <v>584</v>
      </c>
      <c r="B18" s="51" t="s">
        <v>155</v>
      </c>
      <c r="C18" s="51" t="s">
        <v>12</v>
      </c>
      <c r="D18" s="51" t="s">
        <v>30</v>
      </c>
      <c r="E18" s="51" t="s">
        <v>10</v>
      </c>
      <c r="F18" s="51">
        <v>0</v>
      </c>
      <c r="G18" s="52">
        <v>0.01</v>
      </c>
      <c r="H18" s="51">
        <v>0.01</v>
      </c>
      <c r="I18" s="53">
        <f t="shared" si="0"/>
        <v>6.3015904000000003</v>
      </c>
      <c r="J18" s="71" t="s">
        <v>14</v>
      </c>
      <c r="K18" s="20" t="s">
        <v>110</v>
      </c>
      <c r="L18" s="38" t="s">
        <v>46</v>
      </c>
    </row>
    <row r="19" spans="1:12" ht="31.5" x14ac:dyDescent="0.25">
      <c r="A19" s="50">
        <v>61</v>
      </c>
      <c r="B19" s="51" t="s">
        <v>31</v>
      </c>
      <c r="C19" s="51" t="s">
        <v>12</v>
      </c>
      <c r="D19" s="51" t="s">
        <v>9</v>
      </c>
      <c r="E19" s="51" t="s">
        <v>10</v>
      </c>
      <c r="F19" s="51">
        <v>0.1</v>
      </c>
      <c r="G19" s="52">
        <v>0.1</v>
      </c>
      <c r="H19" s="51">
        <v>0.1</v>
      </c>
      <c r="I19" s="53">
        <f t="shared" si="0"/>
        <v>63.015904000000006</v>
      </c>
      <c r="J19" s="71" t="s">
        <v>14</v>
      </c>
      <c r="K19" s="20" t="s">
        <v>111</v>
      </c>
      <c r="L19" s="38" t="s">
        <v>46</v>
      </c>
    </row>
    <row r="20" spans="1:12" ht="63" x14ac:dyDescent="0.25">
      <c r="A20" s="50">
        <v>365</v>
      </c>
      <c r="B20" s="51" t="s">
        <v>32</v>
      </c>
      <c r="C20" s="51" t="s">
        <v>12</v>
      </c>
      <c r="D20" s="51" t="s">
        <v>13</v>
      </c>
      <c r="E20" s="51" t="s">
        <v>10</v>
      </c>
      <c r="F20" s="51">
        <v>3</v>
      </c>
      <c r="G20" s="52">
        <v>3</v>
      </c>
      <c r="H20" s="51">
        <v>3</v>
      </c>
      <c r="I20" s="53">
        <f t="shared" si="0"/>
        <v>1890.47712</v>
      </c>
      <c r="J20" s="71" t="s">
        <v>14</v>
      </c>
      <c r="K20" s="20" t="s">
        <v>176</v>
      </c>
      <c r="L20" s="37" t="s">
        <v>26</v>
      </c>
    </row>
    <row r="21" spans="1:12" ht="31.5" x14ac:dyDescent="0.25">
      <c r="A21" s="50">
        <v>716</v>
      </c>
      <c r="B21" s="51" t="s">
        <v>33</v>
      </c>
      <c r="C21" s="51" t="s">
        <v>12</v>
      </c>
      <c r="D21" s="51" t="s">
        <v>13</v>
      </c>
      <c r="E21" s="51" t="s">
        <v>10</v>
      </c>
      <c r="F21" s="51">
        <v>4.0999999999999996</v>
      </c>
      <c r="G21" s="52">
        <v>4.1365999999999996</v>
      </c>
      <c r="H21" s="51">
        <v>4.1365999999999996</v>
      </c>
      <c r="I21" s="53">
        <f t="shared" si="0"/>
        <v>2606.7158848639997</v>
      </c>
      <c r="J21" s="71" t="s">
        <v>14</v>
      </c>
      <c r="K21" s="73" t="s">
        <v>112</v>
      </c>
      <c r="L21" s="49" t="s">
        <v>46</v>
      </c>
    </row>
    <row r="22" spans="1:12" ht="78.75" x14ac:dyDescent="0.25">
      <c r="A22" s="74">
        <v>618891</v>
      </c>
      <c r="B22" s="51" t="s">
        <v>178</v>
      </c>
      <c r="C22" s="75" t="s">
        <v>12</v>
      </c>
      <c r="D22" s="51"/>
      <c r="E22" s="51"/>
      <c r="F22" s="51"/>
      <c r="G22" s="52"/>
      <c r="H22" s="51"/>
      <c r="I22" s="53">
        <v>63</v>
      </c>
      <c r="J22" s="71" t="s">
        <v>14</v>
      </c>
      <c r="K22" s="51" t="s">
        <v>113</v>
      </c>
      <c r="L22" s="49" t="s">
        <v>46</v>
      </c>
    </row>
    <row r="23" spans="1:12" ht="78.75" x14ac:dyDescent="0.25">
      <c r="A23" s="74">
        <v>77292</v>
      </c>
      <c r="B23" s="51" t="s">
        <v>156</v>
      </c>
      <c r="C23" s="75" t="s">
        <v>12</v>
      </c>
      <c r="D23" s="51"/>
      <c r="E23" s="51"/>
      <c r="F23" s="51"/>
      <c r="G23" s="52"/>
      <c r="H23" s="51"/>
      <c r="I23" s="53">
        <v>63</v>
      </c>
      <c r="J23" s="71" t="s">
        <v>14</v>
      </c>
      <c r="K23" s="51" t="s">
        <v>113</v>
      </c>
      <c r="L23" s="49" t="s">
        <v>46</v>
      </c>
    </row>
    <row r="24" spans="1:12" ht="31.5" x14ac:dyDescent="0.25">
      <c r="A24" s="74">
        <v>90</v>
      </c>
      <c r="B24" s="51" t="s">
        <v>157</v>
      </c>
      <c r="C24" s="75" t="s">
        <v>12</v>
      </c>
      <c r="D24" s="51"/>
      <c r="E24" s="51"/>
      <c r="F24" s="51"/>
      <c r="G24" s="52"/>
      <c r="H24" s="51"/>
      <c r="I24" s="53">
        <v>63</v>
      </c>
      <c r="J24" s="71" t="s">
        <v>14</v>
      </c>
      <c r="K24" s="3" t="s">
        <v>114</v>
      </c>
      <c r="L24" s="38" t="s">
        <v>46</v>
      </c>
    </row>
    <row r="25" spans="1:12" ht="47.25" x14ac:dyDescent="0.25">
      <c r="A25" s="50">
        <v>276</v>
      </c>
      <c r="B25" s="45" t="s">
        <v>34</v>
      </c>
      <c r="C25" s="51" t="s">
        <v>35</v>
      </c>
      <c r="D25" s="51" t="s">
        <v>13</v>
      </c>
      <c r="E25" s="51" t="s">
        <v>19</v>
      </c>
      <c r="F25" s="51">
        <v>1</v>
      </c>
      <c r="G25" s="52">
        <v>5</v>
      </c>
      <c r="H25" s="51">
        <v>9</v>
      </c>
      <c r="I25" s="53">
        <f t="shared" ref="I25:I31" si="1">$C$88/100000*G25</f>
        <v>3150.7952</v>
      </c>
      <c r="J25" s="71" t="s">
        <v>14</v>
      </c>
      <c r="K25" s="19" t="s">
        <v>168</v>
      </c>
      <c r="L25" s="38" t="s">
        <v>46</v>
      </c>
    </row>
    <row r="26" spans="1:12" ht="63" x14ac:dyDescent="0.25">
      <c r="A26" s="50">
        <v>277</v>
      </c>
      <c r="B26" s="51" t="s">
        <v>36</v>
      </c>
      <c r="C26" s="51" t="s">
        <v>35</v>
      </c>
      <c r="D26" s="51" t="s">
        <v>9</v>
      </c>
      <c r="E26" s="51" t="s">
        <v>10</v>
      </c>
      <c r="F26" s="51">
        <v>0.2</v>
      </c>
      <c r="G26" s="52">
        <v>0.2</v>
      </c>
      <c r="H26" s="51">
        <v>0.2</v>
      </c>
      <c r="I26" s="53">
        <f t="shared" si="1"/>
        <v>126.03180800000001</v>
      </c>
      <c r="J26" s="71" t="s">
        <v>14</v>
      </c>
      <c r="K26" s="19" t="s">
        <v>168</v>
      </c>
      <c r="L26" s="38" t="s">
        <v>46</v>
      </c>
    </row>
    <row r="27" spans="1:12" ht="63" x14ac:dyDescent="0.25">
      <c r="A27" s="50">
        <v>331206</v>
      </c>
      <c r="B27" s="51" t="s">
        <v>37</v>
      </c>
      <c r="C27" s="51" t="s">
        <v>35</v>
      </c>
      <c r="D27" s="51" t="s">
        <v>13</v>
      </c>
      <c r="E27" s="51" t="s">
        <v>10</v>
      </c>
      <c r="F27" s="51">
        <v>1</v>
      </c>
      <c r="G27" s="52">
        <v>1</v>
      </c>
      <c r="H27" s="51">
        <v>1</v>
      </c>
      <c r="I27" s="53">
        <f t="shared" si="1"/>
        <v>630.15904</v>
      </c>
      <c r="J27" s="71" t="s">
        <v>14</v>
      </c>
      <c r="K27" s="19" t="s">
        <v>168</v>
      </c>
      <c r="L27" s="38" t="s">
        <v>46</v>
      </c>
    </row>
    <row r="28" spans="1:12" ht="47.25" x14ac:dyDescent="0.25">
      <c r="A28" s="50">
        <v>35122</v>
      </c>
      <c r="B28" s="51" t="s">
        <v>38</v>
      </c>
      <c r="C28" s="51" t="s">
        <v>39</v>
      </c>
      <c r="D28" s="51" t="s">
        <v>22</v>
      </c>
      <c r="E28" s="51" t="s">
        <v>10</v>
      </c>
      <c r="F28" s="51">
        <v>20</v>
      </c>
      <c r="G28" s="52">
        <v>20</v>
      </c>
      <c r="H28" s="51">
        <v>20</v>
      </c>
      <c r="I28" s="53">
        <f t="shared" si="1"/>
        <v>12603.1808</v>
      </c>
      <c r="J28" s="71" t="s">
        <v>14</v>
      </c>
      <c r="K28" s="20" t="s">
        <v>115</v>
      </c>
      <c r="L28" s="38" t="s">
        <v>46</v>
      </c>
    </row>
    <row r="29" spans="1:12" x14ac:dyDescent="0.25">
      <c r="A29" s="50">
        <v>436</v>
      </c>
      <c r="B29" s="51" t="s">
        <v>40</v>
      </c>
      <c r="C29" s="51" t="s">
        <v>41</v>
      </c>
      <c r="D29" s="51" t="s">
        <v>30</v>
      </c>
      <c r="E29" s="51" t="s">
        <v>19</v>
      </c>
      <c r="F29" s="51">
        <v>0</v>
      </c>
      <c r="G29" s="52">
        <v>2.0799999999999999E-2</v>
      </c>
      <c r="H29" s="51">
        <v>2.0799999999999999E-2</v>
      </c>
      <c r="I29" s="53">
        <f t="shared" si="1"/>
        <v>13.107308031999999</v>
      </c>
      <c r="J29" s="71" t="s">
        <v>14</v>
      </c>
      <c r="K29" s="4" t="s">
        <v>132</v>
      </c>
      <c r="L29" s="38" t="s">
        <v>46</v>
      </c>
    </row>
    <row r="30" spans="1:12" ht="31.5" x14ac:dyDescent="0.25">
      <c r="A30" s="54">
        <v>90064</v>
      </c>
      <c r="B30" s="55" t="s">
        <v>42</v>
      </c>
      <c r="C30" s="55" t="s">
        <v>43</v>
      </c>
      <c r="D30" s="55" t="s">
        <v>22</v>
      </c>
      <c r="E30" s="55" t="s">
        <v>10</v>
      </c>
      <c r="F30" s="55">
        <v>16</v>
      </c>
      <c r="G30" s="56">
        <v>16</v>
      </c>
      <c r="H30" s="55">
        <v>16</v>
      </c>
      <c r="I30" s="57">
        <f t="shared" si="1"/>
        <v>10082.54464</v>
      </c>
      <c r="J30" s="55" t="s">
        <v>44</v>
      </c>
      <c r="K30" s="21" t="s">
        <v>45</v>
      </c>
      <c r="L30" s="38" t="s">
        <v>46</v>
      </c>
    </row>
    <row r="31" spans="1:12" ht="31.5" x14ac:dyDescent="0.25">
      <c r="A31" s="54">
        <v>586</v>
      </c>
      <c r="B31" s="55" t="s">
        <v>47</v>
      </c>
      <c r="C31" s="55" t="s">
        <v>48</v>
      </c>
      <c r="D31" s="59" t="s">
        <v>22</v>
      </c>
      <c r="E31" s="59" t="s">
        <v>10</v>
      </c>
      <c r="F31" s="59">
        <v>11.1</v>
      </c>
      <c r="G31" s="60">
        <v>11.1319</v>
      </c>
      <c r="H31" s="59">
        <v>11.1319</v>
      </c>
      <c r="I31" s="57">
        <f t="shared" si="1"/>
        <v>7014.867417376</v>
      </c>
      <c r="J31" s="51" t="s">
        <v>49</v>
      </c>
      <c r="K31" s="20" t="s">
        <v>117</v>
      </c>
      <c r="L31" s="37" t="s">
        <v>26</v>
      </c>
    </row>
    <row r="32" spans="1:12" x14ac:dyDescent="0.25">
      <c r="A32" s="76"/>
      <c r="B32" s="68"/>
      <c r="C32" s="68"/>
      <c r="D32" s="7"/>
      <c r="E32" s="7"/>
      <c r="F32" s="7"/>
      <c r="G32" s="69"/>
      <c r="H32" s="7"/>
      <c r="I32" s="77"/>
      <c r="J32" s="51" t="s">
        <v>50</v>
      </c>
      <c r="K32" s="20" t="s">
        <v>118</v>
      </c>
      <c r="L32" s="38" t="s">
        <v>46</v>
      </c>
    </row>
    <row r="33" spans="1:12" ht="47.25" x14ac:dyDescent="0.25">
      <c r="A33" s="76"/>
      <c r="B33" s="68"/>
      <c r="C33" s="68"/>
      <c r="D33" s="7"/>
      <c r="E33" s="7"/>
      <c r="F33" s="7"/>
      <c r="G33" s="69"/>
      <c r="H33" s="7"/>
      <c r="I33" s="77"/>
      <c r="J33" s="51" t="s">
        <v>51</v>
      </c>
      <c r="K33" s="19" t="s">
        <v>133</v>
      </c>
      <c r="L33" s="38" t="s">
        <v>46</v>
      </c>
    </row>
    <row r="34" spans="1:12" ht="47.25" x14ac:dyDescent="0.25">
      <c r="A34" s="76"/>
      <c r="B34" s="68"/>
      <c r="C34" s="68"/>
      <c r="D34" s="7"/>
      <c r="E34" s="7"/>
      <c r="F34" s="7"/>
      <c r="G34" s="69"/>
      <c r="H34" s="7"/>
      <c r="I34" s="77"/>
      <c r="J34" s="51" t="s">
        <v>51</v>
      </c>
      <c r="K34" s="19" t="s">
        <v>134</v>
      </c>
      <c r="L34" s="38" t="s">
        <v>46</v>
      </c>
    </row>
    <row r="35" spans="1:12" ht="47.25" x14ac:dyDescent="0.25">
      <c r="A35" s="44"/>
      <c r="B35" s="45"/>
      <c r="C35" s="45"/>
      <c r="D35" s="63"/>
      <c r="E35" s="63"/>
      <c r="F35" s="63"/>
      <c r="G35" s="64"/>
      <c r="H35" s="63"/>
      <c r="I35" s="47"/>
      <c r="J35" s="51" t="s">
        <v>51</v>
      </c>
      <c r="K35" s="19" t="s">
        <v>175</v>
      </c>
      <c r="L35" s="39" t="s">
        <v>182</v>
      </c>
    </row>
    <row r="36" spans="1:12" ht="31.5" x14ac:dyDescent="0.25">
      <c r="A36" s="44">
        <v>848</v>
      </c>
      <c r="B36" s="45" t="s">
        <v>52</v>
      </c>
      <c r="C36" s="45" t="s">
        <v>53</v>
      </c>
      <c r="D36" s="45" t="s">
        <v>9</v>
      </c>
      <c r="E36" s="45" t="s">
        <v>10</v>
      </c>
      <c r="F36" s="45">
        <v>0.1</v>
      </c>
      <c r="G36" s="46">
        <v>0.5</v>
      </c>
      <c r="H36" s="45">
        <v>0.9</v>
      </c>
      <c r="I36" s="47">
        <f>$C$88/100000*G36</f>
        <v>315.07952</v>
      </c>
      <c r="J36" s="78" t="s">
        <v>54</v>
      </c>
      <c r="K36" s="5" t="s">
        <v>173</v>
      </c>
      <c r="L36" s="37" t="s">
        <v>26</v>
      </c>
    </row>
    <row r="37" spans="1:12" x14ac:dyDescent="0.25">
      <c r="A37" s="44"/>
      <c r="B37" s="45"/>
      <c r="C37" s="45"/>
      <c r="D37" s="45"/>
      <c r="E37" s="45"/>
      <c r="F37" s="45"/>
      <c r="G37" s="46"/>
      <c r="H37" s="45"/>
      <c r="I37" s="47"/>
      <c r="J37" s="78"/>
      <c r="K37" s="5" t="s">
        <v>174</v>
      </c>
      <c r="L37" s="37" t="s">
        <v>26</v>
      </c>
    </row>
    <row r="38" spans="1:12" x14ac:dyDescent="0.25">
      <c r="A38" s="76"/>
      <c r="B38" s="68"/>
      <c r="C38" s="68"/>
      <c r="D38" s="68"/>
      <c r="E38" s="68"/>
      <c r="F38" s="68"/>
      <c r="G38" s="79"/>
      <c r="H38" s="68"/>
      <c r="I38" s="77"/>
      <c r="J38" s="80"/>
      <c r="K38" s="5" t="s">
        <v>172</v>
      </c>
      <c r="L38" s="37" t="s">
        <v>26</v>
      </c>
    </row>
    <row r="39" spans="1:12" ht="31.5" x14ac:dyDescent="0.25">
      <c r="A39" s="58">
        <v>71211</v>
      </c>
      <c r="B39" s="55" t="s">
        <v>55</v>
      </c>
      <c r="C39" s="59" t="s">
        <v>8</v>
      </c>
      <c r="D39" s="59" t="s">
        <v>13</v>
      </c>
      <c r="E39" s="59" t="s">
        <v>10</v>
      </c>
      <c r="F39" s="59">
        <v>2.1</v>
      </c>
      <c r="G39" s="60">
        <v>2.0710000000000002</v>
      </c>
      <c r="H39" s="59">
        <v>2.0710000000000002</v>
      </c>
      <c r="I39" s="57">
        <f>$C$88/100000*G39</f>
        <v>1305.05937184</v>
      </c>
      <c r="J39" s="81" t="s">
        <v>56</v>
      </c>
      <c r="K39" s="22" t="s">
        <v>164</v>
      </c>
      <c r="L39" s="37" t="s">
        <v>26</v>
      </c>
    </row>
    <row r="40" spans="1:12" x14ac:dyDescent="0.25">
      <c r="A40" s="67"/>
      <c r="B40" s="68"/>
      <c r="C40" s="7"/>
      <c r="D40" s="7"/>
      <c r="E40" s="7"/>
      <c r="F40" s="7"/>
      <c r="G40" s="69"/>
      <c r="H40" s="7"/>
      <c r="I40" s="77"/>
      <c r="J40" s="82"/>
      <c r="K40" s="22" t="s">
        <v>141</v>
      </c>
      <c r="L40" s="37" t="s">
        <v>26</v>
      </c>
    </row>
    <row r="41" spans="1:12" x14ac:dyDescent="0.25">
      <c r="A41" s="62"/>
      <c r="B41" s="45"/>
      <c r="C41" s="63"/>
      <c r="D41" s="63"/>
      <c r="E41" s="63"/>
      <c r="F41" s="63"/>
      <c r="G41" s="64"/>
      <c r="H41" s="63"/>
      <c r="I41" s="47"/>
      <c r="J41" s="83"/>
      <c r="K41" s="22" t="s">
        <v>160</v>
      </c>
      <c r="L41" s="37" t="s">
        <v>26</v>
      </c>
    </row>
    <row r="42" spans="1:12" ht="31.5" x14ac:dyDescent="0.25">
      <c r="A42" s="44">
        <v>589</v>
      </c>
      <c r="B42" s="45" t="s">
        <v>57</v>
      </c>
      <c r="C42" s="45" t="s">
        <v>8</v>
      </c>
      <c r="D42" s="45" t="s">
        <v>13</v>
      </c>
      <c r="E42" s="45" t="s">
        <v>10</v>
      </c>
      <c r="F42" s="45">
        <v>7.8</v>
      </c>
      <c r="G42" s="46">
        <v>7.77</v>
      </c>
      <c r="H42" s="45">
        <v>7.77</v>
      </c>
      <c r="I42" s="47">
        <f>$C$88/100000*G42</f>
        <v>4896.3357408000002</v>
      </c>
      <c r="J42" s="78" t="s">
        <v>56</v>
      </c>
      <c r="K42" s="23" t="s">
        <v>120</v>
      </c>
      <c r="L42" s="38" t="s">
        <v>46</v>
      </c>
    </row>
    <row r="43" spans="1:12" ht="31.5" x14ac:dyDescent="0.25">
      <c r="A43" s="50">
        <v>599480</v>
      </c>
      <c r="B43" s="51" t="s">
        <v>58</v>
      </c>
      <c r="C43" s="51" t="s">
        <v>53</v>
      </c>
      <c r="D43" s="51" t="s">
        <v>9</v>
      </c>
      <c r="E43" s="51" t="s">
        <v>19</v>
      </c>
      <c r="F43" s="51">
        <v>0.3</v>
      </c>
      <c r="G43" s="52">
        <v>0.30630000000000002</v>
      </c>
      <c r="H43" s="51">
        <v>0.30630000000000002</v>
      </c>
      <c r="I43" s="85">
        <f>$C$88/100000*G43</f>
        <v>193.01771395200001</v>
      </c>
      <c r="J43" s="48" t="s">
        <v>56</v>
      </c>
      <c r="K43" s="23" t="s">
        <v>120</v>
      </c>
      <c r="L43" s="38" t="s">
        <v>46</v>
      </c>
    </row>
    <row r="44" spans="1:12" ht="31.5" x14ac:dyDescent="0.25">
      <c r="A44" s="50">
        <v>326</v>
      </c>
      <c r="B44" s="51" t="s">
        <v>59</v>
      </c>
      <c r="C44" s="51" t="s">
        <v>53</v>
      </c>
      <c r="D44" s="51" t="s">
        <v>9</v>
      </c>
      <c r="E44" s="51" t="s">
        <v>10</v>
      </c>
      <c r="F44" s="51">
        <v>0.1</v>
      </c>
      <c r="G44" s="52">
        <v>0.1</v>
      </c>
      <c r="H44" s="51">
        <v>0.1</v>
      </c>
      <c r="I44" s="85">
        <f>$C$88/100000*G44</f>
        <v>63.015904000000006</v>
      </c>
      <c r="J44" s="48" t="s">
        <v>60</v>
      </c>
      <c r="K44" s="20" t="s">
        <v>171</v>
      </c>
      <c r="L44" s="37" t="s">
        <v>26</v>
      </c>
    </row>
    <row r="45" spans="1:12" ht="63" x14ac:dyDescent="0.25">
      <c r="A45" s="54">
        <v>329</v>
      </c>
      <c r="B45" s="55" t="s">
        <v>61</v>
      </c>
      <c r="C45" s="55" t="s">
        <v>53</v>
      </c>
      <c r="D45" s="55" t="s">
        <v>9</v>
      </c>
      <c r="E45" s="55" t="s">
        <v>10</v>
      </c>
      <c r="F45" s="55">
        <v>0.1</v>
      </c>
      <c r="G45" s="56">
        <v>0.1</v>
      </c>
      <c r="H45" s="55">
        <v>0.1</v>
      </c>
      <c r="I45" s="86">
        <f>$C$88/100000*G45</f>
        <v>63.015904000000006</v>
      </c>
      <c r="J45" s="48" t="s">
        <v>63</v>
      </c>
      <c r="K45" s="20" t="s">
        <v>170</v>
      </c>
      <c r="L45" s="37" t="s">
        <v>26</v>
      </c>
    </row>
    <row r="46" spans="1:12" ht="15.75" customHeight="1" x14ac:dyDescent="0.25">
      <c r="A46" s="87">
        <v>98878</v>
      </c>
      <c r="B46" s="55" t="s">
        <v>62</v>
      </c>
      <c r="C46" s="55" t="s">
        <v>53</v>
      </c>
      <c r="D46" s="7" t="s">
        <v>13</v>
      </c>
      <c r="E46" s="7" t="s">
        <v>10</v>
      </c>
      <c r="F46" s="7">
        <v>4.9000000000000004</v>
      </c>
      <c r="G46" s="69">
        <v>4.8499999999999996</v>
      </c>
      <c r="H46" s="7">
        <v>4.8499999999999996</v>
      </c>
      <c r="I46" s="57">
        <f>$C$88/100000*G46</f>
        <v>3056.2713439999998</v>
      </c>
      <c r="J46" s="75" t="s">
        <v>143</v>
      </c>
      <c r="K46" s="23" t="s">
        <v>142</v>
      </c>
      <c r="L46" s="49" t="s">
        <v>46</v>
      </c>
    </row>
    <row r="47" spans="1:12" ht="15.75" customHeight="1" x14ac:dyDescent="0.25">
      <c r="A47" s="87"/>
      <c r="B47" s="68"/>
      <c r="C47" s="68"/>
      <c r="D47" s="7"/>
      <c r="E47" s="7"/>
      <c r="F47" s="7"/>
      <c r="G47" s="69"/>
      <c r="H47" s="7"/>
      <c r="I47" s="77"/>
      <c r="J47" s="71" t="s">
        <v>56</v>
      </c>
      <c r="K47" s="23" t="s">
        <v>144</v>
      </c>
      <c r="L47" s="37" t="s">
        <v>26</v>
      </c>
    </row>
    <row r="48" spans="1:12" ht="31.5" x14ac:dyDescent="0.25">
      <c r="A48" s="87"/>
      <c r="B48" s="68"/>
      <c r="C48" s="7"/>
      <c r="D48" s="7"/>
      <c r="E48" s="7"/>
      <c r="F48" s="7"/>
      <c r="G48" s="69"/>
      <c r="H48" s="7"/>
      <c r="I48" s="77"/>
      <c r="J48" s="75" t="s">
        <v>143</v>
      </c>
      <c r="K48" s="107" t="s">
        <v>181</v>
      </c>
      <c r="L48" s="37" t="s">
        <v>26</v>
      </c>
    </row>
    <row r="49" spans="1:12" ht="31.5" x14ac:dyDescent="0.25">
      <c r="A49" s="58">
        <v>98879</v>
      </c>
      <c r="B49" s="55" t="s">
        <v>64</v>
      </c>
      <c r="C49" s="59" t="s">
        <v>53</v>
      </c>
      <c r="D49" s="59" t="s">
        <v>13</v>
      </c>
      <c r="E49" s="59" t="s">
        <v>10</v>
      </c>
      <c r="F49" s="59">
        <v>3</v>
      </c>
      <c r="G49" s="60">
        <v>3</v>
      </c>
      <c r="H49" s="59">
        <v>3</v>
      </c>
      <c r="I49" s="57">
        <f>$C$88/100000*G49</f>
        <v>1890.47712</v>
      </c>
      <c r="J49" s="75" t="s">
        <v>143</v>
      </c>
      <c r="K49" s="24" t="s">
        <v>119</v>
      </c>
      <c r="L49" s="49" t="s">
        <v>46</v>
      </c>
    </row>
    <row r="50" spans="1:12" ht="31.5" x14ac:dyDescent="0.25">
      <c r="A50" s="67"/>
      <c r="B50" s="68"/>
      <c r="C50" s="7"/>
      <c r="D50" s="7"/>
      <c r="E50" s="7"/>
      <c r="F50" s="7"/>
      <c r="G50" s="69"/>
      <c r="H50" s="7"/>
      <c r="I50" s="77"/>
      <c r="J50" s="81" t="s">
        <v>11</v>
      </c>
      <c r="K50" s="5" t="s">
        <v>145</v>
      </c>
      <c r="L50" s="38" t="s">
        <v>46</v>
      </c>
    </row>
    <row r="51" spans="1:12" ht="31.5" x14ac:dyDescent="0.25">
      <c r="A51" s="67"/>
      <c r="B51" s="68"/>
      <c r="C51" s="7"/>
      <c r="D51" s="7"/>
      <c r="E51" s="7"/>
      <c r="F51" s="7"/>
      <c r="G51" s="69"/>
      <c r="H51" s="7"/>
      <c r="I51" s="77"/>
      <c r="J51" s="75" t="s">
        <v>143</v>
      </c>
      <c r="K51" s="107" t="s">
        <v>181</v>
      </c>
      <c r="L51" s="38"/>
    </row>
    <row r="52" spans="1:12" ht="31.5" x14ac:dyDescent="0.25">
      <c r="A52" s="54">
        <v>411527</v>
      </c>
      <c r="B52" s="55" t="s">
        <v>65</v>
      </c>
      <c r="C52" s="55" t="s">
        <v>21</v>
      </c>
      <c r="D52" s="7" t="s">
        <v>22</v>
      </c>
      <c r="E52" s="7" t="s">
        <v>10</v>
      </c>
      <c r="F52" s="7">
        <v>28</v>
      </c>
      <c r="G52" s="69">
        <v>28</v>
      </c>
      <c r="H52" s="7">
        <v>28</v>
      </c>
      <c r="I52" s="57">
        <f>$C$88/100000*G52</f>
        <v>17644.453119999998</v>
      </c>
      <c r="J52" s="55" t="s">
        <v>66</v>
      </c>
      <c r="K52" s="25" t="s">
        <v>169</v>
      </c>
      <c r="L52" s="37" t="s">
        <v>26</v>
      </c>
    </row>
    <row r="53" spans="1:12" x14ac:dyDescent="0.25">
      <c r="A53" s="76"/>
      <c r="B53" s="68"/>
      <c r="C53" s="68"/>
      <c r="D53" s="7"/>
      <c r="E53" s="7"/>
      <c r="F53" s="7"/>
      <c r="G53" s="69"/>
      <c r="H53" s="7"/>
      <c r="I53" s="77"/>
      <c r="J53" s="68"/>
      <c r="K53" s="25" t="s">
        <v>146</v>
      </c>
      <c r="L53" s="37" t="s">
        <v>26</v>
      </c>
    </row>
    <row r="54" spans="1:12" x14ac:dyDescent="0.25">
      <c r="A54" s="76"/>
      <c r="B54" s="68"/>
      <c r="C54" s="68"/>
      <c r="D54" s="7"/>
      <c r="E54" s="7"/>
      <c r="F54" s="7"/>
      <c r="G54" s="69"/>
      <c r="H54" s="7"/>
      <c r="I54" s="77"/>
      <c r="J54" s="68"/>
      <c r="K54" s="25" t="s">
        <v>147</v>
      </c>
      <c r="L54" s="37" t="s">
        <v>26</v>
      </c>
    </row>
    <row r="55" spans="1:12" ht="48" customHeight="1" x14ac:dyDescent="0.25">
      <c r="A55" s="58">
        <v>447</v>
      </c>
      <c r="B55" s="55" t="s">
        <v>67</v>
      </c>
      <c r="C55" s="59" t="s">
        <v>53</v>
      </c>
      <c r="D55" s="59" t="s">
        <v>13</v>
      </c>
      <c r="E55" s="59" t="s">
        <v>10</v>
      </c>
      <c r="F55" s="59">
        <v>2</v>
      </c>
      <c r="G55" s="60">
        <v>2</v>
      </c>
      <c r="H55" s="59">
        <v>2</v>
      </c>
      <c r="I55" s="57">
        <f>$C$88/100000*G55</f>
        <v>1260.31808</v>
      </c>
      <c r="J55" s="81" t="s">
        <v>56</v>
      </c>
      <c r="K55" s="26" t="s">
        <v>120</v>
      </c>
      <c r="L55" s="38" t="s">
        <v>46</v>
      </c>
    </row>
    <row r="56" spans="1:12" ht="48" customHeight="1" x14ac:dyDescent="0.25">
      <c r="A56" s="62"/>
      <c r="B56" s="45"/>
      <c r="C56" s="63"/>
      <c r="D56" s="63"/>
      <c r="E56" s="63"/>
      <c r="F56" s="63"/>
      <c r="G56" s="64"/>
      <c r="H56" s="63"/>
      <c r="I56" s="47"/>
      <c r="J56" s="83"/>
      <c r="K56" s="25" t="s">
        <v>121</v>
      </c>
      <c r="L56" s="37" t="s">
        <v>26</v>
      </c>
    </row>
    <row r="57" spans="1:12" ht="47.25" x14ac:dyDescent="0.25">
      <c r="A57" s="88">
        <v>404521</v>
      </c>
      <c r="B57" s="45" t="s">
        <v>68</v>
      </c>
      <c r="C57" s="89" t="s">
        <v>8</v>
      </c>
      <c r="D57" s="45" t="s">
        <v>30</v>
      </c>
      <c r="E57" s="45" t="s">
        <v>69</v>
      </c>
      <c r="F57" s="45"/>
      <c r="G57" s="46">
        <v>0.1</v>
      </c>
      <c r="H57" s="45"/>
      <c r="I57" s="47">
        <f t="shared" ref="I57:I71" si="2">$C$88/100000*G57</f>
        <v>63.015904000000006</v>
      </c>
      <c r="J57" s="78" t="s">
        <v>11</v>
      </c>
      <c r="K57" s="84" t="s">
        <v>136</v>
      </c>
      <c r="L57" s="49" t="s">
        <v>46</v>
      </c>
    </row>
    <row r="58" spans="1:12" ht="47.25" x14ac:dyDescent="0.25">
      <c r="A58" s="90">
        <v>98920</v>
      </c>
      <c r="B58" s="55" t="s">
        <v>70</v>
      </c>
      <c r="C58" s="91" t="s">
        <v>8</v>
      </c>
      <c r="D58" s="55" t="s">
        <v>30</v>
      </c>
      <c r="E58" s="55" t="s">
        <v>69</v>
      </c>
      <c r="F58" s="55"/>
      <c r="G58" s="56">
        <v>0.1</v>
      </c>
      <c r="H58" s="55"/>
      <c r="I58" s="57">
        <f t="shared" si="2"/>
        <v>63.015904000000006</v>
      </c>
      <c r="J58" s="7" t="s">
        <v>71</v>
      </c>
      <c r="K58" s="92" t="s">
        <v>72</v>
      </c>
      <c r="L58" s="49" t="s">
        <v>46</v>
      </c>
    </row>
    <row r="59" spans="1:12" ht="47.25" x14ac:dyDescent="0.25">
      <c r="A59" s="93">
        <v>166035</v>
      </c>
      <c r="B59" s="51" t="s">
        <v>73</v>
      </c>
      <c r="C59" s="66" t="s">
        <v>41</v>
      </c>
      <c r="D59" s="51" t="s">
        <v>30</v>
      </c>
      <c r="E59" s="51" t="s">
        <v>69</v>
      </c>
      <c r="F59" s="51"/>
      <c r="G59" s="52">
        <v>0.1</v>
      </c>
      <c r="H59" s="51"/>
      <c r="I59" s="53">
        <f t="shared" si="2"/>
        <v>63.015904000000006</v>
      </c>
      <c r="J59" s="48" t="s">
        <v>11</v>
      </c>
      <c r="K59" s="72" t="s">
        <v>23</v>
      </c>
      <c r="L59" s="49" t="s">
        <v>46</v>
      </c>
    </row>
    <row r="60" spans="1:12" ht="24.75" customHeight="1" x14ac:dyDescent="0.25">
      <c r="A60" s="94">
        <v>79095</v>
      </c>
      <c r="B60" s="51" t="s">
        <v>74</v>
      </c>
      <c r="C60" s="66" t="s">
        <v>75</v>
      </c>
      <c r="D60" s="51" t="s">
        <v>30</v>
      </c>
      <c r="E60" s="51" t="s">
        <v>69</v>
      </c>
      <c r="F60" s="51"/>
      <c r="G60" s="52">
        <v>0.1</v>
      </c>
      <c r="H60" s="51"/>
      <c r="I60" s="85">
        <f t="shared" si="2"/>
        <v>63.015904000000006</v>
      </c>
      <c r="J60" s="48" t="s">
        <v>11</v>
      </c>
      <c r="K60" s="72" t="s">
        <v>23</v>
      </c>
      <c r="L60" s="49" t="s">
        <v>46</v>
      </c>
    </row>
    <row r="61" spans="1:12" ht="63" x14ac:dyDescent="0.25">
      <c r="A61" s="94">
        <v>171848</v>
      </c>
      <c r="B61" s="51" t="s">
        <v>76</v>
      </c>
      <c r="C61" s="66" t="s">
        <v>8</v>
      </c>
      <c r="D61" s="51" t="s">
        <v>30</v>
      </c>
      <c r="E61" s="51" t="s">
        <v>69</v>
      </c>
      <c r="F61" s="51"/>
      <c r="G61" s="52">
        <v>0.1</v>
      </c>
      <c r="H61" s="51"/>
      <c r="I61" s="85">
        <f t="shared" si="2"/>
        <v>63.015904000000006</v>
      </c>
      <c r="J61" s="48" t="s">
        <v>11</v>
      </c>
      <c r="K61" s="72" t="s">
        <v>23</v>
      </c>
      <c r="L61" s="49" t="s">
        <v>46</v>
      </c>
    </row>
    <row r="62" spans="1:12" ht="63" x14ac:dyDescent="0.25">
      <c r="A62" s="94">
        <v>494439</v>
      </c>
      <c r="B62" s="51" t="s">
        <v>77</v>
      </c>
      <c r="C62" s="66" t="s">
        <v>78</v>
      </c>
      <c r="D62" s="51" t="s">
        <v>30</v>
      </c>
      <c r="E62" s="51" t="s">
        <v>69</v>
      </c>
      <c r="F62" s="51"/>
      <c r="G62" s="52">
        <v>0.1</v>
      </c>
      <c r="H62" s="51"/>
      <c r="I62" s="85">
        <f t="shared" si="2"/>
        <v>63.015904000000006</v>
      </c>
      <c r="J62" s="48" t="s">
        <v>11</v>
      </c>
      <c r="K62" s="72" t="s">
        <v>23</v>
      </c>
      <c r="L62" s="49" t="s">
        <v>46</v>
      </c>
    </row>
    <row r="63" spans="1:12" ht="63" x14ac:dyDescent="0.25">
      <c r="A63" s="94">
        <v>3085</v>
      </c>
      <c r="B63" s="51" t="s">
        <v>79</v>
      </c>
      <c r="C63" s="66" t="s">
        <v>80</v>
      </c>
      <c r="D63" s="51" t="s">
        <v>30</v>
      </c>
      <c r="E63" s="51" t="s">
        <v>69</v>
      </c>
      <c r="F63" s="51"/>
      <c r="G63" s="52">
        <v>0.1</v>
      </c>
      <c r="H63" s="51"/>
      <c r="I63" s="85">
        <f t="shared" si="2"/>
        <v>63.015904000000006</v>
      </c>
      <c r="J63" s="48" t="s">
        <v>11</v>
      </c>
      <c r="K63" s="72" t="s">
        <v>23</v>
      </c>
      <c r="L63" s="49" t="s">
        <v>46</v>
      </c>
    </row>
    <row r="64" spans="1:12" ht="63" x14ac:dyDescent="0.25">
      <c r="A64" s="93">
        <v>436245</v>
      </c>
      <c r="B64" s="51" t="s">
        <v>81</v>
      </c>
      <c r="C64" s="51" t="s">
        <v>21</v>
      </c>
      <c r="D64" s="51" t="s">
        <v>30</v>
      </c>
      <c r="E64" s="51" t="s">
        <v>69</v>
      </c>
      <c r="F64" s="51"/>
      <c r="G64" s="52">
        <v>0.1</v>
      </c>
      <c r="H64" s="51"/>
      <c r="I64" s="53">
        <f t="shared" si="2"/>
        <v>63.015904000000006</v>
      </c>
      <c r="J64" s="48" t="s">
        <v>11</v>
      </c>
      <c r="K64" s="72" t="s">
        <v>23</v>
      </c>
      <c r="L64" s="49" t="s">
        <v>46</v>
      </c>
    </row>
    <row r="65" spans="1:12" ht="47.25" x14ac:dyDescent="0.25">
      <c r="A65" s="88">
        <v>169095</v>
      </c>
      <c r="B65" s="45" t="s">
        <v>82</v>
      </c>
      <c r="C65" s="95" t="s">
        <v>35</v>
      </c>
      <c r="D65" s="45" t="s">
        <v>30</v>
      </c>
      <c r="E65" s="45" t="s">
        <v>69</v>
      </c>
      <c r="F65" s="45"/>
      <c r="G65" s="46">
        <v>0.1</v>
      </c>
      <c r="H65" s="45"/>
      <c r="I65" s="96">
        <f t="shared" si="2"/>
        <v>63.015904000000006</v>
      </c>
      <c r="J65" s="80" t="s">
        <v>14</v>
      </c>
      <c r="K65" s="72" t="s">
        <v>168</v>
      </c>
      <c r="L65" s="49" t="s">
        <v>46</v>
      </c>
    </row>
    <row r="66" spans="1:12" ht="63" x14ac:dyDescent="0.25">
      <c r="A66" s="93">
        <v>935</v>
      </c>
      <c r="B66" s="51" t="s">
        <v>83</v>
      </c>
      <c r="C66" s="75" t="s">
        <v>35</v>
      </c>
      <c r="D66" s="51" t="s">
        <v>30</v>
      </c>
      <c r="E66" s="51" t="s">
        <v>69</v>
      </c>
      <c r="F66" s="51"/>
      <c r="G66" s="52">
        <v>0.1</v>
      </c>
      <c r="H66" s="51"/>
      <c r="I66" s="85">
        <f t="shared" si="2"/>
        <v>63.015904000000006</v>
      </c>
      <c r="J66" s="48" t="s">
        <v>14</v>
      </c>
      <c r="K66" s="72" t="s">
        <v>168</v>
      </c>
      <c r="L66" s="49" t="s">
        <v>46</v>
      </c>
    </row>
    <row r="67" spans="1:12" ht="47.25" x14ac:dyDescent="0.25">
      <c r="A67" s="93">
        <v>397787</v>
      </c>
      <c r="B67" s="51" t="s">
        <v>84</v>
      </c>
      <c r="C67" s="75" t="s">
        <v>35</v>
      </c>
      <c r="D67" s="51" t="s">
        <v>30</v>
      </c>
      <c r="E67" s="51" t="s">
        <v>69</v>
      </c>
      <c r="F67" s="51"/>
      <c r="G67" s="52">
        <v>0.1</v>
      </c>
      <c r="H67" s="51"/>
      <c r="I67" s="85">
        <f t="shared" si="2"/>
        <v>63.015904000000006</v>
      </c>
      <c r="J67" s="48" t="s">
        <v>14</v>
      </c>
      <c r="K67" s="72" t="s">
        <v>168</v>
      </c>
      <c r="L67" s="49" t="s">
        <v>46</v>
      </c>
    </row>
    <row r="68" spans="1:12" ht="47.25" x14ac:dyDescent="0.25">
      <c r="A68" s="93">
        <v>420573</v>
      </c>
      <c r="B68" s="51" t="s">
        <v>85</v>
      </c>
      <c r="C68" s="75" t="s">
        <v>35</v>
      </c>
      <c r="D68" s="51" t="s">
        <v>30</v>
      </c>
      <c r="E68" s="51" t="s">
        <v>69</v>
      </c>
      <c r="F68" s="51"/>
      <c r="G68" s="52">
        <v>0.1</v>
      </c>
      <c r="H68" s="51"/>
      <c r="I68" s="85">
        <f t="shared" si="2"/>
        <v>63.015904000000006</v>
      </c>
      <c r="J68" s="48" t="s">
        <v>14</v>
      </c>
      <c r="K68" s="72" t="s">
        <v>168</v>
      </c>
      <c r="L68" s="49" t="s">
        <v>46</v>
      </c>
    </row>
    <row r="69" spans="1:12" ht="47.25" x14ac:dyDescent="0.25">
      <c r="A69" s="93">
        <v>504523</v>
      </c>
      <c r="B69" s="51" t="s">
        <v>86</v>
      </c>
      <c r="C69" s="75" t="s">
        <v>35</v>
      </c>
      <c r="D69" s="51" t="s">
        <v>30</v>
      </c>
      <c r="E69" s="51" t="s">
        <v>69</v>
      </c>
      <c r="F69" s="51"/>
      <c r="G69" s="52">
        <v>0.1</v>
      </c>
      <c r="H69" s="51"/>
      <c r="I69" s="85">
        <f t="shared" si="2"/>
        <v>63.015904000000006</v>
      </c>
      <c r="J69" s="48" t="s">
        <v>14</v>
      </c>
      <c r="K69" s="72" t="s">
        <v>168</v>
      </c>
      <c r="L69" s="49" t="s">
        <v>46</v>
      </c>
    </row>
    <row r="70" spans="1:12" ht="47.25" customHeight="1" x14ac:dyDescent="0.25">
      <c r="A70" s="93">
        <v>369837</v>
      </c>
      <c r="B70" s="51" t="s">
        <v>87</v>
      </c>
      <c r="C70" s="75" t="s">
        <v>8</v>
      </c>
      <c r="D70" s="51" t="s">
        <v>30</v>
      </c>
      <c r="E70" s="51" t="s">
        <v>69</v>
      </c>
      <c r="F70" s="51"/>
      <c r="G70" s="52">
        <v>0.1</v>
      </c>
      <c r="H70" s="51"/>
      <c r="I70" s="53">
        <f t="shared" si="2"/>
        <v>63.015904000000006</v>
      </c>
      <c r="J70" s="48" t="s">
        <v>14</v>
      </c>
      <c r="K70" s="72" t="s">
        <v>116</v>
      </c>
      <c r="L70" s="49" t="s">
        <v>46</v>
      </c>
    </row>
    <row r="71" spans="1:12" ht="63" x14ac:dyDescent="0.25">
      <c r="A71" s="98">
        <v>137631</v>
      </c>
      <c r="B71" s="55" t="s">
        <v>88</v>
      </c>
      <c r="C71" s="55" t="s">
        <v>48</v>
      </c>
      <c r="D71" s="59" t="s">
        <v>30</v>
      </c>
      <c r="E71" s="59" t="s">
        <v>69</v>
      </c>
      <c r="F71" s="59"/>
      <c r="G71" s="60">
        <v>0.1</v>
      </c>
      <c r="H71" s="59"/>
      <c r="I71" s="61">
        <f t="shared" si="2"/>
        <v>63.015904000000006</v>
      </c>
      <c r="J71" s="99" t="s">
        <v>151</v>
      </c>
      <c r="K71" s="19" t="s">
        <v>167</v>
      </c>
      <c r="L71" s="37" t="s">
        <v>26</v>
      </c>
    </row>
    <row r="72" spans="1:12" x14ac:dyDescent="0.25">
      <c r="A72" s="100"/>
      <c r="B72" s="45"/>
      <c r="C72" s="45"/>
      <c r="D72" s="63"/>
      <c r="E72" s="63"/>
      <c r="F72" s="63"/>
      <c r="G72" s="64"/>
      <c r="H72" s="63"/>
      <c r="I72" s="65"/>
      <c r="J72" s="99"/>
      <c r="K72" s="19" t="s">
        <v>159</v>
      </c>
      <c r="L72" s="37" t="s">
        <v>26</v>
      </c>
    </row>
    <row r="73" spans="1:12" ht="47.25" x14ac:dyDescent="0.25">
      <c r="A73" s="101">
        <v>3151</v>
      </c>
      <c r="B73" s="68" t="s">
        <v>89</v>
      </c>
      <c r="C73" s="7" t="s">
        <v>53</v>
      </c>
      <c r="D73" s="7" t="s">
        <v>30</v>
      </c>
      <c r="E73" s="7" t="s">
        <v>69</v>
      </c>
      <c r="F73" s="7"/>
      <c r="G73" s="69">
        <v>0.1</v>
      </c>
      <c r="H73" s="7"/>
      <c r="I73" s="77">
        <f>$C$88/100000*G73</f>
        <v>63.015904000000006</v>
      </c>
      <c r="J73" s="81" t="s">
        <v>56</v>
      </c>
      <c r="K73" s="22" t="s">
        <v>164</v>
      </c>
      <c r="L73" s="37" t="s">
        <v>26</v>
      </c>
    </row>
    <row r="74" spans="1:12" x14ac:dyDescent="0.25">
      <c r="A74" s="101"/>
      <c r="B74" s="68"/>
      <c r="C74" s="7"/>
      <c r="D74" s="7"/>
      <c r="E74" s="7"/>
      <c r="F74" s="7"/>
      <c r="G74" s="69"/>
      <c r="H74" s="7"/>
      <c r="I74" s="77"/>
      <c r="J74" s="82"/>
      <c r="K74" s="22" t="s">
        <v>141</v>
      </c>
      <c r="L74" s="37" t="s">
        <v>26</v>
      </c>
    </row>
    <row r="75" spans="1:12" x14ac:dyDescent="0.25">
      <c r="A75" s="101"/>
      <c r="B75" s="68"/>
      <c r="C75" s="7"/>
      <c r="D75" s="7"/>
      <c r="E75" s="7"/>
      <c r="F75" s="7"/>
      <c r="G75" s="69"/>
      <c r="H75" s="7"/>
      <c r="I75" s="77"/>
      <c r="J75" s="83"/>
      <c r="K75" s="22" t="s">
        <v>160</v>
      </c>
      <c r="L75" s="37" t="s">
        <v>26</v>
      </c>
    </row>
    <row r="76" spans="1:12" ht="63" x14ac:dyDescent="0.25">
      <c r="A76" s="108">
        <v>79124</v>
      </c>
      <c r="B76" s="109" t="s">
        <v>90</v>
      </c>
      <c r="C76" s="59" t="s">
        <v>35</v>
      </c>
      <c r="D76" s="59" t="s">
        <v>30</v>
      </c>
      <c r="E76" s="59" t="s">
        <v>69</v>
      </c>
      <c r="F76" s="59"/>
      <c r="G76" s="60">
        <v>0.1</v>
      </c>
      <c r="H76" s="59"/>
      <c r="I76" s="61">
        <f>$C$88/100000*G76</f>
        <v>63.015904000000006</v>
      </c>
      <c r="J76" s="99" t="s">
        <v>91</v>
      </c>
      <c r="K76" s="84" t="s">
        <v>161</v>
      </c>
      <c r="L76" s="49" t="s">
        <v>46</v>
      </c>
    </row>
    <row r="77" spans="1:12" ht="31.5" x14ac:dyDescent="0.25">
      <c r="A77" s="110"/>
      <c r="B77" s="111"/>
      <c r="C77" s="63"/>
      <c r="D77" s="63"/>
      <c r="E77" s="63"/>
      <c r="F77" s="63"/>
      <c r="G77" s="64"/>
      <c r="H77" s="63"/>
      <c r="I77" s="65"/>
      <c r="J77" s="71" t="s">
        <v>44</v>
      </c>
      <c r="K77" s="72" t="s">
        <v>45</v>
      </c>
      <c r="L77" s="49" t="s">
        <v>46</v>
      </c>
    </row>
    <row r="78" spans="1:12" ht="31.5" x14ac:dyDescent="0.25">
      <c r="A78" s="112">
        <v>90064</v>
      </c>
      <c r="B78" s="111" t="s">
        <v>42</v>
      </c>
      <c r="C78" s="45" t="s">
        <v>43</v>
      </c>
      <c r="D78" s="45" t="s">
        <v>22</v>
      </c>
      <c r="E78" s="45" t="s">
        <v>69</v>
      </c>
      <c r="F78" s="45"/>
      <c r="G78" s="46">
        <v>30</v>
      </c>
      <c r="H78" s="45"/>
      <c r="I78" s="47">
        <f>$C$88/100000*G78</f>
        <v>18904.771199999999</v>
      </c>
      <c r="J78" s="48" t="s">
        <v>92</v>
      </c>
      <c r="K78" s="72" t="s">
        <v>162</v>
      </c>
      <c r="L78" s="49" t="s">
        <v>46</v>
      </c>
    </row>
    <row r="79" spans="1:12" ht="31.5" x14ac:dyDescent="0.25">
      <c r="A79" s="50">
        <v>314632</v>
      </c>
      <c r="B79" s="51" t="s">
        <v>93</v>
      </c>
      <c r="C79" s="51" t="s">
        <v>8</v>
      </c>
      <c r="D79" s="51" t="s">
        <v>30</v>
      </c>
      <c r="E79" s="51" t="s">
        <v>69</v>
      </c>
      <c r="F79" s="51"/>
      <c r="G79" s="52">
        <v>0.1</v>
      </c>
      <c r="H79" s="51"/>
      <c r="I79" s="53">
        <f>$C$88/100000*G79</f>
        <v>63.015904000000006</v>
      </c>
      <c r="J79" s="48" t="s">
        <v>14</v>
      </c>
      <c r="K79" s="72" t="s">
        <v>148</v>
      </c>
      <c r="L79" s="49" t="s">
        <v>46</v>
      </c>
    </row>
    <row r="80" spans="1:12" ht="51.75" customHeight="1" thickBot="1" x14ac:dyDescent="0.3">
      <c r="A80" s="54">
        <v>2301</v>
      </c>
      <c r="B80" s="97" t="s">
        <v>94</v>
      </c>
      <c r="C80" s="55" t="s">
        <v>78</v>
      </c>
      <c r="D80" s="51" t="s">
        <v>30</v>
      </c>
      <c r="E80" s="51" t="s">
        <v>69</v>
      </c>
      <c r="F80" s="51"/>
      <c r="G80" s="52">
        <v>0.1</v>
      </c>
      <c r="H80" s="51"/>
      <c r="I80" s="57">
        <f>$C$88/100000*G80</f>
        <v>63.015904000000006</v>
      </c>
      <c r="J80" s="7" t="s">
        <v>95</v>
      </c>
      <c r="K80" s="102" t="s">
        <v>163</v>
      </c>
      <c r="L80" s="49" t="s">
        <v>46</v>
      </c>
    </row>
    <row r="81" spans="1:12" ht="51.75" customHeight="1" x14ac:dyDescent="0.25">
      <c r="A81" s="103">
        <v>391665</v>
      </c>
      <c r="B81" s="55" t="s">
        <v>122</v>
      </c>
      <c r="C81" s="55" t="s">
        <v>126</v>
      </c>
      <c r="D81" s="104">
        <v>201</v>
      </c>
      <c r="E81" s="51"/>
      <c r="F81" s="51"/>
      <c r="G81" s="52"/>
      <c r="H81" s="72"/>
      <c r="I81" s="57">
        <v>201</v>
      </c>
      <c r="J81" s="75" t="s">
        <v>149</v>
      </c>
      <c r="K81" s="72" t="s">
        <v>165</v>
      </c>
      <c r="L81" s="49" t="s">
        <v>46</v>
      </c>
    </row>
    <row r="82" spans="1:12" ht="51.75" customHeight="1" thickBot="1" x14ac:dyDescent="0.3">
      <c r="A82" s="44"/>
      <c r="B82" s="45"/>
      <c r="C82" s="45"/>
      <c r="D82" s="105" t="s">
        <v>123</v>
      </c>
      <c r="E82" s="51"/>
      <c r="F82" s="51"/>
      <c r="G82" s="52"/>
      <c r="H82" s="72"/>
      <c r="I82" s="106"/>
      <c r="J82" s="75" t="s">
        <v>56</v>
      </c>
      <c r="K82" s="19" t="s">
        <v>124</v>
      </c>
      <c r="L82" s="37" t="s">
        <v>26</v>
      </c>
    </row>
    <row r="83" spans="1:12" ht="51.75" customHeight="1" thickBot="1" x14ac:dyDescent="0.3">
      <c r="A83" s="50">
        <v>528</v>
      </c>
      <c r="B83" s="51" t="s">
        <v>125</v>
      </c>
      <c r="C83" s="51" t="s">
        <v>126</v>
      </c>
      <c r="D83" s="105">
        <v>315</v>
      </c>
      <c r="E83" s="51"/>
      <c r="F83" s="51"/>
      <c r="G83" s="52"/>
      <c r="H83" s="51"/>
      <c r="I83" s="47">
        <v>315</v>
      </c>
      <c r="J83" s="9" t="s">
        <v>180</v>
      </c>
      <c r="K83" s="84" t="s">
        <v>166</v>
      </c>
      <c r="L83" s="49" t="s">
        <v>46</v>
      </c>
    </row>
    <row r="84" spans="1:12" ht="51.75" customHeight="1" thickBot="1" x14ac:dyDescent="0.3">
      <c r="A84" s="103">
        <v>528623</v>
      </c>
      <c r="B84" s="51" t="s">
        <v>127</v>
      </c>
      <c r="C84" s="51" t="s">
        <v>128</v>
      </c>
      <c r="D84" s="105">
        <v>315</v>
      </c>
      <c r="E84" s="51"/>
      <c r="F84" s="51"/>
      <c r="G84" s="52"/>
      <c r="H84" s="51"/>
      <c r="I84" s="53">
        <v>315</v>
      </c>
      <c r="J84" s="51" t="s">
        <v>150</v>
      </c>
      <c r="K84" s="72" t="s">
        <v>129</v>
      </c>
      <c r="L84" s="49" t="s">
        <v>46</v>
      </c>
    </row>
    <row r="85" spans="1:12" x14ac:dyDescent="0.25">
      <c r="A85" s="10" t="s">
        <v>96</v>
      </c>
      <c r="B85" s="10"/>
      <c r="C85" s="10"/>
      <c r="D85" s="10"/>
      <c r="E85" s="10"/>
      <c r="F85" s="10"/>
      <c r="G85" s="15">
        <f>SUM(G2:G80)</f>
        <v>237.95659999999987</v>
      </c>
      <c r="H85" s="10"/>
      <c r="I85" s="16">
        <f>SUM(I2:I84)</f>
        <v>150970.50261766397</v>
      </c>
      <c r="J85" s="13"/>
      <c r="K85" s="17">
        <f>COUNTA(_xlfn.UNIQUE(K2:K84))</f>
        <v>57</v>
      </c>
      <c r="L85" s="27"/>
    </row>
    <row r="86" spans="1:12" x14ac:dyDescent="0.25">
      <c r="A86" s="8">
        <f>COUNTA(_xlfn.UNIQUE(A2:A84))</f>
        <v>59</v>
      </c>
      <c r="B86" s="8"/>
      <c r="C86" s="8"/>
      <c r="D86" s="8"/>
      <c r="E86" s="8"/>
      <c r="F86" s="8"/>
      <c r="G86" s="40"/>
      <c r="H86" s="8"/>
      <c r="I86" s="41"/>
      <c r="J86" s="42"/>
      <c r="K86" s="8"/>
      <c r="L86" s="43"/>
    </row>
    <row r="87" spans="1:12" ht="31.5" x14ac:dyDescent="0.25">
      <c r="A87" s="10" t="s">
        <v>97</v>
      </c>
      <c r="B87" s="3" t="s">
        <v>98</v>
      </c>
      <c r="C87" s="31">
        <v>8200000000</v>
      </c>
      <c r="E87" s="8"/>
      <c r="F87" s="32"/>
      <c r="G87" s="33"/>
      <c r="K87" s="9" t="s">
        <v>183</v>
      </c>
    </row>
    <row r="88" spans="1:12" x14ac:dyDescent="0.25">
      <c r="A88" s="30" t="s">
        <v>99</v>
      </c>
      <c r="B88" s="3" t="s">
        <v>100</v>
      </c>
      <c r="C88" s="31">
        <v>63015904</v>
      </c>
      <c r="E88" s="32"/>
      <c r="F88" s="32"/>
      <c r="G88" s="35"/>
    </row>
    <row r="89" spans="1:12" x14ac:dyDescent="0.25">
      <c r="A89" s="9">
        <f>SUBTOTAL(3,A2:A64)</f>
        <v>44</v>
      </c>
    </row>
    <row r="90" spans="1:12" x14ac:dyDescent="0.25">
      <c r="A90" s="9" t="s">
        <v>101</v>
      </c>
      <c r="C90" s="9">
        <f>'[1]Table 1 Point Prevalence'!G36</f>
        <v>3030204.4694914147</v>
      </c>
    </row>
    <row r="91" spans="1:12" x14ac:dyDescent="0.25">
      <c r="K91" s="9" cm="1">
        <f t="array" ref="K91">ROWS(_xlfn.UNIQUE(_xlfn._xlws.FILTER(K5:K82, K5:K82&lt;&gt;"")))</f>
        <v>53</v>
      </c>
    </row>
  </sheetData>
  <autoFilter ref="A1:L90" xr:uid="{96BFA34C-4662-42D7-8121-8549675E0030}"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Malherbe</dc:creator>
  <cp:lastModifiedBy>Helen Malherbe</cp:lastModifiedBy>
  <dcterms:created xsi:type="dcterms:W3CDTF">2025-08-11T09:15:55Z</dcterms:created>
  <dcterms:modified xsi:type="dcterms:W3CDTF">2025-09-26T15:53:06Z</dcterms:modified>
</cp:coreProperties>
</file>