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mailbip.sharepoint.com/sites/TeamLifeSciences/Shared Documents/Sharing/01_On Going Projects/Word_Illumina/02 Workstreams/12_Pubblicazione IT_SP/02_Workstreams/02_Article/04. Supplementary materials/"/>
    </mc:Choice>
  </mc:AlternateContent>
  <xr:revisionPtr revIDLastSave="2" documentId="8_{27B49C34-6BEC-443A-83EC-F45476EBD82C}" xr6:coauthVersionLast="47" xr6:coauthVersionMax="47" xr10:uidLastSave="{F2D30E1E-F380-4081-AD15-EF3930C2F0B6}"/>
  <bookViews>
    <workbookView xWindow="1900" yWindow="1410" windowWidth="16790" windowHeight="10590" xr2:uid="{00000000-000D-0000-FFFF-FFFF00000000}"/>
  </bookViews>
  <sheets>
    <sheet name="Introduction" sheetId="7" r:id="rId1"/>
    <sheet name="Data_Collection_Tool" sheetId="11" r:id="rId2"/>
    <sheet name="Support" sheetId="3" r:id="rId3"/>
  </sheets>
  <definedNames>
    <definedName name="_xlnm._FilterDatabase" localSheetId="1" hidden="1">Data_Collection_Tool!$B$76:$S$78</definedName>
    <definedName name="_xlnm._FilterDatabase" localSheetId="0" hidden="1">Introduction!#REF!</definedName>
    <definedName name="hide_rows">Data_Collection_Tool!$A$5:$A$1602</definedName>
    <definedName name="rows_hide" localSheetId="1">Data_Collection_Tool!$A$5:$A$1355</definedName>
    <definedName name="rows_hide">Introduction!$A$12:$A$625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3" l="1"/>
  <c r="H22" i="3"/>
  <c r="H23" i="3"/>
  <c r="H24" i="3"/>
  <c r="H25" i="3"/>
  <c r="H26" i="3"/>
  <c r="H27" i="3"/>
  <c r="H28" i="3"/>
  <c r="H29" i="3"/>
  <c r="D43" i="3"/>
  <c r="D604" i="11" l="1"/>
  <c r="D583" i="11"/>
  <c r="H15" i="3"/>
  <c r="H16" i="3"/>
  <c r="H17" i="3"/>
  <c r="H18" i="3"/>
  <c r="H19" i="3"/>
  <c r="H20" i="3"/>
  <c r="A384" i="11"/>
  <c r="A356" i="11"/>
  <c r="A363" i="11"/>
  <c r="A362" i="11"/>
  <c r="A392" i="11"/>
  <c r="A391" i="11"/>
  <c r="A390" i="11"/>
  <c r="A361" i="11"/>
  <c r="A389" i="11"/>
  <c r="A358" i="11"/>
  <c r="A386" i="11"/>
  <c r="A357" i="11"/>
  <c r="A385" i="11"/>
  <c r="A418" i="11"/>
  <c r="A409" i="11"/>
  <c r="A420" i="11"/>
  <c r="A411" i="11"/>
  <c r="A410" i="11"/>
  <c r="A419" i="11"/>
  <c r="A480" i="11"/>
  <c r="A446" i="11"/>
  <c r="A444" i="11"/>
  <c r="D455" i="11"/>
  <c r="B317" i="11"/>
  <c r="A318" i="11"/>
  <c r="A317" i="11"/>
  <c r="B318" i="11"/>
  <c r="D563" i="11"/>
  <c r="D543" i="11"/>
  <c r="D524" i="11"/>
  <c r="D505" i="11"/>
  <c r="D485" i="11"/>
  <c r="D426" i="11"/>
  <c r="D396" i="11"/>
  <c r="D368" i="11"/>
  <c r="F31" i="3"/>
  <c r="F32" i="3"/>
  <c r="F33" i="3"/>
  <c r="F34" i="3"/>
  <c r="F35" i="3"/>
  <c r="F36" i="3"/>
  <c r="F37" i="3"/>
  <c r="F38" i="3"/>
  <c r="F39" i="3"/>
  <c r="F40" i="3"/>
  <c r="F41" i="3"/>
  <c r="F42" i="3"/>
  <c r="F43" i="3"/>
  <c r="F44" i="3"/>
  <c r="F45" i="3"/>
  <c r="F46" i="3"/>
  <c r="F47" i="3"/>
  <c r="F48" i="3"/>
  <c r="F49" i="3"/>
  <c r="F30" i="3"/>
  <c r="D16" i="3"/>
  <c r="D17" i="3"/>
  <c r="G17" i="3" s="1"/>
  <c r="D18" i="3"/>
  <c r="D19" i="3"/>
  <c r="G30" i="3" s="1"/>
  <c r="D20" i="3"/>
  <c r="G31" i="3" s="1"/>
  <c r="A483" i="11" s="1"/>
  <c r="D21" i="3"/>
  <c r="G32" i="3" s="1"/>
  <c r="D22" i="3"/>
  <c r="G33" i="3" s="1"/>
  <c r="A551" i="11" s="1"/>
  <c r="D23" i="3"/>
  <c r="G34" i="3" s="1"/>
  <c r="D24" i="3"/>
  <c r="G35" i="3" s="1"/>
  <c r="D25" i="3"/>
  <c r="G36" i="3" s="1"/>
  <c r="A566" i="11" s="1"/>
  <c r="D26" i="3"/>
  <c r="G37" i="3" s="1"/>
  <c r="D27" i="3"/>
  <c r="G38" i="3" s="1"/>
  <c r="D28" i="3"/>
  <c r="G39" i="3" s="1"/>
  <c r="D29" i="3"/>
  <c r="G40" i="3" s="1"/>
  <c r="D30" i="3"/>
  <c r="G41" i="3" s="1"/>
  <c r="D31" i="3"/>
  <c r="G42" i="3" s="1"/>
  <c r="D32" i="3"/>
  <c r="G43" i="3" s="1"/>
  <c r="D33" i="3"/>
  <c r="G44" i="3" s="1"/>
  <c r="D34" i="3"/>
  <c r="G45" i="3" s="1"/>
  <c r="D35" i="3"/>
  <c r="G46" i="3"/>
  <c r="D36" i="3"/>
  <c r="G47" i="3" s="1"/>
  <c r="D37" i="3"/>
  <c r="G48" i="3" s="1"/>
  <c r="A217" i="11" s="1"/>
  <c r="D38" i="3"/>
  <c r="G49" i="3" s="1"/>
  <c r="A147" i="11" s="1"/>
  <c r="D15" i="3"/>
  <c r="D54" i="3"/>
  <c r="G29" i="3" s="1"/>
  <c r="D53" i="3"/>
  <c r="D52" i="3"/>
  <c r="D44" i="3"/>
  <c r="G19" i="3" s="1"/>
  <c r="A188" i="11" s="1"/>
  <c r="D49" i="3"/>
  <c r="D46" i="3"/>
  <c r="F21" i="3" s="1"/>
  <c r="D45" i="3"/>
  <c r="G20" i="3" s="1"/>
  <c r="A679" i="11" s="1"/>
  <c r="D50" i="3"/>
  <c r="G25" i="3" s="1"/>
  <c r="D47" i="3"/>
  <c r="G22" i="3" s="1"/>
  <c r="D48" i="3"/>
  <c r="D51" i="3"/>
  <c r="A160" i="11"/>
  <c r="A614" i="11"/>
  <c r="A609" i="11"/>
  <c r="A255" i="11"/>
  <c r="A194" i="11"/>
  <c r="A260" i="11"/>
  <c r="A197" i="11"/>
  <c r="A582" i="11"/>
  <c r="A581" i="11"/>
  <c r="A592" i="11"/>
  <c r="A585" i="11"/>
  <c r="A595" i="11"/>
  <c r="A588" i="11"/>
  <c r="A589" i="11"/>
  <c r="A570" i="11"/>
  <c r="A578" i="11"/>
  <c r="A649" i="11"/>
  <c r="A548" i="11"/>
  <c r="A556" i="11"/>
  <c r="A541" i="11"/>
  <c r="A652" i="11"/>
  <c r="H138" i="11"/>
  <c r="E645" i="11"/>
  <c r="E680" i="11"/>
  <c r="E683" i="11"/>
  <c r="E648" i="11"/>
  <c r="H158" i="11"/>
  <c r="E682" i="11"/>
  <c r="E647" i="11"/>
  <c r="E687" i="11"/>
  <c r="E652" i="11"/>
  <c r="H143" i="11"/>
  <c r="E650" i="11"/>
  <c r="E685" i="11"/>
  <c r="E649" i="11"/>
  <c r="E684" i="11"/>
  <c r="H140" i="11"/>
  <c r="H159" i="11"/>
  <c r="E251" i="11"/>
  <c r="E256" i="11"/>
  <c r="E254" i="11"/>
  <c r="H161" i="11"/>
  <c r="E253" i="11"/>
  <c r="H141" i="11"/>
  <c r="H163" i="11"/>
  <c r="H145" i="11"/>
  <c r="H156" i="11"/>
  <c r="C16" i="3"/>
  <c r="F16" i="3" s="1"/>
  <c r="C17" i="3"/>
  <c r="C18" i="3"/>
  <c r="C19" i="3"/>
  <c r="C20" i="3"/>
  <c r="C21" i="3"/>
  <c r="C22" i="3"/>
  <c r="C23" i="3"/>
  <c r="C24" i="3"/>
  <c r="C25" i="3"/>
  <c r="C26" i="3"/>
  <c r="C27" i="3"/>
  <c r="C28" i="3"/>
  <c r="C29" i="3"/>
  <c r="C30" i="3"/>
  <c r="C31" i="3"/>
  <c r="C32" i="3"/>
  <c r="C33" i="3"/>
  <c r="C34" i="3"/>
  <c r="C35" i="3"/>
  <c r="C36" i="3"/>
  <c r="C37" i="3"/>
  <c r="C38" i="3"/>
  <c r="C15" i="3"/>
  <c r="F15" i="3" s="1"/>
  <c r="D342" i="11"/>
  <c r="A289" i="11"/>
  <c r="A287" i="11"/>
  <c r="A286" i="11"/>
  <c r="A162" i="11"/>
  <c r="A149" i="11"/>
  <c r="A148" i="11"/>
  <c r="G28" i="3"/>
  <c r="F27" i="3"/>
  <c r="G26" i="3"/>
  <c r="A208" i="11" s="1"/>
  <c r="F24" i="3"/>
  <c r="F23" i="3"/>
  <c r="F22" i="3"/>
  <c r="F20" i="3"/>
  <c r="E189" i="11" s="1"/>
  <c r="F18" i="3"/>
  <c r="F17" i="3"/>
  <c r="G16" i="3"/>
  <c r="A133" i="11" s="1"/>
  <c r="G15" i="3"/>
  <c r="A150" i="11" s="1"/>
  <c r="A204" i="11"/>
  <c r="E641" i="11"/>
  <c r="E676" i="11"/>
  <c r="E677" i="11"/>
  <c r="A675" i="11"/>
  <c r="A640" i="11"/>
  <c r="A246" i="11"/>
  <c r="E247" i="11"/>
  <c r="E245" i="11"/>
  <c r="H152" i="11"/>
  <c r="H134" i="11"/>
  <c r="H153" i="11"/>
  <c r="H137" i="11"/>
  <c r="E187" i="11"/>
  <c r="E214" i="11"/>
  <c r="E195" i="11"/>
  <c r="E161" i="11"/>
  <c r="E143" i="11"/>
  <c r="E287" i="11"/>
  <c r="E209" i="11"/>
  <c r="E282" i="11"/>
  <c r="E156" i="11"/>
  <c r="E190" i="11"/>
  <c r="E138" i="11"/>
  <c r="E205" i="11"/>
  <c r="E278" i="11"/>
  <c r="E152" i="11"/>
  <c r="E186" i="11"/>
  <c r="E134" i="11"/>
  <c r="E283" i="11"/>
  <c r="E157" i="11"/>
  <c r="E210" i="11"/>
  <c r="E163" i="11"/>
  <c r="E289" i="11"/>
  <c r="E216" i="11"/>
  <c r="E197" i="11"/>
  <c r="E145" i="11"/>
  <c r="E192" i="11"/>
  <c r="E158" i="11"/>
  <c r="E140" i="11"/>
  <c r="E211" i="11"/>
  <c r="E284" i="11"/>
  <c r="E206" i="11"/>
  <c r="E153" i="11"/>
  <c r="E159" i="11"/>
  <c r="E193" i="11"/>
  <c r="E141" i="11"/>
  <c r="E212" i="11"/>
  <c r="E285" i="11"/>
  <c r="E194" i="11"/>
  <c r="E286" i="11"/>
  <c r="E142" i="11"/>
  <c r="E160" i="11"/>
  <c r="E213" i="11"/>
  <c r="E151" i="11"/>
  <c r="E184" i="11"/>
  <c r="E276" i="11"/>
  <c r="E203" i="11"/>
  <c r="A277" i="11"/>
  <c r="A151" i="11"/>
  <c r="F25" i="3"/>
  <c r="F26" i="3"/>
  <c r="G27" i="3"/>
  <c r="G24" i="3"/>
  <c r="A153" i="11" s="1"/>
  <c r="F29" i="3"/>
  <c r="F28" i="3"/>
  <c r="G18" i="3"/>
  <c r="A642" i="11" s="1"/>
  <c r="G23" i="3"/>
  <c r="A206" i="11"/>
  <c r="A154" i="11" l="1"/>
  <c r="A207" i="11"/>
  <c r="E207" i="11"/>
  <c r="E154" i="11"/>
  <c r="E281" i="11"/>
  <c r="E137" i="11"/>
  <c r="F19" i="3"/>
  <c r="A187" i="11"/>
  <c r="A155" i="11"/>
  <c r="A279" i="11"/>
  <c r="E250" i="11"/>
  <c r="E644" i="11"/>
  <c r="E679" i="11"/>
  <c r="A534" i="11"/>
  <c r="A158" i="11"/>
  <c r="A253" i="11"/>
  <c r="A523" i="11"/>
  <c r="A211" i="11"/>
  <c r="A531" i="11"/>
  <c r="A192" i="11"/>
  <c r="A527" i="11"/>
  <c r="A522" i="11"/>
  <c r="A535" i="11"/>
  <c r="A524" i="11"/>
  <c r="A140" i="11"/>
  <c r="A528" i="11"/>
  <c r="A532" i="11"/>
  <c r="A536" i="11"/>
  <c r="A533" i="11"/>
  <c r="A526" i="11"/>
  <c r="A682" i="11"/>
  <c r="A537" i="11"/>
  <c r="A647" i="11"/>
  <c r="A284" i="11"/>
  <c r="A530" i="11"/>
  <c r="A538" i="11"/>
  <c r="A529" i="11"/>
  <c r="A525" i="11"/>
  <c r="A205" i="11"/>
  <c r="A395" i="11"/>
  <c r="A186" i="11"/>
  <c r="A394" i="11"/>
  <c r="A404" i="11"/>
  <c r="A403" i="11"/>
  <c r="A676" i="11"/>
  <c r="A397" i="11"/>
  <c r="A278" i="11"/>
  <c r="A152" i="11"/>
  <c r="A402" i="11"/>
  <c r="A400" i="11"/>
  <c r="A247" i="11"/>
  <c r="A399" i="11"/>
  <c r="A406" i="11"/>
  <c r="A401" i="11"/>
  <c r="A407" i="11"/>
  <c r="A191" i="11"/>
  <c r="A499" i="11"/>
  <c r="A283" i="11"/>
  <c r="A492" i="11"/>
  <c r="A276" i="11"/>
  <c r="A139" i="11"/>
  <c r="A498" i="11"/>
  <c r="A577" i="11"/>
  <c r="A252" i="11"/>
  <c r="A132" i="11"/>
  <c r="A500" i="11"/>
  <c r="A567" i="11"/>
  <c r="A142" i="11"/>
  <c r="A488" i="11"/>
  <c r="A572" i="11"/>
  <c r="A495" i="11"/>
  <c r="A683" i="11"/>
  <c r="A491" i="11"/>
  <c r="A544" i="11"/>
  <c r="E135" i="11"/>
  <c r="E279" i="11"/>
  <c r="E642" i="11"/>
  <c r="A248" i="11"/>
  <c r="A677" i="11"/>
  <c r="E248" i="11"/>
  <c r="A518" i="11"/>
  <c r="A513" i="11"/>
  <c r="A508" i="11"/>
  <c r="A514" i="11"/>
  <c r="A645" i="11"/>
  <c r="A190" i="11"/>
  <c r="A516" i="11"/>
  <c r="A504" i="11"/>
  <c r="A209" i="11"/>
  <c r="A509" i="11"/>
  <c r="A512" i="11"/>
  <c r="A517" i="11"/>
  <c r="A503" i="11"/>
  <c r="A251" i="11"/>
  <c r="A282" i="11"/>
  <c r="A680" i="11"/>
  <c r="A507" i="11"/>
  <c r="A511" i="11"/>
  <c r="A138" i="11"/>
  <c r="A156" i="11"/>
  <c r="A515" i="11"/>
  <c r="A510" i="11"/>
  <c r="A505" i="11"/>
  <c r="A519" i="11"/>
  <c r="E640" i="11"/>
  <c r="E204" i="11"/>
  <c r="E133" i="11"/>
  <c r="E246" i="11"/>
  <c r="H133" i="11"/>
  <c r="H151" i="11"/>
  <c r="E675" i="11"/>
  <c r="E185" i="11"/>
  <c r="E277" i="11"/>
  <c r="A506" i="11"/>
  <c r="A476" i="11"/>
  <c r="A216" i="11"/>
  <c r="A145" i="11"/>
  <c r="A258" i="11"/>
  <c r="A687" i="11"/>
  <c r="E686" i="11"/>
  <c r="E215" i="11"/>
  <c r="E257" i="11"/>
  <c r="H162" i="11"/>
  <c r="H144" i="11"/>
  <c r="A250" i="11"/>
  <c r="E155" i="11"/>
  <c r="H136" i="11"/>
  <c r="A468" i="11"/>
  <c r="A453" i="11"/>
  <c r="A456" i="11"/>
  <c r="A189" i="11"/>
  <c r="G21" i="3"/>
  <c r="A674" i="11"/>
  <c r="A245" i="11"/>
  <c r="A291" i="11"/>
  <c r="A615" i="11"/>
  <c r="A607" i="11"/>
  <c r="A686" i="11"/>
  <c r="A288" i="11"/>
  <c r="A603" i="11"/>
  <c r="A618" i="11"/>
  <c r="A610" i="11"/>
  <c r="A604" i="11"/>
  <c r="A611" i="11"/>
  <c r="A605" i="11"/>
  <c r="A602" i="11"/>
  <c r="A257" i="11"/>
  <c r="A606" i="11"/>
  <c r="A612" i="11"/>
  <c r="A196" i="11"/>
  <c r="E208" i="11"/>
  <c r="A472" i="11"/>
  <c r="E132" i="11"/>
  <c r="A184" i="11"/>
  <c r="A163" i="11"/>
  <c r="A608" i="11"/>
  <c r="A546" i="11"/>
  <c r="A543" i="11"/>
  <c r="A648" i="11"/>
  <c r="A141" i="11"/>
  <c r="A549" i="11"/>
  <c r="A552" i="11"/>
  <c r="A285" i="11"/>
  <c r="A557" i="11"/>
  <c r="A554" i="11"/>
  <c r="A159" i="11"/>
  <c r="A254" i="11"/>
  <c r="A542" i="11"/>
  <c r="A545" i="11"/>
  <c r="A212" i="11"/>
  <c r="A547" i="11"/>
  <c r="A550" i="11"/>
  <c r="A553" i="11"/>
  <c r="A185" i="11"/>
  <c r="A144" i="11"/>
  <c r="A165" i="11"/>
  <c r="A651" i="11"/>
  <c r="A198" i="11"/>
  <c r="A613" i="11"/>
  <c r="A584" i="11"/>
  <c r="A597" i="11"/>
  <c r="A590" i="11"/>
  <c r="A593" i="11"/>
  <c r="A650" i="11"/>
  <c r="A161" i="11"/>
  <c r="A256" i="11"/>
  <c r="A598" i="11"/>
  <c r="A586" i="11"/>
  <c r="A685" i="11"/>
  <c r="A195" i="11"/>
  <c r="A583" i="11"/>
  <c r="A594" i="11"/>
  <c r="A596" i="11"/>
  <c r="A214" i="11"/>
  <c r="A591" i="11"/>
  <c r="A587" i="11"/>
  <c r="A143" i="11"/>
  <c r="A643" i="11"/>
  <c r="A438" i="11"/>
  <c r="E639" i="11"/>
  <c r="H150" i="11"/>
  <c r="E674" i="11"/>
  <c r="A431" i="11"/>
  <c r="A437" i="11"/>
  <c r="A135" i="11"/>
  <c r="H155" i="11"/>
  <c r="E643" i="11"/>
  <c r="A475" i="11"/>
  <c r="A457" i="11"/>
  <c r="A430" i="11"/>
  <c r="A434" i="11"/>
  <c r="E288" i="11"/>
  <c r="A203" i="11"/>
  <c r="A137" i="11"/>
  <c r="H154" i="11"/>
  <c r="E678" i="11"/>
  <c r="A460" i="11"/>
  <c r="A424" i="11"/>
  <c r="A429" i="11"/>
  <c r="A426" i="11"/>
  <c r="A280" i="11"/>
  <c r="E196" i="11"/>
  <c r="A249" i="11"/>
  <c r="A678" i="11"/>
  <c r="E651" i="11"/>
  <c r="A653" i="11"/>
  <c r="A555" i="11"/>
  <c r="A215" i="11"/>
  <c r="A617" i="11"/>
  <c r="A259" i="11"/>
  <c r="A164" i="11"/>
  <c r="A146" i="11"/>
  <c r="A290" i="11"/>
  <c r="A436" i="11"/>
  <c r="E144" i="11"/>
  <c r="H132" i="11"/>
  <c r="A454" i="11"/>
  <c r="E162" i="11"/>
  <c r="A281" i="11"/>
  <c r="E136" i="11"/>
  <c r="A644" i="11"/>
  <c r="A474" i="11"/>
  <c r="A425" i="11"/>
  <c r="A473" i="11"/>
  <c r="A470" i="11"/>
  <c r="E150" i="11"/>
  <c r="A136" i="11"/>
  <c r="A405" i="11"/>
  <c r="A408" i="11"/>
  <c r="A641" i="11"/>
  <c r="A396" i="11"/>
  <c r="A398" i="11"/>
  <c r="A134" i="11"/>
  <c r="A688" i="11"/>
  <c r="A193" i="11"/>
  <c r="A616" i="11"/>
  <c r="A484" i="11"/>
  <c r="A487" i="11"/>
  <c r="A490" i="11"/>
  <c r="A210" i="11"/>
  <c r="A485" i="11"/>
  <c r="A496" i="11"/>
  <c r="A681" i="11"/>
  <c r="A493" i="11"/>
  <c r="A489" i="11"/>
  <c r="A646" i="11"/>
  <c r="A486" i="11"/>
  <c r="A497" i="11"/>
  <c r="A494" i="11"/>
  <c r="A501" i="11"/>
  <c r="A157" i="11"/>
  <c r="A218" i="11"/>
  <c r="A199" i="11"/>
  <c r="A689" i="11"/>
  <c r="A654" i="11"/>
  <c r="A213" i="11"/>
  <c r="A574" i="11"/>
  <c r="A562" i="11"/>
  <c r="A684" i="11"/>
  <c r="A575" i="11"/>
  <c r="A564" i="11"/>
  <c r="A568" i="11"/>
  <c r="A563" i="11"/>
  <c r="A565" i="11"/>
  <c r="A576" i="11"/>
  <c r="A571" i="11"/>
  <c r="A573" i="11"/>
  <c r="A569" i="11"/>
  <c r="A561" i="11"/>
  <c r="E258" i="11"/>
  <c r="H157" i="11"/>
  <c r="E191" i="11"/>
  <c r="H139" i="11"/>
  <c r="E681" i="11"/>
  <c r="E139" i="11"/>
  <c r="E646" i="11"/>
  <c r="E252" i="11"/>
  <c r="A445" i="11"/>
  <c r="A478" i="11"/>
  <c r="E255" i="11"/>
  <c r="H160" i="11"/>
  <c r="A440" i="11"/>
  <c r="A439" i="11"/>
  <c r="A477" i="11"/>
  <c r="H135" i="11"/>
  <c r="H142" i="11"/>
  <c r="A447" i="11"/>
  <c r="E280" i="11" l="1"/>
  <c r="E249" i="11"/>
  <c r="E188" i="11"/>
  <c r="A432" i="11"/>
  <c r="A427" i="11"/>
  <c r="A459" i="11"/>
  <c r="A435" i="11"/>
  <c r="A433" i="11"/>
  <c r="A455" i="11"/>
  <c r="A469" i="11"/>
  <c r="A458" i="11"/>
  <c r="A428" i="11"/>
  <c r="A471" i="11"/>
</calcChain>
</file>

<file path=xl/sharedStrings.xml><?xml version="1.0" encoding="utf-8"?>
<sst xmlns="http://schemas.openxmlformats.org/spreadsheetml/2006/main" count="1078" uniqueCount="327">
  <si>
    <r>
      <rPr>
        <b/>
        <sz val="36"/>
        <color theme="8" tint="-0.249977111117893"/>
        <rFont val="Arial"/>
        <family val="2"/>
        <scheme val="minor"/>
      </rPr>
      <t>WORD</t>
    </r>
    <r>
      <rPr>
        <sz val="36"/>
        <color theme="4"/>
        <rFont val="Arial"/>
        <family val="2"/>
        <scheme val="minor"/>
      </rPr>
      <t xml:space="preserve"> | Data collection tool</t>
    </r>
  </si>
  <si>
    <t>Introduction</t>
  </si>
  <si>
    <r>
      <t>The WORD project is a multi-centre project analyzing the</t>
    </r>
    <r>
      <rPr>
        <b/>
        <sz val="14"/>
        <color theme="4"/>
        <rFont val="Arial"/>
        <family val="2"/>
        <scheme val="minor"/>
      </rPr>
      <t xml:space="preserve"> diagnostic pathway of pediatric genetic rare diseases</t>
    </r>
    <r>
      <rPr>
        <sz val="14"/>
        <color theme="4"/>
        <rFont val="Arial"/>
        <family val="2"/>
        <scheme val="minor"/>
      </rPr>
      <t xml:space="preserve"> patients, evaluating the economic and organizational impact of adopting a WES/WGS-driven diagnostic pathway</t>
    </r>
    <r>
      <rPr>
        <b/>
        <sz val="14"/>
        <color theme="5"/>
        <rFont val="Arial"/>
        <family val="2"/>
        <scheme val="minor"/>
      </rPr>
      <t xml:space="preserve"> </t>
    </r>
    <r>
      <rPr>
        <sz val="14"/>
        <color theme="4"/>
        <rFont val="Arial"/>
        <family val="2"/>
        <scheme val="minor"/>
      </rPr>
      <t>vs the standard one.
To do so, we will consider two extreme types of patients in terms of features and diagnostic pathways:</t>
    </r>
  </si>
  <si>
    <r>
      <t xml:space="preserve">Click below on </t>
    </r>
    <r>
      <rPr>
        <b/>
        <i/>
        <sz val="14"/>
        <color theme="5" tint="0.39997558519241921"/>
        <rFont val="Arial"/>
        <family val="2"/>
        <scheme val="minor"/>
      </rPr>
      <t>Inpatient</t>
    </r>
    <r>
      <rPr>
        <sz val="14"/>
        <color theme="4"/>
        <rFont val="Arial"/>
        <family val="2"/>
        <scheme val="minor"/>
      </rPr>
      <t xml:space="preserve"> or </t>
    </r>
    <r>
      <rPr>
        <b/>
        <i/>
        <sz val="14"/>
        <color theme="7" tint="-0.249977111117893"/>
        <rFont val="Arial"/>
        <family val="2"/>
        <scheme val="minor"/>
      </rPr>
      <t>Outpatient</t>
    </r>
    <r>
      <rPr>
        <sz val="14"/>
        <color theme="4"/>
        <rFont val="Arial"/>
        <family val="2"/>
        <scheme val="minor"/>
      </rPr>
      <t xml:space="preserve"> to see patient features</t>
    </r>
  </si>
  <si>
    <r>
      <rPr>
        <b/>
        <sz val="14"/>
        <color rgb="FF0C2340"/>
        <rFont val="Arial"/>
        <family val="2"/>
      </rPr>
      <t>Urgent</t>
    </r>
    <r>
      <rPr>
        <sz val="14"/>
        <color rgb="FF0C2340"/>
        <rFont val="Arial"/>
        <family val="2"/>
      </rPr>
      <t xml:space="preserve"> hypotonic patient in</t>
    </r>
    <r>
      <rPr>
        <b/>
        <sz val="14"/>
        <color rgb="FF0C2340"/>
        <rFont val="Arial"/>
        <family val="2"/>
      </rPr>
      <t xml:space="preserve"> ICU </t>
    </r>
  </si>
  <si>
    <r>
      <t xml:space="preserve">Patient with </t>
    </r>
    <r>
      <rPr>
        <b/>
        <sz val="14"/>
        <color rgb="FF0C2340"/>
        <rFont val="Arial"/>
        <family val="2"/>
      </rPr>
      <t>neurodevelopmental disorder</t>
    </r>
  </si>
  <si>
    <r>
      <t xml:space="preserve">The </t>
    </r>
    <r>
      <rPr>
        <b/>
        <sz val="14"/>
        <color theme="4"/>
        <rFont val="Arial"/>
        <family val="2"/>
        <scheme val="minor"/>
      </rPr>
      <t>diagnostic pathways</t>
    </r>
    <r>
      <rPr>
        <sz val="14"/>
        <color theme="4"/>
        <rFont val="Arial"/>
        <family val="2"/>
        <scheme val="minor"/>
      </rPr>
      <t xml:space="preserve"> for each type of patient will be outlined based on the following </t>
    </r>
    <r>
      <rPr>
        <b/>
        <sz val="14"/>
        <color theme="4"/>
        <rFont val="Arial"/>
        <family val="2"/>
        <scheme val="minor"/>
      </rPr>
      <t>6 scenarios</t>
    </r>
    <r>
      <rPr>
        <sz val="14"/>
        <color theme="4"/>
        <rFont val="Arial"/>
        <family val="2"/>
        <scheme val="minor"/>
      </rPr>
      <t>:</t>
    </r>
  </si>
  <si>
    <t>home</t>
  </si>
  <si>
    <r>
      <t>The data collection tool consists of</t>
    </r>
    <r>
      <rPr>
        <b/>
        <sz val="14"/>
        <color theme="4"/>
        <rFont val="Arial"/>
        <family val="2"/>
        <scheme val="minor"/>
      </rPr>
      <t xml:space="preserve"> 6 sections</t>
    </r>
    <r>
      <rPr>
        <sz val="14"/>
        <color theme="4"/>
        <rFont val="Arial"/>
        <family val="2"/>
        <scheme val="minor"/>
      </rPr>
      <t xml:space="preserve"> which are divided in</t>
    </r>
    <r>
      <rPr>
        <b/>
        <sz val="14"/>
        <color rgb="FF00B050"/>
        <rFont val="Arial"/>
        <family val="2"/>
        <scheme val="minor"/>
      </rPr>
      <t xml:space="preserve"> first</t>
    </r>
    <r>
      <rPr>
        <sz val="14"/>
        <color theme="4"/>
        <rFont val="Arial"/>
        <family val="2"/>
        <scheme val="minor"/>
      </rPr>
      <t xml:space="preserve"> and</t>
    </r>
    <r>
      <rPr>
        <b/>
        <sz val="14"/>
        <color rgb="FFFFC000"/>
        <rFont val="Arial"/>
        <family val="2"/>
        <scheme val="minor"/>
      </rPr>
      <t xml:space="preserve"> second </t>
    </r>
    <r>
      <rPr>
        <b/>
        <sz val="14"/>
        <color theme="4"/>
        <rFont val="Arial"/>
        <family val="2"/>
        <scheme val="minor"/>
      </rPr>
      <t>priority</t>
    </r>
    <r>
      <rPr>
        <sz val="14"/>
        <color theme="4"/>
        <rFont val="Arial"/>
        <family val="2"/>
        <scheme val="minor"/>
      </rPr>
      <t xml:space="preserve">. Sections marked with the </t>
    </r>
    <r>
      <rPr>
        <b/>
        <sz val="14"/>
        <color theme="4"/>
        <rFont val="Arial"/>
        <family val="2"/>
        <scheme val="minor"/>
      </rPr>
      <t xml:space="preserve">first priority </t>
    </r>
    <r>
      <rPr>
        <sz val="14"/>
        <color theme="4"/>
        <rFont val="Arial"/>
        <family val="2"/>
        <scheme val="minor"/>
      </rPr>
      <t>symbol                       contain</t>
    </r>
    <r>
      <rPr>
        <b/>
        <sz val="14"/>
        <color theme="4"/>
        <rFont val="Arial"/>
        <family val="2"/>
        <scheme val="minor"/>
      </rPr>
      <t xml:space="preserve"> crucial data </t>
    </r>
    <r>
      <rPr>
        <sz val="14"/>
        <color theme="4"/>
        <rFont val="Arial"/>
        <family val="2"/>
        <scheme val="minor"/>
      </rPr>
      <t xml:space="preserve">for the analysis, and your input in </t>
    </r>
    <r>
      <rPr>
        <b/>
        <sz val="14"/>
        <color theme="4"/>
        <rFont val="Arial"/>
        <family val="2"/>
        <scheme val="minor"/>
      </rPr>
      <t>filling them out is essential</t>
    </r>
    <r>
      <rPr>
        <sz val="14"/>
        <color theme="4"/>
        <rFont val="Arial"/>
        <family val="2"/>
        <scheme val="minor"/>
      </rPr>
      <t xml:space="preserve">. </t>
    </r>
  </si>
  <si>
    <r>
      <rPr>
        <b/>
        <sz val="14"/>
        <color theme="4"/>
        <rFont val="Arial"/>
        <family val="2"/>
        <scheme val="minor"/>
      </rPr>
      <t>To navigate</t>
    </r>
    <r>
      <rPr>
        <sz val="14"/>
        <color theme="4"/>
        <rFont val="Arial"/>
        <family val="2"/>
        <scheme val="minor"/>
      </rPr>
      <t xml:space="preserve"> across the Data Collection Tool, please</t>
    </r>
    <r>
      <rPr>
        <b/>
        <sz val="14"/>
        <color theme="4"/>
        <rFont val="Arial"/>
        <family val="2"/>
        <scheme val="minor"/>
      </rPr>
      <t xml:space="preserve"> click on the "Go to section"</t>
    </r>
    <r>
      <rPr>
        <sz val="14"/>
        <color theme="4"/>
        <rFont val="Arial"/>
        <family val="2"/>
        <scheme val="minor"/>
      </rPr>
      <t xml:space="preserve"> button on the left of each section description </t>
    </r>
    <r>
      <rPr>
        <b/>
        <sz val="14"/>
        <color theme="4"/>
        <rFont val="Arial"/>
        <family val="2"/>
        <scheme val="minor"/>
      </rPr>
      <t>or</t>
    </r>
    <r>
      <rPr>
        <sz val="14"/>
        <color theme="4"/>
        <rFont val="Arial"/>
        <family val="2"/>
        <scheme val="minor"/>
      </rPr>
      <t xml:space="preserve"> on the </t>
    </r>
    <r>
      <rPr>
        <b/>
        <sz val="14"/>
        <color theme="4"/>
        <rFont val="Arial"/>
        <family val="2"/>
        <scheme val="minor"/>
      </rPr>
      <t>relevant button at the top</t>
    </r>
    <r>
      <rPr>
        <sz val="14"/>
        <color theme="4"/>
        <rFont val="Arial"/>
        <family val="2"/>
        <scheme val="minor"/>
      </rPr>
      <t xml:space="preserve"> of this file. You can </t>
    </r>
    <r>
      <rPr>
        <b/>
        <sz val="14"/>
        <color theme="4"/>
        <rFont val="Arial"/>
        <family val="2"/>
        <scheme val="minor"/>
      </rPr>
      <t>return</t>
    </r>
    <r>
      <rPr>
        <sz val="14"/>
        <color theme="4"/>
        <rFont val="Arial"/>
        <family val="2"/>
        <scheme val="minor"/>
      </rPr>
      <t xml:space="preserve"> to this area by clicking on the </t>
    </r>
    <r>
      <rPr>
        <b/>
        <sz val="14"/>
        <color theme="4"/>
        <rFont val="Arial"/>
        <family val="2"/>
        <scheme val="minor"/>
      </rPr>
      <t xml:space="preserve">“Home" </t>
    </r>
    <r>
      <rPr>
        <sz val="14"/>
        <color theme="4"/>
        <rFont val="Arial"/>
        <family val="2"/>
        <scheme val="minor"/>
      </rPr>
      <t>button on top.</t>
    </r>
  </si>
  <si>
    <t>1. Volumes</t>
  </si>
  <si>
    <t>2. Genetic Testing Techniques</t>
  </si>
  <si>
    <t>3. Equipment</t>
  </si>
  <si>
    <t>4. Consumables</t>
  </si>
  <si>
    <t>5. Personnel</t>
  </si>
  <si>
    <t>6. Software &amp; Storage</t>
  </si>
  <si>
    <t>volumes</t>
  </si>
  <si>
    <t>PATIENT VOLUMES</t>
  </si>
  <si>
    <t>Volume [pts]</t>
  </si>
  <si>
    <t>Inpatient</t>
  </si>
  <si>
    <t>database interno</t>
  </si>
  <si>
    <t>Outpatient</t>
  </si>
  <si>
    <r>
      <t xml:space="preserve">Please enter in the fields below  the </t>
    </r>
    <r>
      <rPr>
        <b/>
        <sz val="16"/>
        <color theme="4"/>
        <rFont val="Arial"/>
        <family val="2"/>
        <scheme val="minor"/>
      </rPr>
      <t xml:space="preserve">% that each type of patient </t>
    </r>
    <r>
      <rPr>
        <sz val="16"/>
        <color theme="4"/>
        <rFont val="Arial"/>
        <family val="2"/>
        <scheme val="minor"/>
      </rPr>
      <t xml:space="preserve">represents with respect of </t>
    </r>
    <r>
      <rPr>
        <b/>
        <sz val="16"/>
        <color theme="4"/>
        <rFont val="Arial"/>
        <family val="2"/>
        <scheme val="minor"/>
      </rPr>
      <t>the total volume of rare disease paediatric patients</t>
    </r>
  </si>
  <si>
    <t>% of genetic rare diseases patients</t>
  </si>
  <si>
    <t>techniques</t>
  </si>
  <si>
    <t>Genetic Testing Techniques</t>
  </si>
  <si>
    <t>TESTING TECHNIQUES ACROSS SCENARIOS</t>
  </si>
  <si>
    <r>
      <t>Please indicate with an X in the table below the</t>
    </r>
    <r>
      <rPr>
        <b/>
        <sz val="16"/>
        <color theme="4"/>
        <rFont val="Arial"/>
        <family val="2"/>
        <scheme val="minor"/>
      </rPr>
      <t xml:space="preserve"> techniques that could be used</t>
    </r>
    <r>
      <rPr>
        <sz val="16"/>
        <color theme="4"/>
        <rFont val="Arial"/>
        <family val="2"/>
        <scheme val="minor"/>
      </rPr>
      <t xml:space="preserve"> for testing both </t>
    </r>
    <r>
      <rPr>
        <b/>
        <sz val="16"/>
        <color theme="5" tint="0.39997558519241921"/>
        <rFont val="Arial"/>
        <family val="2"/>
        <scheme val="minor"/>
      </rPr>
      <t xml:space="preserve">urgent hypotonic patients in ICU (Inpatient) </t>
    </r>
    <r>
      <rPr>
        <sz val="16"/>
        <color theme="4"/>
        <rFont val="Arial"/>
        <family val="2"/>
        <scheme val="minor"/>
      </rPr>
      <t xml:space="preserve">and </t>
    </r>
    <r>
      <rPr>
        <b/>
        <sz val="16"/>
        <color theme="7" tint="-0.249977111117893"/>
        <rFont val="Arial"/>
        <family val="2"/>
        <scheme val="minor"/>
      </rPr>
      <t>patients with neurodevelopmental disorder (Outpatient)</t>
    </r>
    <r>
      <rPr>
        <sz val="16"/>
        <color theme="4"/>
        <rFont val="Arial"/>
        <family val="2"/>
        <scheme val="minor"/>
      </rPr>
      <t xml:space="preserve"> in all scenarios. </t>
    </r>
  </si>
  <si>
    <t>If a technique that was/is/will be employed by your laboratory is not included in the list, please add it to the end of the list where Other is stated.</t>
  </si>
  <si>
    <t>IMPORTANT! If a scenario does not apply to your center, please avoid filling out that particular section. Scenarios deemed inapplicable to your center for the patient types discussed, based on prior interviews, have been marked in gray. We kindly ask you to confirm this information.</t>
  </si>
  <si>
    <t>Scenario 1 (NO CES/WES/WGS)</t>
  </si>
  <si>
    <t>Scenario 2 (CES/WES as last tier)</t>
  </si>
  <si>
    <t>Scenario 3 (CES)</t>
  </si>
  <si>
    <t>Scenario 4 (WES)</t>
  </si>
  <si>
    <t>Scenario 5 (WES + CMA)</t>
  </si>
  <si>
    <t>Scenario 6 (WGS)</t>
  </si>
  <si>
    <t>Technique</t>
  </si>
  <si>
    <t>WGS</t>
  </si>
  <si>
    <t>X</t>
  </si>
  <si>
    <t>WES</t>
  </si>
  <si>
    <t>CES</t>
  </si>
  <si>
    <t>NGS panels</t>
  </si>
  <si>
    <t>Karyotype</t>
  </si>
  <si>
    <t>CMA - SNP Array</t>
  </si>
  <si>
    <t>X-fragile</t>
  </si>
  <si>
    <t>MLPA</t>
  </si>
  <si>
    <t>IHC</t>
  </si>
  <si>
    <t>ISH</t>
  </si>
  <si>
    <t>FISH</t>
  </si>
  <si>
    <t>Reverse Transcription PCR</t>
  </si>
  <si>
    <t>Droplet Digital PCR</t>
  </si>
  <si>
    <t>PYROSEQUENCING (e.g. Therascreen)</t>
  </si>
  <si>
    <t xml:space="preserve">Real Time PCR Other </t>
  </si>
  <si>
    <t>Automated Real Time PCR (Biocartis IDYLLA, Cobas)</t>
  </si>
  <si>
    <t>Sanger sequencing</t>
  </si>
  <si>
    <t>Endpoint PCR, Gel electrophoresis</t>
  </si>
  <si>
    <t>Mass Spectrometry</t>
  </si>
  <si>
    <t>CMA - Array CGH</t>
  </si>
  <si>
    <t>Optical Genome Mapping</t>
  </si>
  <si>
    <t>Other</t>
  </si>
  <si>
    <t>TESTING PANELS</t>
  </si>
  <si>
    <r>
      <t xml:space="preserve">This section seeks to collect data regarding the eventual </t>
    </r>
    <r>
      <rPr>
        <b/>
        <sz val="16"/>
        <color theme="4"/>
        <rFont val="Arial"/>
        <family val="2"/>
        <scheme val="minor"/>
      </rPr>
      <t>use of testing panels</t>
    </r>
    <r>
      <rPr>
        <sz val="16"/>
        <color theme="4"/>
        <rFont val="Arial"/>
        <family val="2"/>
        <scheme val="minor"/>
      </rPr>
      <t>. Please specify the panels that you</t>
    </r>
    <r>
      <rPr>
        <b/>
        <sz val="16"/>
        <color theme="4"/>
        <rFont val="Arial"/>
        <family val="2"/>
        <scheme val="minor"/>
      </rPr>
      <t xml:space="preserve"> employ, used to employ, or will employ </t>
    </r>
    <r>
      <rPr>
        <sz val="16"/>
        <color theme="4"/>
        <rFont val="Arial"/>
        <family val="2"/>
        <scheme val="minor"/>
      </rPr>
      <t xml:space="preserve">for both </t>
    </r>
    <r>
      <rPr>
        <b/>
        <sz val="16"/>
        <color theme="5" tint="0.39997558519241921"/>
        <rFont val="Arial"/>
        <family val="2"/>
        <scheme val="minor"/>
      </rPr>
      <t>urgent hypotonic patients in ICU (Inpatient)</t>
    </r>
    <r>
      <rPr>
        <sz val="16"/>
        <color theme="4"/>
        <rFont val="Arial"/>
        <family val="2"/>
        <scheme val="minor"/>
      </rPr>
      <t xml:space="preserve"> and </t>
    </r>
    <r>
      <rPr>
        <b/>
        <sz val="16"/>
        <color theme="7" tint="-0.249977111117893"/>
        <rFont val="Arial"/>
        <family val="2"/>
        <scheme val="minor"/>
      </rPr>
      <t>patients with neurodevelopmental disorder (Outpatient)</t>
    </r>
    <r>
      <rPr>
        <sz val="16"/>
        <color rgb="FFFFC000"/>
        <rFont val="Arial"/>
        <family val="2"/>
        <scheme val="minor"/>
      </rPr>
      <t xml:space="preserve">. </t>
    </r>
    <r>
      <rPr>
        <sz val="16"/>
        <color theme="4"/>
        <rFont val="Arial"/>
        <family val="2"/>
        <scheme val="minor"/>
      </rPr>
      <t xml:space="preserve">
</t>
    </r>
  </si>
  <si>
    <r>
      <t>Please,</t>
    </r>
    <r>
      <rPr>
        <u/>
        <sz val="16"/>
        <color theme="4"/>
        <rFont val="Arial"/>
        <family val="2"/>
        <scheme val="minor"/>
      </rPr>
      <t xml:space="preserve"> fill out only the colored cells</t>
    </r>
    <r>
      <rPr>
        <sz val="16"/>
        <color theme="4"/>
        <rFont val="Arial"/>
        <family val="2"/>
        <scheme val="minor"/>
      </rPr>
      <t>.</t>
    </r>
  </si>
  <si>
    <r>
      <rPr>
        <b/>
        <sz val="16"/>
        <color theme="4"/>
        <rFont val="Arial"/>
        <family val="2"/>
        <scheme val="minor"/>
      </rPr>
      <t>IMPORTANT!</t>
    </r>
    <r>
      <rPr>
        <sz val="16"/>
        <color theme="4"/>
        <rFont val="Arial"/>
        <family val="2"/>
        <scheme val="minor"/>
      </rPr>
      <t xml:space="preserve"> For WGS, WES, and CES, in case more than one panel is used, please add the panel details in an additional column.</t>
    </r>
  </si>
  <si>
    <t>WGS PANEL</t>
  </si>
  <si>
    <t>WES PANEL</t>
  </si>
  <si>
    <t>CES PANEL</t>
  </si>
  <si>
    <t>NGS PANEL 1</t>
  </si>
  <si>
    <t>NGS PANEL 2</t>
  </si>
  <si>
    <t>NGS PANEL 3</t>
  </si>
  <si>
    <t>NGS PANEL 4</t>
  </si>
  <si>
    <t>NGS PANEL 5</t>
  </si>
  <si>
    <t>NGS PANEL 6</t>
  </si>
  <si>
    <t>INPATIENT</t>
  </si>
  <si>
    <t>Genetic Material Tested</t>
  </si>
  <si>
    <t>DNA</t>
  </si>
  <si>
    <t>Vendor's name</t>
  </si>
  <si>
    <t>Panel/Library Prep Model</t>
  </si>
  <si>
    <t>Total Nr. Of genes in the panel</t>
  </si>
  <si>
    <t>IVDR/IVD or non IVDR/IVD panel</t>
  </si>
  <si>
    <t>OUTPATIENT</t>
  </si>
  <si>
    <t>Panel Library Prep Model</t>
  </si>
  <si>
    <t>TESTING STRATEGY</t>
  </si>
  <si>
    <r>
      <rPr>
        <sz val="16"/>
        <color theme="4"/>
        <rFont val="Arial"/>
        <family val="2"/>
        <scheme val="minor"/>
      </rPr>
      <t>This section seeks to collect data regarding the</t>
    </r>
    <r>
      <rPr>
        <b/>
        <sz val="16"/>
        <color theme="4"/>
        <rFont val="Arial"/>
        <family val="2"/>
        <scheme val="minor"/>
      </rPr>
      <t xml:space="preserve"> testing strategy of the given primary testing techniques in terms of trio testing performance. </t>
    </r>
    <r>
      <rPr>
        <sz val="16"/>
        <color theme="4"/>
        <rFont val="Arial"/>
        <family val="2"/>
        <scheme val="minor"/>
      </rPr>
      <t>Please indicate:</t>
    </r>
    <r>
      <rPr>
        <b/>
        <sz val="16"/>
        <color theme="4"/>
        <rFont val="Arial"/>
        <family val="2"/>
        <scheme val="minor"/>
      </rPr>
      <t xml:space="preserve">
</t>
    </r>
  </si>
  <si>
    <r>
      <rPr>
        <sz val="16"/>
        <color theme="4"/>
        <rFont val="Arial"/>
        <family val="2"/>
        <scheme val="minor"/>
      </rPr>
      <t xml:space="preserve">(1) if you perform the analysis in trio testing with a Yes or No for both </t>
    </r>
    <r>
      <rPr>
        <b/>
        <sz val="16"/>
        <color theme="5" tint="0.39997558519241921"/>
        <rFont val="Arial"/>
        <family val="2"/>
        <scheme val="minor"/>
      </rPr>
      <t>urgent hypotonic patients in ICU (Inpatient)</t>
    </r>
    <r>
      <rPr>
        <sz val="16"/>
        <color theme="4"/>
        <rFont val="Arial"/>
        <family val="2"/>
        <scheme val="minor"/>
      </rPr>
      <t xml:space="preserve"> and </t>
    </r>
    <r>
      <rPr>
        <b/>
        <sz val="16"/>
        <color theme="7" tint="-0.249977111117893"/>
        <rFont val="Arial"/>
        <family val="2"/>
        <scheme val="minor"/>
      </rPr>
      <t>patients with neurodevelopmental disorder (Outpatient)</t>
    </r>
    <r>
      <rPr>
        <sz val="16"/>
        <color theme="4"/>
        <rFont val="Arial"/>
        <family val="2"/>
        <scheme val="minor"/>
      </rPr>
      <t xml:space="preserve"> for each technique</t>
    </r>
  </si>
  <si>
    <t>(2) the % at which trio testing is performed for the techniques previously indicated with a Yes</t>
  </si>
  <si>
    <r>
      <rPr>
        <sz val="16"/>
        <color theme="4"/>
        <rFont val="Arial"/>
        <family val="2"/>
        <scheme val="minor"/>
      </rPr>
      <t xml:space="preserve">This section also inquires about data related to the testing strategy of the given primary testing techniques in terms of </t>
    </r>
    <r>
      <rPr>
        <b/>
        <sz val="16"/>
        <color theme="4"/>
        <rFont val="Arial"/>
        <family val="2"/>
        <scheme val="minor"/>
      </rPr>
      <t xml:space="preserve">retesting and re-analysis </t>
    </r>
    <r>
      <rPr>
        <sz val="16"/>
        <color theme="4"/>
        <rFont val="Arial"/>
        <family val="2"/>
        <scheme val="minor"/>
      </rPr>
      <t>(</t>
    </r>
    <r>
      <rPr>
        <b/>
        <sz val="16"/>
        <color rgb="FFFFC000"/>
        <rFont val="Arial"/>
        <family val="2"/>
        <scheme val="minor"/>
      </rPr>
      <t>2nd priority</t>
    </r>
    <r>
      <rPr>
        <sz val="16"/>
        <color theme="4"/>
        <rFont val="Arial"/>
        <family val="2"/>
        <scheme val="minor"/>
      </rPr>
      <t>).</t>
    </r>
    <r>
      <rPr>
        <u/>
        <sz val="16"/>
        <color theme="4"/>
        <rFont val="Arial"/>
        <family val="2"/>
        <scheme val="minor"/>
      </rPr>
      <t xml:space="preserve">
</t>
    </r>
  </si>
  <si>
    <t>Please, fill out only the colored cells.</t>
  </si>
  <si>
    <t>PRIMARY TEST</t>
  </si>
  <si>
    <t>RETESTING</t>
  </si>
  <si>
    <t>REANALYSIS</t>
  </si>
  <si>
    <t xml:space="preserve">1. Do you perform the analysis in trio testing? </t>
  </si>
  <si>
    <t>2. Please indicate the frequency of trio testing analysis</t>
  </si>
  <si>
    <t>When using the given primary testing technique, do you perform any retests (both for indeterminant results or for confirmatory)?</t>
  </si>
  <si>
    <t>If yes, do you perform the retest in trio testing?</t>
  </si>
  <si>
    <r>
      <rPr>
        <b/>
        <sz val="11"/>
        <color theme="1"/>
        <rFont val="Arial"/>
        <family val="2"/>
        <scheme val="minor"/>
      </rPr>
      <t>Attention</t>
    </r>
    <r>
      <rPr>
        <sz val="11"/>
        <color theme="1"/>
        <rFont val="Arial"/>
        <family val="2"/>
        <scheme val="minor"/>
      </rPr>
      <t xml:space="preserve">: Please indicate </t>
    </r>
    <r>
      <rPr>
        <i/>
        <sz val="11"/>
        <color theme="1"/>
        <rFont val="Arial"/>
        <family val="2"/>
        <scheme val="minor"/>
      </rPr>
      <t xml:space="preserve">Yes </t>
    </r>
    <r>
      <rPr>
        <sz val="11"/>
        <color theme="1"/>
        <rFont val="Arial"/>
        <family val="2"/>
        <scheme val="minor"/>
      </rPr>
      <t>even if you perform trio testing only in some cases.</t>
    </r>
  </si>
  <si>
    <r>
      <rPr>
        <b/>
        <sz val="11"/>
        <color theme="1"/>
        <rFont val="Arial"/>
        <family val="2"/>
        <scheme val="minor"/>
      </rPr>
      <t>Attention</t>
    </r>
    <r>
      <rPr>
        <sz val="11"/>
        <color theme="1"/>
        <rFont val="Arial"/>
        <family val="2"/>
        <scheme val="minor"/>
      </rPr>
      <t xml:space="preserve">: example, If you have 100 urgent hypotonic patients in the ICU (inpatient) patients whom you are testing using WES as primary test, how many of them do you perform in a trio? </t>
    </r>
  </si>
  <si>
    <r>
      <rPr>
        <b/>
        <sz val="11"/>
        <rFont val="Arial"/>
        <family val="2"/>
        <scheme val="minor"/>
      </rPr>
      <t>Attention</t>
    </r>
    <r>
      <rPr>
        <sz val="11"/>
        <rFont val="Arial"/>
        <family val="2"/>
        <scheme val="minor"/>
      </rPr>
      <t xml:space="preserve">: Please indicate </t>
    </r>
    <r>
      <rPr>
        <i/>
        <sz val="11"/>
        <rFont val="Arial"/>
        <family val="2"/>
        <scheme val="minor"/>
      </rPr>
      <t xml:space="preserve">Yes </t>
    </r>
    <r>
      <rPr>
        <sz val="11"/>
        <rFont val="Arial"/>
        <family val="2"/>
        <scheme val="minor"/>
      </rPr>
      <t>even if you perform retests and trio testing only in some cases.</t>
    </r>
  </si>
  <si>
    <t>Yes</t>
  </si>
  <si>
    <t>No</t>
  </si>
  <si>
    <t>NGS panel</t>
  </si>
  <si>
    <r>
      <t xml:space="preserve">Based on the answers provided in the table above, please indicate for both </t>
    </r>
    <r>
      <rPr>
        <b/>
        <sz val="16"/>
        <color theme="5" tint="0.39997558519241921"/>
        <rFont val="Arial"/>
        <family val="2"/>
        <scheme val="minor"/>
      </rPr>
      <t>urgent hypotonic patients in ICU (Inpatient)</t>
    </r>
    <r>
      <rPr>
        <sz val="16"/>
        <color theme="4"/>
        <rFont val="Arial"/>
        <family val="2"/>
        <scheme val="minor"/>
      </rPr>
      <t xml:space="preserve"> and </t>
    </r>
    <r>
      <rPr>
        <b/>
        <sz val="16"/>
        <color theme="7" tint="-0.249977111117893"/>
        <rFont val="Arial"/>
        <family val="2"/>
        <scheme val="minor"/>
      </rPr>
      <t>patients with neurodevelopmental disorder (Outpatient)</t>
    </r>
    <r>
      <rPr>
        <sz val="16"/>
        <color theme="4"/>
        <rFont val="Arial"/>
        <family val="2"/>
        <scheme val="minor"/>
      </rPr>
      <t xml:space="preserve">:
</t>
    </r>
  </si>
  <si>
    <r>
      <t>(a) For</t>
    </r>
    <r>
      <rPr>
        <b/>
        <sz val="16"/>
        <color theme="4"/>
        <rFont val="Arial"/>
        <family val="2"/>
        <scheme val="minor"/>
      </rPr>
      <t xml:space="preserve"> retests</t>
    </r>
    <r>
      <rPr>
        <sz val="16"/>
        <color theme="4"/>
        <rFont val="Arial"/>
        <family val="2"/>
        <scheme val="minor"/>
      </rPr>
      <t xml:space="preserve">,  the </t>
    </r>
    <r>
      <rPr>
        <b/>
        <sz val="16"/>
        <color theme="4"/>
        <rFont val="Arial"/>
        <family val="2"/>
        <scheme val="minor"/>
      </rPr>
      <t>% of retests</t>
    </r>
    <r>
      <rPr>
        <sz val="16"/>
        <color theme="4"/>
        <rFont val="Arial"/>
        <family val="2"/>
        <scheme val="minor"/>
      </rPr>
      <t xml:space="preserve"> and </t>
    </r>
    <r>
      <rPr>
        <b/>
        <sz val="16"/>
        <color theme="4"/>
        <rFont val="Arial"/>
        <family val="2"/>
        <scheme val="minor"/>
      </rPr>
      <t>frequency</t>
    </r>
    <r>
      <rPr>
        <sz val="16"/>
        <color theme="4"/>
        <rFont val="Arial"/>
        <family val="2"/>
        <scheme val="minor"/>
      </rPr>
      <t xml:space="preserve"> of retests performed</t>
    </r>
    <r>
      <rPr>
        <b/>
        <sz val="16"/>
        <color theme="4"/>
        <rFont val="Arial"/>
        <family val="2"/>
        <scheme val="minor"/>
      </rPr>
      <t xml:space="preserve"> in trio testing</t>
    </r>
    <r>
      <rPr>
        <sz val="16"/>
        <color theme="4"/>
        <rFont val="Arial"/>
        <family val="2"/>
        <scheme val="minor"/>
      </rPr>
      <t xml:space="preserve">. Where possible, please </t>
    </r>
    <r>
      <rPr>
        <b/>
        <sz val="16"/>
        <color theme="4"/>
        <rFont val="Arial"/>
        <family val="2"/>
        <scheme val="minor"/>
      </rPr>
      <t>differentiate</t>
    </r>
    <r>
      <rPr>
        <sz val="16"/>
        <color theme="4"/>
        <rFont val="Arial"/>
        <family val="2"/>
        <scheme val="minor"/>
      </rPr>
      <t xml:space="preserve"> between </t>
    </r>
    <r>
      <rPr>
        <b/>
        <sz val="16"/>
        <color theme="4"/>
        <rFont val="Arial"/>
        <family val="2"/>
        <scheme val="minor"/>
      </rPr>
      <t>Confirmatory and Indeterminant retests</t>
    </r>
    <r>
      <rPr>
        <sz val="16"/>
        <color theme="4"/>
        <rFont val="Arial"/>
        <family val="2"/>
        <scheme val="minor"/>
      </rPr>
      <t xml:space="preserve">.
   </t>
    </r>
  </si>
  <si>
    <r>
      <t xml:space="preserve">     </t>
    </r>
    <r>
      <rPr>
        <i/>
        <sz val="16"/>
        <color theme="4"/>
        <rFont val="Arial"/>
        <family val="2"/>
        <scheme val="minor"/>
      </rPr>
      <t>Indeterminant retests</t>
    </r>
    <r>
      <rPr>
        <sz val="16"/>
        <color theme="4"/>
        <rFont val="Arial"/>
        <family val="2"/>
        <scheme val="minor"/>
      </rPr>
      <t xml:space="preserve">: retest needed when the result of the test is not readable.
    </t>
    </r>
  </si>
  <si>
    <r>
      <t xml:space="preserve">     </t>
    </r>
    <r>
      <rPr>
        <i/>
        <sz val="16"/>
        <color theme="4"/>
        <rFont val="Arial"/>
        <family val="2"/>
        <scheme val="minor"/>
      </rPr>
      <t>Confirmatory retests</t>
    </r>
    <r>
      <rPr>
        <sz val="16"/>
        <color theme="4"/>
        <rFont val="Arial"/>
        <family val="2"/>
        <scheme val="minor"/>
      </rPr>
      <t xml:space="preserve">: retest needed to confirm a positive result, know the exact mutation or a retest ran with another technique prior to obtaining the primary result.
</t>
    </r>
  </si>
  <si>
    <r>
      <t xml:space="preserve">(b) For </t>
    </r>
    <r>
      <rPr>
        <b/>
        <sz val="16"/>
        <color theme="4"/>
        <rFont val="Arial"/>
        <family val="2"/>
        <scheme val="minor"/>
      </rPr>
      <t>reanalysis</t>
    </r>
    <r>
      <rPr>
        <sz val="16"/>
        <color theme="4"/>
        <rFont val="Arial"/>
        <family val="2"/>
        <scheme val="minor"/>
      </rPr>
      <t xml:space="preserve">, the </t>
    </r>
    <r>
      <rPr>
        <b/>
        <sz val="16"/>
        <color theme="4"/>
        <rFont val="Arial"/>
        <family val="2"/>
        <scheme val="minor"/>
      </rPr>
      <t>% of reanalysis</t>
    </r>
    <r>
      <rPr>
        <sz val="16"/>
        <color theme="4"/>
        <rFont val="Arial"/>
        <family val="2"/>
        <scheme val="minor"/>
      </rPr>
      <t xml:space="preserve"> and </t>
    </r>
    <r>
      <rPr>
        <b/>
        <sz val="16"/>
        <color theme="4"/>
        <rFont val="Arial"/>
        <family val="2"/>
        <scheme val="minor"/>
      </rPr>
      <t>frequency</t>
    </r>
    <r>
      <rPr>
        <sz val="16"/>
        <color theme="4"/>
        <rFont val="Arial"/>
        <family val="2"/>
        <scheme val="minor"/>
      </rPr>
      <t xml:space="preserve"> of reanalyses performed in </t>
    </r>
    <r>
      <rPr>
        <b/>
        <sz val="16"/>
        <color theme="4"/>
        <rFont val="Arial"/>
        <family val="2"/>
        <scheme val="minor"/>
      </rPr>
      <t>trio testing</t>
    </r>
    <r>
      <rPr>
        <sz val="16"/>
        <color theme="4"/>
        <rFont val="Arial"/>
        <family val="2"/>
        <scheme val="minor"/>
      </rPr>
      <t xml:space="preserve">
</t>
    </r>
  </si>
  <si>
    <t>INDETERMINANT</t>
  </si>
  <si>
    <t>CONFIRMATORY</t>
  </si>
  <si>
    <t>% of indeterminant retests</t>
  </si>
  <si>
    <t>% of indeterminant retests performed in trio testing</t>
  </si>
  <si>
    <t>Indeterminant retesting technique</t>
  </si>
  <si>
    <t>% of confirmatory retests</t>
  </si>
  <si>
    <t>% of confirmatory retests performed in trio testing</t>
  </si>
  <si>
    <t>Confirmatory retesting technique</t>
  </si>
  <si>
    <t>Average number of retested genes</t>
  </si>
  <si>
    <t>Total  % of retesting (confirmatory + indeterminant)</t>
  </si>
  <si>
    <t>Total  % of retests performed in trio testing</t>
  </si>
  <si>
    <t>% of reanalysis</t>
  </si>
  <si>
    <t>% of reanalysis performed in trio testing</t>
  </si>
  <si>
    <t>Every how many years is the reanalysis performed?</t>
  </si>
  <si>
    <t>After how many years do you stop reanalysing?</t>
  </si>
  <si>
    <r>
      <rPr>
        <b/>
        <sz val="11"/>
        <color theme="1"/>
        <rFont val="Arial"/>
        <family val="2"/>
        <scheme val="minor"/>
      </rPr>
      <t>Attention</t>
    </r>
    <r>
      <rPr>
        <sz val="11"/>
        <color theme="1"/>
        <rFont val="Arial"/>
        <family val="2"/>
        <scheme val="minor"/>
      </rPr>
      <t>: Indeterminant retests is defined as retest needed when the result of the test is not readable.</t>
    </r>
  </si>
  <si>
    <r>
      <rPr>
        <b/>
        <sz val="11"/>
        <color theme="1"/>
        <rFont val="Arial"/>
        <family val="2"/>
        <scheme val="minor"/>
      </rPr>
      <t>Attention</t>
    </r>
    <r>
      <rPr>
        <sz val="11"/>
        <color theme="1"/>
        <rFont val="Arial"/>
        <family val="2"/>
        <scheme val="minor"/>
      </rPr>
      <t>: confirmatory retests is defined as retest needed to confirm a positive result, know the exact mutation or a retest ran with another technique prior to obtaining the primary result.</t>
    </r>
  </si>
  <si>
    <r>
      <rPr>
        <b/>
        <sz val="11"/>
        <color theme="1"/>
        <rFont val="Arial"/>
        <family val="2"/>
        <scheme val="minor"/>
      </rPr>
      <t>Attention</t>
    </r>
    <r>
      <rPr>
        <sz val="11"/>
        <color theme="1"/>
        <rFont val="Arial"/>
        <family val="2"/>
        <scheme val="minor"/>
      </rPr>
      <t>: Please include the average number of genes verified through confirmatory retests per sample</t>
    </r>
  </si>
  <si>
    <r>
      <rPr>
        <b/>
        <sz val="11"/>
        <color theme="1"/>
        <rFont val="Arial"/>
        <family val="2"/>
        <scheme val="minor"/>
      </rPr>
      <t>Attention</t>
    </r>
    <r>
      <rPr>
        <sz val="11"/>
        <color theme="1"/>
        <rFont val="Arial"/>
        <family val="2"/>
        <scheme val="minor"/>
      </rPr>
      <t>: If it's not possible to differentiate between indeterminant and confirmatory retest, please manually type in this column the total % of retest performed by your center</t>
    </r>
  </si>
  <si>
    <r>
      <rPr>
        <b/>
        <sz val="11"/>
        <color theme="1"/>
        <rFont val="Arial"/>
        <family val="2"/>
        <scheme val="minor"/>
      </rPr>
      <t>Attention</t>
    </r>
    <r>
      <rPr>
        <sz val="11"/>
        <color theme="1"/>
        <rFont val="Arial"/>
        <family val="2"/>
        <scheme val="minor"/>
      </rPr>
      <t xml:space="preserve">: If it's not possible to differentiate between indeterminant and confirmatory retest, please manually type in this column the total % of retest </t>
    </r>
    <r>
      <rPr>
        <b/>
        <sz val="11"/>
        <color theme="1"/>
        <rFont val="Arial"/>
        <family val="2"/>
        <scheme val="minor"/>
      </rPr>
      <t xml:space="preserve">performed in trio testing </t>
    </r>
    <r>
      <rPr>
        <sz val="11"/>
        <color theme="1"/>
        <rFont val="Arial"/>
        <family val="2"/>
        <scheme val="minor"/>
      </rPr>
      <t>by your center</t>
    </r>
  </si>
  <si>
    <r>
      <rPr>
        <b/>
        <sz val="11"/>
        <color theme="1"/>
        <rFont val="Arial"/>
        <family val="2"/>
        <scheme val="minor"/>
      </rPr>
      <t>Attention</t>
    </r>
    <r>
      <rPr>
        <sz val="11"/>
        <color theme="1"/>
        <rFont val="Arial"/>
        <family val="2"/>
        <scheme val="minor"/>
      </rPr>
      <t>: example, If you have 100 patients, on how many will you perform a reanalysis?</t>
    </r>
  </si>
  <si>
    <r>
      <rPr>
        <b/>
        <sz val="11"/>
        <color theme="1"/>
        <rFont val="Arial"/>
        <family val="2"/>
        <scheme val="minor"/>
      </rPr>
      <t>Attention</t>
    </r>
    <r>
      <rPr>
        <sz val="11"/>
        <color theme="1"/>
        <rFont val="Arial"/>
        <family val="2"/>
        <scheme val="minor"/>
      </rPr>
      <t xml:space="preserve">: example, If you have 100 patients for whom you perform reanalysis, how many of them do you perform in a trio? </t>
    </r>
  </si>
  <si>
    <t>equipment</t>
  </si>
  <si>
    <t>EQUIPMENT</t>
  </si>
  <si>
    <r>
      <t xml:space="preserve">Please indicate for </t>
    </r>
    <r>
      <rPr>
        <b/>
        <sz val="16"/>
        <color theme="4"/>
        <rFont val="Arial"/>
        <family val="2"/>
        <scheme val="minor"/>
      </rPr>
      <t>the main equipment required to carry out the testing</t>
    </r>
    <r>
      <rPr>
        <sz val="16"/>
        <color theme="4"/>
        <rFont val="Arial"/>
        <family val="2"/>
        <scheme val="minor"/>
      </rPr>
      <t xml:space="preserve"> (e.g, sequencer) </t>
    </r>
    <r>
      <rPr>
        <b/>
        <sz val="16"/>
        <color theme="4"/>
        <rFont val="Arial"/>
        <family val="2"/>
        <scheme val="minor"/>
      </rPr>
      <t>according to the technique</t>
    </r>
    <r>
      <rPr>
        <sz val="16"/>
        <color theme="4"/>
        <rFont val="Arial"/>
        <family val="2"/>
        <scheme val="minor"/>
      </rPr>
      <t xml:space="preserve">: </t>
    </r>
  </si>
  <si>
    <t xml:space="preserve">(1) the model and manufacturer </t>
  </si>
  <si>
    <r>
      <t xml:space="preserve">(2) whether the equipment is </t>
    </r>
    <r>
      <rPr>
        <b/>
        <sz val="16"/>
        <color theme="4"/>
        <rFont val="Arial"/>
        <family val="2"/>
        <scheme val="minor"/>
      </rPr>
      <t>only</t>
    </r>
    <r>
      <rPr>
        <sz val="16"/>
        <color theme="4"/>
        <rFont val="Arial"/>
        <family val="2"/>
        <scheme val="minor"/>
      </rPr>
      <t xml:space="preserve"> used by </t>
    </r>
    <r>
      <rPr>
        <b/>
        <sz val="16"/>
        <color theme="4"/>
        <rFont val="Arial"/>
        <family val="2"/>
        <scheme val="minor"/>
      </rPr>
      <t>your department</t>
    </r>
    <r>
      <rPr>
        <sz val="16"/>
        <color theme="4"/>
        <rFont val="Arial"/>
        <family val="2"/>
        <scheme val="minor"/>
      </rPr>
      <t xml:space="preserve"> or shared with other units</t>
    </r>
  </si>
  <si>
    <r>
      <t xml:space="preserve">(3) the </t>
    </r>
    <r>
      <rPr>
        <b/>
        <u/>
        <sz val="16"/>
        <color theme="4"/>
        <rFont val="Arial"/>
        <family val="2"/>
        <scheme val="minor"/>
      </rPr>
      <t>maximum</t>
    </r>
    <r>
      <rPr>
        <b/>
        <sz val="16"/>
        <color theme="4"/>
        <rFont val="Arial"/>
        <family val="2"/>
        <scheme val="minor"/>
      </rPr>
      <t xml:space="preserve"> number of samples per run</t>
    </r>
    <r>
      <rPr>
        <sz val="16"/>
        <color theme="4"/>
        <rFont val="Arial"/>
        <family val="2"/>
        <scheme val="minor"/>
      </rPr>
      <t xml:space="preserve"> that can be loaded in the equipment and from these how many are control samples, (e.g. in one equipment run the maximum number of samples in the batch is 24 (total samples) and from these, 4 are control samples (positive and negative) and hence 20 are patient samples)</t>
    </r>
  </si>
  <si>
    <r>
      <t xml:space="preserve">(4) the </t>
    </r>
    <r>
      <rPr>
        <b/>
        <u/>
        <sz val="16"/>
        <color theme="4"/>
        <rFont val="Arial"/>
        <family val="2"/>
        <scheme val="minor"/>
      </rPr>
      <t>average</t>
    </r>
    <r>
      <rPr>
        <b/>
        <sz val="16"/>
        <color theme="4"/>
        <rFont val="Arial"/>
        <family val="2"/>
        <scheme val="minor"/>
      </rPr>
      <t xml:space="preserve"> number of samples per run</t>
    </r>
    <r>
      <rPr>
        <sz val="16"/>
        <color theme="4"/>
        <rFont val="Arial"/>
        <family val="2"/>
        <scheme val="minor"/>
      </rPr>
      <t xml:space="preserve"> that you actually load in the equipment and from these how many are control samples, (e.g. you don't always run the equipment at its maximum capacity, but on average in one equipment run you load 8 samples (total samples) and from these, 2 are control samples (positive and negative) and hence 6 are patient samples)</t>
    </r>
  </si>
  <si>
    <r>
      <t xml:space="preserve">(5) the </t>
    </r>
    <r>
      <rPr>
        <b/>
        <u/>
        <sz val="16"/>
        <color theme="4"/>
        <rFont val="Arial"/>
        <family val="2"/>
        <scheme val="minor"/>
      </rPr>
      <t xml:space="preserve">maximum </t>
    </r>
    <r>
      <rPr>
        <b/>
        <sz val="16"/>
        <color theme="4"/>
        <rFont val="Arial"/>
        <family val="2"/>
        <scheme val="minor"/>
      </rPr>
      <t>number</t>
    </r>
    <r>
      <rPr>
        <sz val="16"/>
        <color theme="4"/>
        <rFont val="Arial"/>
        <family val="2"/>
        <scheme val="minor"/>
      </rPr>
      <t xml:space="preserve"> of times that the equipment can be run per week, (e.g. you have a sequencer that it's running time is 36 hrs, therefor in one week (5 workinig days) the maximum number of times that the equipment can be run is 3 times)</t>
    </r>
  </si>
  <si>
    <r>
      <t xml:space="preserve">(6) the </t>
    </r>
    <r>
      <rPr>
        <b/>
        <u/>
        <sz val="16"/>
        <color theme="4"/>
        <rFont val="Arial"/>
        <family val="2"/>
        <scheme val="minor"/>
      </rPr>
      <t>average</t>
    </r>
    <r>
      <rPr>
        <b/>
        <sz val="16"/>
        <color theme="4"/>
        <rFont val="Arial"/>
        <family val="2"/>
        <scheme val="minor"/>
      </rPr>
      <t xml:space="preserve"> number</t>
    </r>
    <r>
      <rPr>
        <sz val="16"/>
        <color theme="4"/>
        <rFont val="Arial"/>
        <family val="2"/>
        <scheme val="minor"/>
      </rPr>
      <t xml:space="preserve"> of times that the equipment is </t>
    </r>
    <r>
      <rPr>
        <b/>
        <sz val="16"/>
        <color theme="4"/>
        <rFont val="Arial"/>
        <family val="2"/>
        <scheme val="minor"/>
      </rPr>
      <t>run per week</t>
    </r>
    <r>
      <rPr>
        <sz val="16"/>
        <color theme="4"/>
        <rFont val="Arial"/>
        <family val="2"/>
        <scheme val="minor"/>
      </rPr>
      <t>,  (e.g. following on the previous example, the equipment can be run maximum 3 per week but you (and other departments that might also use it) don't always run it 3 time, but on average the equipment is run 2 times per week)</t>
    </r>
  </si>
  <si>
    <r>
      <t xml:space="preserve">(7) the </t>
    </r>
    <r>
      <rPr>
        <b/>
        <sz val="16"/>
        <color theme="4"/>
        <rFont val="Arial"/>
        <family val="2"/>
        <scheme val="minor"/>
      </rPr>
      <t>purchase or leasing price</t>
    </r>
    <r>
      <rPr>
        <sz val="16"/>
        <color theme="4"/>
        <rFont val="Arial"/>
        <family val="2"/>
        <scheme val="minor"/>
      </rPr>
      <t xml:space="preserve"> as evidenced by your purchasing department </t>
    </r>
  </si>
  <si>
    <r>
      <t xml:space="preserve">(8) </t>
    </r>
    <r>
      <rPr>
        <b/>
        <sz val="16"/>
        <color theme="4"/>
        <rFont val="Arial"/>
        <family val="2"/>
        <scheme val="minor"/>
      </rPr>
      <t>utilization rate for both type of patients of interest</t>
    </r>
    <r>
      <rPr>
        <sz val="16"/>
        <color theme="4"/>
        <rFont val="Arial"/>
        <family val="2"/>
        <scheme val="minor"/>
      </rPr>
      <t>. (e.g. the equipment is used to test samples from all type of genetic rare disease patients. On average, from 10 samples tested, 5 (50%) are samples from urgent patients in ICU and 2 (20%) outpatients with neurodevelopmental disorders. Therefore the utilization rate of this equipment for the urgent patients and outpatient that interest us for the project is 50% and 20% respectively)</t>
    </r>
  </si>
  <si>
    <t>Please indicate if the reported costs include VAT (cell S316) and which is the VAT % (cell S317).</t>
  </si>
  <si>
    <r>
      <t xml:space="preserve">Please, </t>
    </r>
    <r>
      <rPr>
        <u/>
        <sz val="16"/>
        <color theme="4"/>
        <rFont val="Arial"/>
        <family val="2"/>
        <scheme val="minor"/>
      </rPr>
      <t>fill out only the colored cells.</t>
    </r>
  </si>
  <si>
    <t>Do the costs include VAT?</t>
  </si>
  <si>
    <t>Number of SAMPLES PER RUN</t>
  </si>
  <si>
    <t>Number of RUNS PER WEEK</t>
  </si>
  <si>
    <t>% of VAT?</t>
  </si>
  <si>
    <t>3. Maximum</t>
  </si>
  <si>
    <t>4. Average</t>
  </si>
  <si>
    <t>1. Model and manufacturer</t>
  </si>
  <si>
    <r>
      <t>2. Is the equipment</t>
    </r>
    <r>
      <rPr>
        <b/>
        <u/>
        <sz val="14"/>
        <color theme="0"/>
        <rFont val="Arial"/>
        <family val="2"/>
        <scheme val="minor"/>
      </rPr>
      <t xml:space="preserve"> ONLY </t>
    </r>
    <r>
      <rPr>
        <b/>
        <sz val="14"/>
        <color theme="0"/>
        <rFont val="Arial"/>
        <family val="2"/>
        <scheme val="minor"/>
      </rPr>
      <t>used by your Deparment/Unit?</t>
    </r>
  </si>
  <si>
    <t>Total samples</t>
  </si>
  <si>
    <t xml:space="preserve">Control samples </t>
  </si>
  <si>
    <t xml:space="preserve">Patient samples </t>
  </si>
  <si>
    <t>5. Maximum</t>
  </si>
  <si>
    <t>6. Average</t>
  </si>
  <si>
    <t>7. Purchase or leasing?</t>
  </si>
  <si>
    <t>7. Purchasing cost [€]</t>
  </si>
  <si>
    <t>7. Annual leasing cost [€/year]</t>
  </si>
  <si>
    <t>8. % utilization rate for Inpatient</t>
  </si>
  <si>
    <t>8. % utilization rate for Outpatients</t>
  </si>
  <si>
    <r>
      <rPr>
        <b/>
        <sz val="11"/>
        <rFont val="Arial"/>
        <family val="2"/>
        <scheme val="minor"/>
      </rPr>
      <t>Attention:</t>
    </r>
    <r>
      <rPr>
        <sz val="11"/>
        <rFont val="Arial"/>
        <family val="2"/>
        <scheme val="minor"/>
      </rPr>
      <t xml:space="preserve"> If no, please answer the following items based on the total utilization of the equipment (all departments that use it)</t>
    </r>
  </si>
  <si>
    <r>
      <rPr>
        <b/>
        <sz val="11"/>
        <rFont val="Arial"/>
        <family val="2"/>
        <scheme val="minor"/>
      </rPr>
      <t>Attention:</t>
    </r>
    <r>
      <rPr>
        <sz val="11"/>
        <rFont val="Arial"/>
        <family val="2"/>
        <scheme val="minor"/>
      </rPr>
      <t xml:space="preserve"> You do not have to fill this column, the number of patient sample per run will be automatically computed after inserting the total number of samples and control samples</t>
    </r>
  </si>
  <si>
    <r>
      <rPr>
        <b/>
        <sz val="11"/>
        <rFont val="Arial"/>
        <family val="2"/>
        <scheme val="minor"/>
      </rPr>
      <t>Attention:</t>
    </r>
    <r>
      <rPr>
        <sz val="11"/>
        <rFont val="Arial"/>
        <family val="2"/>
        <scheme val="minor"/>
      </rPr>
      <t xml:space="preserve"> please consider the maximum theoretical number of runs of the equipment in one week</t>
    </r>
  </si>
  <si>
    <r>
      <rPr>
        <b/>
        <sz val="11"/>
        <color theme="4"/>
        <rFont val="Arial"/>
        <family val="2"/>
        <scheme val="minor"/>
      </rPr>
      <t>Attention:</t>
    </r>
    <r>
      <rPr>
        <sz val="11"/>
        <color theme="4"/>
        <rFont val="Arial"/>
        <family val="2"/>
        <scheme val="minor"/>
      </rPr>
      <t xml:space="preserve"> if the equipment is shared with other deparments/unit, please consider also the activity of other departments when indicating the average number of runs per week of the equipment</t>
    </r>
  </si>
  <si>
    <t>Leasing</t>
  </si>
  <si>
    <t>Purchase</t>
  </si>
  <si>
    <t>hide</t>
  </si>
  <si>
    <t>consumables</t>
  </si>
  <si>
    <t>CONSUMABLES</t>
  </si>
  <si>
    <t xml:space="preserve"> KIT (PATIENTS AND CONTROLS) + NON KIT CONSUMABLES COST</t>
  </si>
  <si>
    <r>
      <t xml:space="preserve">Provide the </t>
    </r>
    <r>
      <rPr>
        <b/>
        <sz val="18"/>
        <color theme="4"/>
        <rFont val="Arial"/>
        <family val="2"/>
        <scheme val="minor"/>
      </rPr>
      <t>consumables cost per sample</t>
    </r>
    <r>
      <rPr>
        <sz val="18"/>
        <color theme="4"/>
        <rFont val="Arial"/>
        <family val="2"/>
        <scheme val="minor"/>
      </rPr>
      <t xml:space="preserve"> of the techniques and panels indicated in the first section. 
</t>
    </r>
  </si>
  <si>
    <r>
      <t xml:space="preserve">If possible, please </t>
    </r>
    <r>
      <rPr>
        <b/>
        <sz val="18"/>
        <color theme="4"/>
        <rFont val="Arial"/>
        <family val="2"/>
        <scheme val="minor"/>
      </rPr>
      <t xml:space="preserve">differentiate </t>
    </r>
    <r>
      <rPr>
        <sz val="18"/>
        <color theme="4"/>
        <rFont val="Arial"/>
        <family val="2"/>
        <scheme val="minor"/>
      </rPr>
      <t>between the</t>
    </r>
    <r>
      <rPr>
        <b/>
        <sz val="18"/>
        <color theme="4"/>
        <rFont val="Arial"/>
        <family val="2"/>
        <scheme val="minor"/>
      </rPr>
      <t xml:space="preserve"> kit cost </t>
    </r>
    <r>
      <rPr>
        <sz val="18"/>
        <color theme="4"/>
        <rFont val="Arial"/>
        <family val="2"/>
        <scheme val="minor"/>
      </rPr>
      <t>and the</t>
    </r>
    <r>
      <rPr>
        <b/>
        <sz val="18"/>
        <color theme="4"/>
        <rFont val="Arial"/>
        <family val="2"/>
        <scheme val="minor"/>
      </rPr>
      <t xml:space="preserve"> non-kit consumables cost. 
</t>
    </r>
  </si>
  <si>
    <r>
      <t xml:space="preserve">(a) </t>
    </r>
    <r>
      <rPr>
        <b/>
        <sz val="18"/>
        <color theme="4"/>
        <rFont val="Arial"/>
        <family val="2"/>
        <scheme val="minor"/>
      </rPr>
      <t>KIT cost</t>
    </r>
    <r>
      <rPr>
        <sz val="18"/>
        <color theme="4"/>
        <rFont val="Arial"/>
        <family val="2"/>
        <scheme val="minor"/>
      </rPr>
      <t xml:space="preserve">: it refers to the cost of </t>
    </r>
    <r>
      <rPr>
        <b/>
        <sz val="18"/>
        <color theme="4"/>
        <rFont val="Arial"/>
        <family val="2"/>
        <scheme val="minor"/>
      </rPr>
      <t>specific kits or assays</t>
    </r>
    <r>
      <rPr>
        <sz val="18"/>
        <color theme="4"/>
        <rFont val="Arial"/>
        <family val="2"/>
        <scheme val="minor"/>
      </rPr>
      <t xml:space="preserve"> necessary to the genetic testing (e.g., library preparation KIT, sequencing KIT, etc.)
</t>
    </r>
  </si>
  <si>
    <r>
      <t xml:space="preserve">(b) </t>
    </r>
    <r>
      <rPr>
        <b/>
        <sz val="18"/>
        <color theme="4"/>
        <rFont val="Arial"/>
        <family val="2"/>
        <scheme val="minor"/>
      </rPr>
      <t>Non-KIT cost</t>
    </r>
    <r>
      <rPr>
        <sz val="18"/>
        <color theme="4"/>
        <rFont val="Arial"/>
        <family val="2"/>
        <scheme val="minor"/>
      </rPr>
      <t xml:space="preserve">: it refers to </t>
    </r>
    <r>
      <rPr>
        <b/>
        <sz val="18"/>
        <color theme="4"/>
        <rFont val="Arial"/>
        <family val="2"/>
        <scheme val="minor"/>
      </rPr>
      <t>additional reagents or materials</t>
    </r>
    <r>
      <rPr>
        <sz val="18"/>
        <color theme="4"/>
        <rFont val="Arial"/>
        <family val="2"/>
        <scheme val="minor"/>
      </rPr>
      <t xml:space="preserve"> not included in the KITs (e.g., plates, tubes, pipette tips, gloves, EtOH, glass slides, etc.)
</t>
    </r>
  </si>
  <si>
    <r>
      <rPr>
        <b/>
        <sz val="18"/>
        <color theme="4"/>
        <rFont val="Arial"/>
        <family val="2"/>
        <scheme val="minor"/>
      </rPr>
      <t xml:space="preserve">IMPORTANT! </t>
    </r>
    <r>
      <rPr>
        <i/>
        <sz val="18"/>
        <color theme="4"/>
        <rFont val="Arial"/>
        <family val="2"/>
        <scheme val="minor"/>
      </rPr>
      <t>Assumption</t>
    </r>
    <r>
      <rPr>
        <sz val="18"/>
        <color theme="4"/>
        <rFont val="Arial"/>
        <family val="2"/>
        <scheme val="minor"/>
      </rPr>
      <t xml:space="preserve">: If the test is performed in trio, the consumable cost will be multiplied by 3. 
</t>
    </r>
  </si>
  <si>
    <r>
      <rPr>
        <b/>
        <u/>
        <sz val="14"/>
        <color theme="0"/>
        <rFont val="Arial"/>
        <family val="2"/>
        <scheme val="minor"/>
      </rPr>
      <t xml:space="preserve">Kit </t>
    </r>
    <r>
      <rPr>
        <b/>
        <sz val="14"/>
        <color theme="0"/>
        <rFont val="Arial"/>
        <family val="2"/>
        <scheme val="minor"/>
      </rPr>
      <t>consumables cost per sample [€/sample]</t>
    </r>
  </si>
  <si>
    <r>
      <rPr>
        <b/>
        <u/>
        <sz val="14"/>
        <color theme="0"/>
        <rFont val="Arial"/>
        <family val="2"/>
        <scheme val="minor"/>
      </rPr>
      <t xml:space="preserve">Control kit </t>
    </r>
    <r>
      <rPr>
        <b/>
        <sz val="14"/>
        <color theme="0"/>
        <rFont val="Arial"/>
        <family val="2"/>
        <scheme val="minor"/>
      </rPr>
      <t>cost per control [€/sample]</t>
    </r>
  </si>
  <si>
    <r>
      <rPr>
        <b/>
        <u/>
        <sz val="14"/>
        <color theme="0"/>
        <rFont val="Arial"/>
        <family val="2"/>
        <scheme val="minor"/>
      </rPr>
      <t xml:space="preserve">Non-kit </t>
    </r>
    <r>
      <rPr>
        <b/>
        <sz val="14"/>
        <color theme="0"/>
        <rFont val="Arial"/>
        <family val="2"/>
        <scheme val="minor"/>
      </rPr>
      <t>consumables cost per sample [€/sample]</t>
    </r>
  </si>
  <si>
    <t>Please specify what is included in the indicated non-kit consumable cost</t>
  </si>
  <si>
    <r>
      <rPr>
        <b/>
        <sz val="11"/>
        <rFont val="Arial"/>
        <family val="2"/>
        <scheme val="minor"/>
      </rPr>
      <t>Attention</t>
    </r>
    <r>
      <rPr>
        <sz val="11"/>
        <rFont val="Arial"/>
        <family val="2"/>
        <scheme val="minor"/>
      </rPr>
      <t xml:space="preserve">: For NGS-based techniques, please include both library preparation and sequencing kit costs
</t>
    </r>
    <r>
      <rPr>
        <sz val="11"/>
        <color theme="4"/>
        <rFont val="Arial"/>
        <family val="2"/>
        <scheme val="minor"/>
      </rPr>
      <t xml:space="preserve">
</t>
    </r>
    <r>
      <rPr>
        <b/>
        <sz val="11"/>
        <color theme="4"/>
        <rFont val="Arial"/>
        <family val="2"/>
        <scheme val="minor"/>
      </rPr>
      <t>Attention</t>
    </r>
    <r>
      <rPr>
        <sz val="11"/>
        <color theme="4"/>
        <rFont val="Arial"/>
        <family val="2"/>
        <scheme val="minor"/>
      </rPr>
      <t xml:space="preserve">: </t>
    </r>
    <r>
      <rPr>
        <u/>
        <sz val="11"/>
        <color theme="4"/>
        <rFont val="Arial"/>
        <family val="2"/>
        <scheme val="minor"/>
      </rPr>
      <t xml:space="preserve">when calculating the kit cost per sample, </t>
    </r>
    <r>
      <rPr>
        <sz val="11"/>
        <color theme="4"/>
        <rFont val="Arial"/>
        <family val="2"/>
        <scheme val="minor"/>
      </rPr>
      <t xml:space="preserve">please take into consideration the </t>
    </r>
    <r>
      <rPr>
        <u/>
        <sz val="11"/>
        <color theme="4"/>
        <rFont val="Arial"/>
        <family val="2"/>
        <scheme val="minor"/>
      </rPr>
      <t>total amount of sample that can be processed with the kit,</t>
    </r>
    <r>
      <rPr>
        <sz val="11"/>
        <color theme="4"/>
        <rFont val="Arial"/>
        <family val="2"/>
        <scheme val="minor"/>
      </rPr>
      <t xml:space="preserve"> regardless of weather it's a patient or control sample. E.g., </t>
    </r>
    <r>
      <rPr>
        <i/>
        <sz val="11"/>
        <color theme="4"/>
        <rFont val="Arial"/>
        <family val="2"/>
        <scheme val="minor"/>
      </rPr>
      <t>if the library prepration kit costs 100€ and it is used to process 8 patient sample and 2 controls, please divide the 100€ by 10 total samples (8 patients + 2 controls) --&gt; 100€/(8+2)samples =10€/sample --&gt; you need to insert 10 in the row below.</t>
    </r>
  </si>
  <si>
    <r>
      <rPr>
        <b/>
        <sz val="11"/>
        <color theme="4"/>
        <rFont val="Arial"/>
        <family val="2"/>
        <scheme val="minor"/>
      </rPr>
      <t>Attention</t>
    </r>
    <r>
      <rPr>
        <sz val="11"/>
        <color theme="4"/>
        <rFont val="Arial"/>
        <family val="2"/>
        <scheme val="minor"/>
      </rPr>
      <t xml:space="preserve">: </t>
    </r>
    <r>
      <rPr>
        <u/>
        <sz val="11"/>
        <color theme="4"/>
        <rFont val="Arial"/>
        <family val="2"/>
        <scheme val="minor"/>
      </rPr>
      <t>if you use a control kit,</t>
    </r>
    <r>
      <rPr>
        <sz val="11"/>
        <color theme="4"/>
        <rFont val="Arial"/>
        <family val="2"/>
        <scheme val="minor"/>
      </rPr>
      <t xml:space="preserve"> please specify below the control kit cost per control. </t>
    </r>
    <r>
      <rPr>
        <i/>
        <sz val="11"/>
        <color theme="4"/>
        <rFont val="Arial"/>
        <family val="2"/>
        <scheme val="minor"/>
      </rPr>
      <t>E.g., if you have a control kit that costs 50€ and allows you to generate 50 controls, the control kit cost per control to insert below will be 1€/control (50€/50controls)</t>
    </r>
  </si>
  <si>
    <r>
      <rPr>
        <b/>
        <sz val="11"/>
        <color theme="1"/>
        <rFont val="Arial"/>
        <family val="2"/>
        <scheme val="minor"/>
      </rPr>
      <t>Attention</t>
    </r>
    <r>
      <rPr>
        <sz val="11"/>
        <color theme="1"/>
        <rFont val="Arial"/>
        <family val="2"/>
        <scheme val="minor"/>
      </rPr>
      <t>: non-kit consumables cost include, for example plates, tubes, pipette tips, gloves, EtOH, glass slides, etc.</t>
    </r>
  </si>
  <si>
    <t>personnel</t>
  </si>
  <si>
    <t>PERSONNEL</t>
  </si>
  <si>
    <t>PERSONNEL COST</t>
  </si>
  <si>
    <t>Please indicate for each professional involved in the testing activities, the annual gross salary, inlcuding taxes but excluding overheads (such as insurance, etc). In case you are not able to provide this information, we kindly ask you if you can provide a source that can be adopted as reference. 
If there is more than one person for each professional role, please insert the average annual gross salary of the professionals.</t>
  </si>
  <si>
    <t>Does the professional take part in the genetic testing pathway?</t>
  </si>
  <si>
    <t>Annual Gross Salary [€/year]
Costo aziendale</t>
  </si>
  <si>
    <t>Geneticist</t>
  </si>
  <si>
    <t>Biologist</t>
  </si>
  <si>
    <t>Laboratory technician</t>
  </si>
  <si>
    <t>Bioinformatician</t>
  </si>
  <si>
    <t>Other professionals (please specify)</t>
  </si>
  <si>
    <t>Only the patient</t>
  </si>
  <si>
    <t>Trio testing</t>
  </si>
  <si>
    <t>PERSONNEL TIME</t>
  </si>
  <si>
    <t xml:space="preserve">List for each testing technique:
</t>
  </si>
  <si>
    <t xml:space="preserve">(1) all the activities needed to perform the test
</t>
  </si>
  <si>
    <t xml:space="preserve">(2) the frequency of each activity (i.e. all samples: 100%, only 50% of patients samples)
</t>
  </si>
  <si>
    <t>(3) if trio testing is conducted for the given technique, please indicate if the time for certain activities (e.g., Library preparation) should be tripled when calculating the total time per patient. If the answer is NO, specify the time for testing an individual patient and the time when a trio test is performed</t>
  </si>
  <si>
    <t xml:space="preserve">(4) variable time by professional per activity in minutes
</t>
  </si>
  <si>
    <t xml:space="preserve">(5) fixed time by professional per activity in minutes
</t>
  </si>
  <si>
    <t xml:space="preserve">(6) number of and samples which can be tested at the same time in the indicated fix time. 
</t>
  </si>
  <si>
    <r>
      <rPr>
        <b/>
        <sz val="16"/>
        <color theme="4"/>
        <rFont val="Arial"/>
        <family val="2"/>
        <scheme val="minor"/>
      </rPr>
      <t>IMPORTANT!</t>
    </r>
    <r>
      <rPr>
        <b/>
        <sz val="16"/>
        <color rgb="FFFFC000"/>
        <rFont val="Arial"/>
        <family val="2"/>
        <scheme val="minor"/>
      </rPr>
      <t xml:space="preserve"> </t>
    </r>
    <r>
      <rPr>
        <sz val="16"/>
        <color theme="4"/>
        <rFont val="Arial"/>
        <family val="2"/>
        <scheme val="minor"/>
      </rPr>
      <t xml:space="preserve"> Please keep in mind that we are collecting </t>
    </r>
    <r>
      <rPr>
        <b/>
        <u/>
        <sz val="16"/>
        <color theme="4"/>
        <rFont val="Arial"/>
        <family val="2"/>
        <scheme val="minor"/>
      </rPr>
      <t>only</t>
    </r>
    <r>
      <rPr>
        <b/>
        <sz val="16"/>
        <color theme="4"/>
        <rFont val="Arial"/>
        <family val="2"/>
        <scheme val="minor"/>
      </rPr>
      <t xml:space="preserve"> the</t>
    </r>
    <r>
      <rPr>
        <b/>
        <u/>
        <sz val="16"/>
        <color theme="4"/>
        <rFont val="Arial"/>
        <family val="2"/>
        <scheme val="minor"/>
      </rPr>
      <t xml:space="preserve"> time</t>
    </r>
    <r>
      <rPr>
        <b/>
        <sz val="16"/>
        <color theme="4"/>
        <rFont val="Arial"/>
        <family val="2"/>
        <scheme val="minor"/>
      </rPr>
      <t xml:space="preserve"> in which the </t>
    </r>
    <r>
      <rPr>
        <b/>
        <u/>
        <sz val="16"/>
        <color theme="4"/>
        <rFont val="Arial"/>
        <family val="2"/>
        <scheme val="minor"/>
      </rPr>
      <t xml:space="preserve">professionals are actively working </t>
    </r>
    <r>
      <rPr>
        <b/>
        <sz val="16"/>
        <color theme="4"/>
        <rFont val="Arial"/>
        <family val="2"/>
        <scheme val="minor"/>
      </rPr>
      <t xml:space="preserve">(hands-on time) </t>
    </r>
    <r>
      <rPr>
        <sz val="16"/>
        <color theme="4"/>
        <rFont val="Arial"/>
        <family val="2"/>
        <scheme val="minor"/>
      </rPr>
      <t xml:space="preserve">and </t>
    </r>
    <r>
      <rPr>
        <b/>
        <u/>
        <sz val="16"/>
        <color theme="4"/>
        <rFont val="Arial"/>
        <family val="2"/>
        <scheme val="minor"/>
      </rPr>
      <t>not the waiting time</t>
    </r>
    <r>
      <rPr>
        <sz val="16"/>
        <color theme="4"/>
        <rFont val="Arial"/>
        <family val="2"/>
        <scheme val="minor"/>
      </rPr>
      <t xml:space="preserve"> (e.g. machine time to complete the sequencing). </t>
    </r>
  </si>
  <si>
    <r>
      <rPr>
        <b/>
        <sz val="16"/>
        <color theme="4"/>
        <rFont val="Arial"/>
        <family val="2"/>
        <scheme val="minor"/>
      </rPr>
      <t>IMPORTANT!</t>
    </r>
    <r>
      <rPr>
        <sz val="16"/>
        <color theme="4"/>
        <rFont val="Arial"/>
        <family val="2"/>
        <scheme val="minor"/>
      </rPr>
      <t xml:space="preserve"> For NGS panels, to simplify data entry given the possible large number of used panels, these were divided between small, medium and large panels according to the number of genes, assuming that the activities time will not differ greatly between similar panel sizes. 
In case you don't agree with this assumption and believe it's better to have the information provided for each panel, please send us an email and we will send you the relevant tables to be filled in</t>
    </r>
  </si>
  <si>
    <t>Variable time by tested sample:</t>
  </si>
  <si>
    <t>Time for activities which depends on the number of samples you are processing.</t>
  </si>
  <si>
    <t>Fixed time by activity:</t>
  </si>
  <si>
    <t xml:space="preserve">Time for activities which does not depend on the number of samples you are processing. </t>
  </si>
  <si>
    <t>Max. number of samples</t>
  </si>
  <si>
    <t>For each activity which includes a fixed time, this number represent the limit of samples that can be processed in the fixed time indicated.</t>
  </si>
  <si>
    <t>1. List all the activities required to perform the test</t>
  </si>
  <si>
    <t>2. Frequency</t>
  </si>
  <si>
    <t>3. When performing trio testing, is the total activity time per patient calculated by multiplying the time per sample by 3?</t>
  </si>
  <si>
    <t>4. Variable time by tested sample [minutes]</t>
  </si>
  <si>
    <t>5. Fixed time by activity [minutes]</t>
  </si>
  <si>
    <t>Lab. Technician</t>
  </si>
  <si>
    <t>6. Max. number of samples in the fixed time</t>
  </si>
  <si>
    <t>Notes</t>
  </si>
  <si>
    <r>
      <rPr>
        <b/>
        <sz val="11"/>
        <rFont val="Arial"/>
        <family val="2"/>
        <scheme val="minor"/>
      </rPr>
      <t>Attention:</t>
    </r>
    <r>
      <rPr>
        <sz val="11"/>
        <rFont val="Arial"/>
        <family val="2"/>
        <scheme val="minor"/>
      </rPr>
      <t xml:space="preserve"> If there is a synergy for an activity  (e.g., the molecular report time is 30 minutes for 1 patient not tested in trio and 65 minutes [not 30 mins x 3 = 90 minutes] for a patient tested in trio) then insert </t>
    </r>
    <r>
      <rPr>
        <i/>
        <sz val="11"/>
        <rFont val="Arial"/>
        <family val="2"/>
        <scheme val="minor"/>
      </rPr>
      <t>No</t>
    </r>
  </si>
  <si>
    <t>manual blood extraction - in the hospital</t>
  </si>
  <si>
    <t>automated blood extraction - in the hospital</t>
  </si>
  <si>
    <t>Library preparation</t>
  </si>
  <si>
    <t>Sequencing</t>
  </si>
  <si>
    <t>Data interpretation</t>
  </si>
  <si>
    <t>Molecular report</t>
  </si>
  <si>
    <t>Consulenza Post-Test</t>
  </si>
  <si>
    <t>Retrieval</t>
  </si>
  <si>
    <t>blood extraction - in the hospital</t>
  </si>
  <si>
    <t>Nucleic acids extraction fully automated</t>
  </si>
  <si>
    <t>Nucleic acids quantitation</t>
  </si>
  <si>
    <t>Consulenza post-test</t>
  </si>
  <si>
    <t>SMALL NGS panels (&lt;50 genes)</t>
  </si>
  <si>
    <t>MEDIUM NGS panels (51-200 genes)</t>
  </si>
  <si>
    <t>Traced control and lecture</t>
  </si>
  <si>
    <t>Technical  processing</t>
  </si>
  <si>
    <t>Cytogenetics slide preparation</t>
  </si>
  <si>
    <t>CMA - CGH Array</t>
  </si>
  <si>
    <t>software</t>
  </si>
  <si>
    <t>SOFTWARE &amp; STORAGE</t>
  </si>
  <si>
    <t>OPERATIONAL (SOFTWARE &amp; STORAGE) COSTS</t>
  </si>
  <si>
    <r>
      <rPr>
        <b/>
        <u/>
        <sz val="18"/>
        <color theme="4"/>
        <rFont val="Arial"/>
        <family val="2"/>
        <scheme val="minor"/>
      </rPr>
      <t xml:space="preserve">Software/Bioinformatic tool: </t>
    </r>
    <r>
      <rPr>
        <sz val="18"/>
        <color theme="4"/>
        <rFont val="Arial"/>
        <family val="2"/>
        <scheme val="minor"/>
      </rPr>
      <t xml:space="preserve">Please indicate 
</t>
    </r>
  </si>
  <si>
    <t xml:space="preserve">(1) whether the software/bioinformatic tool used to analyse the samples for each techinque comes included with purchased/leased equipment for the techniques that use a dedicated software. 
</t>
  </si>
  <si>
    <t>(2) If you purchase the software sepparetely (not included in equipment cost), please provide the software cost per sample if available or if not, the software cost per year and</t>
  </si>
  <si>
    <t xml:space="preserve">(3) In case of reanalysis, if the software is used for this.
</t>
  </si>
  <si>
    <r>
      <rPr>
        <b/>
        <sz val="18"/>
        <color theme="4"/>
        <rFont val="Arial"/>
        <family val="2"/>
        <scheme val="minor"/>
      </rPr>
      <t>IMPORTANT!</t>
    </r>
    <r>
      <rPr>
        <i/>
        <sz val="18"/>
        <color theme="4"/>
        <rFont val="Arial"/>
        <family val="2"/>
        <scheme val="minor"/>
      </rPr>
      <t xml:space="preserve"> Assumption</t>
    </r>
    <r>
      <rPr>
        <sz val="18"/>
        <color theme="4"/>
        <rFont val="Arial"/>
        <family val="2"/>
        <scheme val="minor"/>
      </rPr>
      <t xml:space="preserve">: If the test is performed in trio, the software cost will be multiplied by 3. 
</t>
    </r>
  </si>
  <si>
    <r>
      <t xml:space="preserve">Please indicate if the </t>
    </r>
    <r>
      <rPr>
        <b/>
        <sz val="18"/>
        <color theme="4"/>
        <rFont val="Arial"/>
        <family val="2"/>
        <scheme val="minor"/>
      </rPr>
      <t>cost include VAT or not</t>
    </r>
    <r>
      <rPr>
        <sz val="18"/>
        <color theme="4"/>
        <rFont val="Arial"/>
        <family val="2"/>
        <scheme val="minor"/>
      </rPr>
      <t xml:space="preserve"> (cell K1.017), and which is the</t>
    </r>
    <r>
      <rPr>
        <b/>
        <sz val="18"/>
        <color theme="4"/>
        <rFont val="Arial"/>
        <family val="2"/>
        <scheme val="minor"/>
      </rPr>
      <t xml:space="preserve"> VAT % </t>
    </r>
    <r>
      <rPr>
        <sz val="18"/>
        <color theme="4"/>
        <rFont val="Arial"/>
        <family val="2"/>
        <scheme val="minor"/>
      </rPr>
      <t xml:space="preserve">(cell K1.018)
</t>
    </r>
  </si>
  <si>
    <t>Software/Bioinformatic tool cost</t>
  </si>
  <si>
    <t xml:space="preserve">Is the software included in the equipment cost? </t>
  </si>
  <si>
    <t>Software cost per sample [€]</t>
  </si>
  <si>
    <t>Software cost per year [€]</t>
  </si>
  <si>
    <t>In case of reanalysis: do you use a software?</t>
  </si>
  <si>
    <r>
      <rPr>
        <b/>
        <sz val="11"/>
        <color theme="1"/>
        <rFont val="Arial"/>
        <family val="2"/>
        <scheme val="minor"/>
      </rPr>
      <t>Attention</t>
    </r>
    <r>
      <rPr>
        <sz val="11"/>
        <color theme="1"/>
        <rFont val="Arial"/>
        <family val="2"/>
        <scheme val="minor"/>
      </rPr>
      <t>: please select "</t>
    </r>
    <r>
      <rPr>
        <i/>
        <sz val="11"/>
        <color theme="1"/>
        <rFont val="Arial"/>
        <family val="2"/>
        <scheme val="minor"/>
      </rPr>
      <t>Not applicable"</t>
    </r>
    <r>
      <rPr>
        <sz val="11"/>
        <color theme="1"/>
        <rFont val="Arial"/>
        <family val="2"/>
        <scheme val="minor"/>
      </rPr>
      <t xml:space="preserve"> if the technique does not involve the use of any specific software</t>
    </r>
  </si>
  <si>
    <r>
      <rPr>
        <b/>
        <sz val="11"/>
        <color theme="1"/>
        <rFont val="Arial"/>
        <family val="2"/>
        <scheme val="minor"/>
      </rPr>
      <t>Attention</t>
    </r>
    <r>
      <rPr>
        <sz val="11"/>
        <color theme="1"/>
        <rFont val="Arial"/>
        <family val="2"/>
        <scheme val="minor"/>
      </rPr>
      <t>: if cost per sample is not available please fill in the cost per year sample on the right</t>
    </r>
  </si>
  <si>
    <r>
      <rPr>
        <b/>
        <u/>
        <sz val="18"/>
        <color theme="4"/>
        <rFont val="Arial"/>
        <family val="2"/>
        <scheme val="minor"/>
      </rPr>
      <t>Storage:</t>
    </r>
    <r>
      <rPr>
        <sz val="18"/>
        <color theme="4"/>
        <rFont val="Arial"/>
        <family val="2"/>
        <scheme val="minor"/>
      </rPr>
      <t xml:space="preserve"> Please indicate for each technique: 
</t>
    </r>
  </si>
  <si>
    <t xml:space="preserve">(1) if you store the sample data and if you do, in which type of data (raw or elaborated), 
</t>
  </si>
  <si>
    <t xml:space="preserve">(2) the type of storage used, 
</t>
  </si>
  <si>
    <t xml:space="preserve">(3) for how many years you store the data, 
</t>
  </si>
  <si>
    <t xml:space="preserve">(4) storage cost per sample if available or if not, the storage cost per unit of storage (e.g. GB/TB/ZB), (5) the average size per sample and (6) in case of reanalysis, the cost of retrieval of the data
</t>
  </si>
  <si>
    <r>
      <rPr>
        <b/>
        <sz val="18"/>
        <color theme="4"/>
        <rFont val="Arial"/>
        <family val="2"/>
        <scheme val="minor"/>
      </rPr>
      <t>IMPORTANT!</t>
    </r>
    <r>
      <rPr>
        <i/>
        <sz val="18"/>
        <color theme="4"/>
        <rFont val="Arial"/>
        <family val="2"/>
        <scheme val="minor"/>
      </rPr>
      <t xml:space="preserve"> Assumption</t>
    </r>
    <r>
      <rPr>
        <sz val="18"/>
        <color theme="4"/>
        <rFont val="Arial"/>
        <family val="2"/>
        <scheme val="minor"/>
      </rPr>
      <t xml:space="preserve">: If the test is performed in trio, the storage cost will be multiplied by 3. 
</t>
    </r>
  </si>
  <si>
    <r>
      <t xml:space="preserve">Please indicate if the </t>
    </r>
    <r>
      <rPr>
        <b/>
        <sz val="18"/>
        <color theme="4"/>
        <rFont val="Arial"/>
        <family val="2"/>
        <scheme val="minor"/>
      </rPr>
      <t>cost include VAT or not</t>
    </r>
    <r>
      <rPr>
        <sz val="18"/>
        <color theme="4"/>
        <rFont val="Arial"/>
        <family val="2"/>
        <scheme val="minor"/>
      </rPr>
      <t xml:space="preserve"> (cell J1.068), and which is the</t>
    </r>
    <r>
      <rPr>
        <b/>
        <sz val="18"/>
        <color theme="4"/>
        <rFont val="Arial"/>
        <family val="2"/>
        <scheme val="minor"/>
      </rPr>
      <t xml:space="preserve"> VAT % </t>
    </r>
    <r>
      <rPr>
        <sz val="18"/>
        <color theme="4"/>
        <rFont val="Arial"/>
        <family val="2"/>
        <scheme val="minor"/>
      </rPr>
      <t xml:space="preserve">(cell J1.069)
</t>
    </r>
  </si>
  <si>
    <t>Storage cost</t>
  </si>
  <si>
    <t xml:space="preserve">Do you store the sample data? </t>
  </si>
  <si>
    <t>Which type of data do you store?</t>
  </si>
  <si>
    <t xml:space="preserve">Which type of storage do you use? </t>
  </si>
  <si>
    <t>Cloud Storage provider</t>
  </si>
  <si>
    <t>Storage cost per sample [€]</t>
  </si>
  <si>
    <t>Annual storage cost per GB/TB/ZB [€]</t>
  </si>
  <si>
    <t>Avg GB/TB size per sample</t>
  </si>
  <si>
    <t>For how many years do you store the data?</t>
  </si>
  <si>
    <t>Cost of sample retrieval for reanalysis</t>
  </si>
  <si>
    <r>
      <rPr>
        <b/>
        <sz val="11"/>
        <color theme="1"/>
        <rFont val="Arial"/>
        <family val="2"/>
        <scheme val="minor"/>
      </rPr>
      <t>Attention</t>
    </r>
    <r>
      <rPr>
        <sz val="11"/>
        <color theme="1"/>
        <rFont val="Arial"/>
        <family val="2"/>
        <scheme val="minor"/>
      </rPr>
      <t xml:space="preserve">: </t>
    </r>
    <r>
      <rPr>
        <b/>
        <sz val="11"/>
        <color theme="1"/>
        <rFont val="Arial"/>
        <family val="2"/>
        <scheme val="minor"/>
      </rPr>
      <t>raw data</t>
    </r>
    <r>
      <rPr>
        <sz val="11"/>
        <color theme="1"/>
        <rFont val="Arial"/>
        <family val="2"/>
        <scheme val="minor"/>
      </rPr>
      <t xml:space="preserve"> refers to unprocessed and direct output from the genetic analysis, while </t>
    </r>
    <r>
      <rPr>
        <b/>
        <sz val="11"/>
        <color theme="1"/>
        <rFont val="Arial"/>
        <family val="2"/>
        <scheme val="minor"/>
      </rPr>
      <t>elaborated data</t>
    </r>
    <r>
      <rPr>
        <sz val="11"/>
        <color theme="1"/>
        <rFont val="Arial"/>
        <family val="2"/>
        <scheme val="minor"/>
      </rPr>
      <t xml:space="preserve"> refers to processed or analyzed data, providing interpreted and refined information</t>
    </r>
  </si>
  <si>
    <r>
      <rPr>
        <b/>
        <sz val="11"/>
        <rFont val="Arial"/>
        <family val="2"/>
        <scheme val="minor"/>
      </rPr>
      <t>Attention</t>
    </r>
    <r>
      <rPr>
        <sz val="11"/>
        <rFont val="Arial"/>
        <family val="2"/>
        <scheme val="minor"/>
      </rPr>
      <t>: if you use a cloud storage service, please specify the provider's name (e.g., Google Cloud, Amazon Web Services, etc.)</t>
    </r>
  </si>
  <si>
    <r>
      <rPr>
        <b/>
        <sz val="11"/>
        <rFont val="Arial"/>
        <family val="2"/>
        <scheme val="minor"/>
      </rPr>
      <t>Attention</t>
    </r>
    <r>
      <rPr>
        <sz val="11"/>
        <rFont val="Arial"/>
        <family val="2"/>
        <scheme val="minor"/>
      </rPr>
      <t xml:space="preserve">: if cost per sample is not available please fill in the cost per GB/TB/ZB if feasible </t>
    </r>
    <r>
      <rPr>
        <b/>
        <sz val="11"/>
        <rFont val="Arial"/>
        <family val="2"/>
        <scheme val="minor"/>
      </rPr>
      <t>(e.g. 0,035€/GB on AWS)</t>
    </r>
  </si>
  <si>
    <t>Both</t>
  </si>
  <si>
    <t>Technique by Scenario</t>
  </si>
  <si>
    <t>Testing Strategy</t>
  </si>
  <si>
    <t>Genetic material</t>
  </si>
  <si>
    <t>Purchase or leasing</t>
  </si>
  <si>
    <t>VAT inclusion</t>
  </si>
  <si>
    <t>Software Inclusion</t>
  </si>
  <si>
    <t>RNA</t>
  </si>
  <si>
    <t>DNA/RNA</t>
  </si>
  <si>
    <t>Not Applicable</t>
  </si>
  <si>
    <t>Reanalysis Software</t>
  </si>
  <si>
    <t>Storage</t>
  </si>
  <si>
    <t>Type of stored data</t>
  </si>
  <si>
    <t>Type of storage</t>
  </si>
  <si>
    <t>Equipment exclusivity</t>
  </si>
  <si>
    <t>Yes, same SW as primary test</t>
  </si>
  <si>
    <t>Raw Data</t>
  </si>
  <si>
    <t>Local</t>
  </si>
  <si>
    <t>Yes, another SW compared to primary test</t>
  </si>
  <si>
    <t>Elaborated Data</t>
  </si>
  <si>
    <t>Cloud</t>
  </si>
  <si>
    <t>Used?</t>
  </si>
  <si>
    <t>Full Technique List</t>
  </si>
  <si>
    <t>Reanalysis?</t>
  </si>
  <si>
    <t>Urgent NGS panel 1</t>
  </si>
  <si>
    <t>Urgent NGS panel 2</t>
  </si>
  <si>
    <t>Urgent NGS panel 3</t>
  </si>
  <si>
    <t>Urgent NGS panel 4</t>
  </si>
  <si>
    <t>Urgent NGS panel 5</t>
  </si>
  <si>
    <t>Urgent NGS panel 6</t>
  </si>
  <si>
    <t>Outpatient NGS panel 1</t>
  </si>
  <si>
    <t>Outpatient NGS panel 2</t>
  </si>
  <si>
    <t>Outpatient NGS panel 3</t>
  </si>
  <si>
    <t>Outpatient NGS panel 4</t>
  </si>
  <si>
    <t>Outpatient NGS panel 5</t>
  </si>
  <si>
    <t>Outpatient NGS panel 6</t>
  </si>
  <si>
    <t>NGS Panels | Names</t>
  </si>
  <si>
    <t>Urgent</t>
  </si>
  <si>
    <t>NGS Panel 1</t>
  </si>
  <si>
    <t>NGS Panel 2</t>
  </si>
  <si>
    <t>NGS Panel 3</t>
  </si>
  <si>
    <t>NGS Panel 4</t>
  </si>
  <si>
    <t>NGS Panel 5</t>
  </si>
  <si>
    <t>NGS Panel 6</t>
  </si>
  <si>
    <r>
      <t xml:space="preserve">Please enter in the fields below  the </t>
    </r>
    <r>
      <rPr>
        <b/>
        <sz val="16"/>
        <color theme="4"/>
        <rFont val="Arial"/>
        <family val="2"/>
        <scheme val="minor"/>
      </rPr>
      <t xml:space="preserve">number of patients followed in </t>
    </r>
    <r>
      <rPr>
        <b/>
        <sz val="16"/>
        <color rgb="FFC00000"/>
        <rFont val="Arial"/>
        <family val="2"/>
        <scheme val="minor"/>
      </rPr>
      <t>2019?</t>
    </r>
    <r>
      <rPr>
        <b/>
        <sz val="16"/>
        <color theme="4"/>
        <rFont val="Arial"/>
        <family val="2"/>
        <scheme val="minor"/>
      </rPr>
      <t xml:space="preserve"> </t>
    </r>
    <r>
      <rPr>
        <sz val="16"/>
        <color theme="4"/>
        <rFont val="Arial"/>
        <family val="2"/>
        <scheme val="minor"/>
      </rPr>
      <t>for both type of patients</t>
    </r>
  </si>
  <si>
    <t>Journal:</t>
  </si>
  <si>
    <t xml:space="preserve">Title: </t>
  </si>
  <si>
    <t xml:space="preserve">Economic and diagnostic impact of adopting WES and WGS as first-tier tests in the paediatric rare disease diagnosis: evidence from Italy and Spain </t>
  </si>
  <si>
    <t xml:space="preserve">Authors: </t>
  </si>
  <si>
    <r>
      <t>María Palomares-Bralo</t>
    </r>
    <r>
      <rPr>
        <vertAlign val="superscript"/>
        <sz val="18"/>
        <color theme="1"/>
        <rFont val="Arial"/>
        <family val="2"/>
        <scheme val="minor"/>
      </rPr>
      <t>1,2</t>
    </r>
    <r>
      <rPr>
        <i/>
        <vertAlign val="superscript"/>
        <sz val="18"/>
        <color theme="1"/>
        <rFont val="Arial"/>
        <family val="2"/>
        <scheme val="minor"/>
      </rPr>
      <t>*</t>
    </r>
    <r>
      <rPr>
        <sz val="18"/>
        <color theme="1"/>
        <rFont val="Arial"/>
        <family val="2"/>
        <scheme val="minor"/>
      </rPr>
      <t>, Antonio Novelli</t>
    </r>
    <r>
      <rPr>
        <vertAlign val="superscript"/>
        <sz val="18"/>
        <color theme="1"/>
        <rFont val="Arial"/>
        <family val="2"/>
        <scheme val="minor"/>
      </rPr>
      <t>3*</t>
    </r>
    <r>
      <rPr>
        <sz val="18"/>
        <color theme="1"/>
        <rFont val="Arial"/>
        <family val="2"/>
        <scheme val="minor"/>
      </rPr>
      <t>, Dario Cocciadiferro</t>
    </r>
    <r>
      <rPr>
        <vertAlign val="superscript"/>
        <sz val="18"/>
        <color theme="1"/>
        <rFont val="Arial"/>
        <family val="2"/>
        <scheme val="minor"/>
      </rPr>
      <t>3</t>
    </r>
    <r>
      <rPr>
        <sz val="18"/>
        <color theme="1"/>
        <rFont val="Arial"/>
        <family val="2"/>
        <scheme val="minor"/>
      </rPr>
      <t>, Lorena Travaglini</t>
    </r>
    <r>
      <rPr>
        <vertAlign val="superscript"/>
        <sz val="18"/>
        <color theme="1"/>
        <rFont val="Arial"/>
        <family val="2"/>
        <scheme val="minor"/>
      </rPr>
      <t>3</t>
    </r>
    <r>
      <rPr>
        <sz val="18"/>
        <color theme="1"/>
        <rFont val="Arial"/>
        <family val="2"/>
        <scheme val="minor"/>
      </rPr>
      <t>, Fe Amalia García-Santiago</t>
    </r>
    <r>
      <rPr>
        <vertAlign val="superscript"/>
        <sz val="18"/>
        <color theme="1"/>
        <rFont val="Arial"/>
        <family val="2"/>
        <scheme val="minor"/>
      </rPr>
      <t>1,2</t>
    </r>
    <r>
      <rPr>
        <sz val="18"/>
        <color theme="1"/>
        <rFont val="Arial"/>
        <family val="2"/>
        <scheme val="minor"/>
      </rPr>
      <t>, Fernando Santos-Simarro</t>
    </r>
    <r>
      <rPr>
        <vertAlign val="superscript"/>
        <sz val="18"/>
        <color theme="1"/>
        <rFont val="Arial"/>
        <family val="2"/>
        <scheme val="minor"/>
      </rPr>
      <t>1,4#</t>
    </r>
    <r>
      <rPr>
        <sz val="18"/>
        <color theme="1"/>
        <rFont val="Arial"/>
        <family val="2"/>
        <scheme val="minor"/>
      </rPr>
      <t>, Marta Pacio-Míguez</t>
    </r>
    <r>
      <rPr>
        <vertAlign val="superscript"/>
        <sz val="18"/>
        <color theme="1"/>
        <rFont val="Arial"/>
        <family val="2"/>
        <scheme val="minor"/>
      </rPr>
      <t>1,5#</t>
    </r>
    <r>
      <rPr>
        <sz val="18"/>
        <color theme="1"/>
        <rFont val="Arial"/>
        <family val="2"/>
        <scheme val="minor"/>
      </rPr>
      <t>, Carmen Rodríguez-Jiménez</t>
    </r>
    <r>
      <rPr>
        <vertAlign val="superscript"/>
        <sz val="18"/>
        <color theme="1"/>
        <rFont val="Arial"/>
        <family val="2"/>
        <scheme val="minor"/>
      </rPr>
      <t>1</t>
    </r>
    <r>
      <rPr>
        <sz val="18"/>
        <color theme="1"/>
        <rFont val="Arial"/>
        <family val="2"/>
        <scheme val="minor"/>
      </rPr>
      <t>, María Ángeles Gómez-Cano</t>
    </r>
    <r>
      <rPr>
        <vertAlign val="superscript"/>
        <sz val="18"/>
        <color theme="1"/>
        <rFont val="Arial"/>
        <family val="2"/>
        <scheme val="minor"/>
      </rPr>
      <t>1</t>
    </r>
    <r>
      <rPr>
        <sz val="18"/>
        <color theme="1"/>
        <rFont val="Arial"/>
        <family val="2"/>
        <scheme val="minor"/>
      </rPr>
      <t>, Karen E. Heath</t>
    </r>
    <r>
      <rPr>
        <vertAlign val="superscript"/>
        <sz val="18"/>
        <color theme="1"/>
        <rFont val="Arial"/>
        <family val="2"/>
        <scheme val="minor"/>
      </rPr>
      <t>1,2</t>
    </r>
    <r>
      <rPr>
        <sz val="18"/>
        <color theme="1"/>
        <rFont val="Arial"/>
        <family val="2"/>
        <scheme val="minor"/>
      </rPr>
      <t>, Anna Baggi</t>
    </r>
    <r>
      <rPr>
        <vertAlign val="superscript"/>
        <sz val="18"/>
        <color theme="1"/>
        <rFont val="Arial"/>
        <family val="2"/>
        <scheme val="minor"/>
      </rPr>
      <t>6</t>
    </r>
    <r>
      <rPr>
        <sz val="18"/>
        <color theme="1"/>
        <rFont val="Arial"/>
        <family val="2"/>
        <scheme val="minor"/>
      </rPr>
      <t>,</t>
    </r>
    <r>
      <rPr>
        <vertAlign val="superscript"/>
        <sz val="18"/>
        <color theme="1"/>
        <rFont val="Arial"/>
        <family val="2"/>
        <scheme val="minor"/>
      </rPr>
      <t xml:space="preserve"> </t>
    </r>
    <r>
      <rPr>
        <sz val="18"/>
        <color theme="1"/>
        <rFont val="Arial"/>
        <family val="2"/>
        <scheme val="minor"/>
      </rPr>
      <t>Valeria Scagliotti</t>
    </r>
    <r>
      <rPr>
        <vertAlign val="superscript"/>
        <sz val="18"/>
        <color theme="1"/>
        <rFont val="Arial"/>
        <family val="2"/>
        <scheme val="minor"/>
      </rPr>
      <t>6§</t>
    </r>
    <r>
      <rPr>
        <sz val="18"/>
        <color theme="1"/>
        <rFont val="Arial"/>
        <family val="2"/>
        <scheme val="minor"/>
      </rPr>
      <t>, Martina Tedesco</t>
    </r>
    <r>
      <rPr>
        <vertAlign val="superscript"/>
        <sz val="18"/>
        <color theme="1"/>
        <rFont val="Arial"/>
        <family val="2"/>
        <scheme val="minor"/>
      </rPr>
      <t>6</t>
    </r>
    <r>
      <rPr>
        <sz val="18"/>
        <color theme="1"/>
        <rFont val="Arial"/>
        <family val="2"/>
        <scheme val="minor"/>
      </rPr>
      <t>, Victoria Lucia Rabsiun Aramburu</t>
    </r>
    <r>
      <rPr>
        <vertAlign val="superscript"/>
        <sz val="18"/>
        <color theme="1"/>
        <rFont val="Arial"/>
        <family val="2"/>
        <scheme val="minor"/>
      </rPr>
      <t>6</t>
    </r>
    <r>
      <rPr>
        <sz val="18"/>
        <color theme="1"/>
        <rFont val="Arial"/>
        <family val="2"/>
        <scheme val="minor"/>
      </rPr>
      <t>, Maria Antonietta Magno</t>
    </r>
    <r>
      <rPr>
        <vertAlign val="superscript"/>
        <sz val="18"/>
        <color theme="1"/>
        <rFont val="Arial"/>
        <family val="2"/>
        <scheme val="minor"/>
      </rPr>
      <t>6</t>
    </r>
    <r>
      <rPr>
        <sz val="18"/>
        <color theme="1"/>
        <rFont val="Arial"/>
        <family val="2"/>
        <scheme val="minor"/>
      </rPr>
      <t>, Giuseppe Inebria</t>
    </r>
    <r>
      <rPr>
        <vertAlign val="superscript"/>
        <sz val="18"/>
        <color theme="1"/>
        <rFont val="Arial"/>
        <family val="2"/>
        <scheme val="minor"/>
      </rPr>
      <t>6</t>
    </r>
    <r>
      <rPr>
        <sz val="18"/>
        <color theme="1"/>
        <rFont val="Arial"/>
        <family val="2"/>
        <scheme val="minor"/>
      </rPr>
      <t>, Lidia Pezzani</t>
    </r>
    <r>
      <rPr>
        <vertAlign val="superscript"/>
        <sz val="18"/>
        <color theme="1"/>
        <rFont val="Arial"/>
        <family val="2"/>
        <scheme val="minor"/>
      </rPr>
      <t>7</t>
    </r>
    <r>
      <rPr>
        <sz val="18"/>
        <color theme="1"/>
        <rFont val="Arial"/>
        <family val="2"/>
        <scheme val="minor"/>
      </rPr>
      <t>, Erica Rosina</t>
    </r>
    <r>
      <rPr>
        <vertAlign val="superscript"/>
        <sz val="18"/>
        <color theme="1"/>
        <rFont val="Arial"/>
        <family val="2"/>
        <scheme val="minor"/>
      </rPr>
      <t>7</t>
    </r>
    <r>
      <rPr>
        <sz val="18"/>
        <color theme="1"/>
        <rFont val="Arial"/>
        <family val="2"/>
        <scheme val="minor"/>
      </rPr>
      <t>, Laura Pezzoli</t>
    </r>
    <r>
      <rPr>
        <vertAlign val="superscript"/>
        <sz val="18"/>
        <color theme="1"/>
        <rFont val="Arial"/>
        <family val="2"/>
        <scheme val="minor"/>
      </rPr>
      <t>7</t>
    </r>
    <r>
      <rPr>
        <sz val="18"/>
        <color theme="1"/>
        <rFont val="Arial"/>
        <family val="2"/>
        <scheme val="minor"/>
      </rPr>
      <t>, Jean Marie Franzini</t>
    </r>
    <r>
      <rPr>
        <vertAlign val="superscript"/>
        <sz val="18"/>
        <color theme="1"/>
        <rFont val="Arial"/>
        <family val="2"/>
        <scheme val="minor"/>
      </rPr>
      <t>6</t>
    </r>
    <r>
      <rPr>
        <sz val="18"/>
        <color theme="1"/>
        <rFont val="Arial"/>
        <family val="2"/>
        <scheme val="minor"/>
      </rPr>
      <t xml:space="preserve"> and Maria Iascone</t>
    </r>
    <r>
      <rPr>
        <vertAlign val="superscript"/>
        <sz val="18"/>
        <color theme="1"/>
        <rFont val="Arial"/>
        <family val="2"/>
        <scheme val="minor"/>
      </rPr>
      <t>1</t>
    </r>
    <r>
      <rPr>
        <sz val="18"/>
        <color theme="1"/>
        <rFont val="Arial"/>
        <family val="2"/>
        <scheme val="minor"/>
      </rPr>
      <t>.</t>
    </r>
  </si>
  <si>
    <t>Affiliations:</t>
  </si>
  <si>
    <t>* These authors contributed equally to this work and share first authorship
§ Corresponding author. Email: valeria.scagliotti@bip-group.com
# Current affiliation</t>
  </si>
  <si>
    <t>1. Institute of Medical &amp; Molecular Genetics (INGEMM) Hospital Universitario La Paz, IdiPAZ, Madrid, Spain. 2. CIBER for Rare Diseases (CIBERER), Institute of Health Carlos III (ISCIII), Madrid, Spain. 3. Translational Cytogenomics Research Unit, Bambino Gesù Children's Hospital, IRCCS, Rome, Italy. 4. Unit of Molecular Diagnostics and Clinical Genetics (UDMGC), Hospital Universitari Son Espases, Palma, Spain. 5. Service of Genetics, Hospital Universitario Ramón y Cajal, Madrid, Spain. 6. Life Sciences Division, Business Integration Partners S.p.A, Milan, Italy. 7. ASST Papa Giovanni XXIII, Bergamo, Italy.</t>
  </si>
  <si>
    <t>Orphanet Journal of Rare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</si>
</sst>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x14ac:knownFonts="1">
    <font>
      <sz val="11"/>
      <color theme="1"/>
      <name val="Arial"/>
      <family val="2"/>
      <scheme val="minor"/>
    </font>
    <font>
      <b/>
      <sz val="12"/>
      <color theme="0"/>
      <name val="Arial"/>
      <family val="2"/>
      <scheme val="minor"/>
    </font>
    <font>
      <b/>
      <sz val="16"/>
      <color theme="0"/>
      <name val="Arial"/>
      <family val="2"/>
      <scheme val="minor"/>
    </font>
    <font>
      <b/>
      <sz val="20"/>
      <color theme="0"/>
      <name val="Arial"/>
      <family val="2"/>
      <scheme val="minor"/>
    </font>
    <font>
      <sz val="18"/>
      <color theme="1"/>
      <name val="Arial"/>
      <family val="2"/>
      <scheme val="minor"/>
    </font>
    <font>
      <sz val="14"/>
      <color rgb="FF0C2340"/>
      <name val="Arial"/>
      <family val="2"/>
    </font>
    <font>
      <sz val="16"/>
      <color theme="1"/>
      <name val="Arial"/>
      <family val="2"/>
      <scheme val="minor"/>
    </font>
    <font>
      <b/>
      <sz val="16"/>
      <color theme="4"/>
      <name val="Arial"/>
      <family val="2"/>
      <scheme val="minor"/>
    </font>
    <font>
      <b/>
      <sz val="16"/>
      <color theme="5" tint="0.39997558519241921"/>
      <name val="Arial"/>
      <family val="2"/>
      <scheme val="minor"/>
    </font>
    <font>
      <b/>
      <sz val="16"/>
      <color theme="7" tint="-0.249977111117893"/>
      <name val="Arial"/>
      <family val="2"/>
      <scheme val="minor"/>
    </font>
    <font>
      <b/>
      <sz val="12"/>
      <color theme="2"/>
      <name val="Arial"/>
      <family val="2"/>
      <scheme val="minor"/>
    </font>
    <font>
      <sz val="12"/>
      <color theme="4"/>
      <name val="Arial"/>
      <family val="2"/>
      <scheme val="minor"/>
    </font>
    <font>
      <sz val="12"/>
      <color theme="5"/>
      <name val="Arial"/>
      <family val="2"/>
      <scheme val="minor"/>
    </font>
    <font>
      <b/>
      <sz val="12"/>
      <color theme="4"/>
      <name val="Arial"/>
      <family val="2"/>
      <scheme val="minor"/>
    </font>
    <font>
      <b/>
      <sz val="12"/>
      <color theme="8" tint="-0.249977111117893"/>
      <name val="Arial"/>
      <family val="2"/>
      <scheme val="minor"/>
    </font>
    <font>
      <sz val="16"/>
      <color theme="4"/>
      <name val="Arial"/>
      <family val="2"/>
      <scheme val="minor"/>
    </font>
    <font>
      <sz val="11"/>
      <color theme="4"/>
      <name val="Arial"/>
      <family val="2"/>
      <scheme val="minor"/>
    </font>
    <font>
      <b/>
      <sz val="18"/>
      <color theme="4"/>
      <name val="Arial"/>
      <family val="2"/>
      <scheme val="minor"/>
    </font>
    <font>
      <b/>
      <sz val="11"/>
      <color theme="4"/>
      <name val="Arial"/>
      <family val="2"/>
      <scheme val="minor"/>
    </font>
    <font>
      <sz val="12"/>
      <color theme="1"/>
      <name val="Arial"/>
      <family val="2"/>
      <scheme val="minor"/>
    </font>
    <font>
      <sz val="8"/>
      <name val="Arial"/>
      <family val="2"/>
      <scheme val="minor"/>
    </font>
    <font>
      <sz val="14"/>
      <color theme="4"/>
      <name val="Arial"/>
      <family val="2"/>
      <scheme val="minor"/>
    </font>
    <font>
      <b/>
      <sz val="14"/>
      <color theme="0"/>
      <name val="Arial"/>
      <family val="2"/>
      <scheme val="minor"/>
    </font>
    <font>
      <b/>
      <sz val="14"/>
      <color theme="4"/>
      <name val="Arial"/>
      <family val="2"/>
      <scheme val="minor"/>
    </font>
    <font>
      <b/>
      <sz val="11"/>
      <color theme="2"/>
      <name val="Arial"/>
      <family val="2"/>
      <scheme val="minor"/>
    </font>
    <font>
      <sz val="11"/>
      <color rgb="FFFF0000"/>
      <name val="Arial"/>
      <family val="2"/>
      <scheme val="minor"/>
    </font>
    <font>
      <sz val="12"/>
      <color rgb="FFFF0000"/>
      <name val="Arial"/>
      <family val="2"/>
      <scheme val="minor"/>
    </font>
    <font>
      <b/>
      <sz val="12"/>
      <color rgb="FFFF0000"/>
      <name val="Arial"/>
      <family val="2"/>
      <scheme val="minor"/>
    </font>
    <font>
      <sz val="14"/>
      <color theme="1"/>
      <name val="Arial"/>
      <family val="2"/>
      <scheme val="minor"/>
    </font>
    <font>
      <sz val="11"/>
      <color theme="1"/>
      <name val="Arial"/>
      <family val="2"/>
      <scheme val="minor"/>
    </font>
    <font>
      <b/>
      <sz val="11"/>
      <color theme="1"/>
      <name val="Arial"/>
      <family val="2"/>
      <scheme val="minor"/>
    </font>
    <font>
      <i/>
      <sz val="12"/>
      <color theme="4"/>
      <name val="Arial"/>
      <family val="2"/>
      <scheme val="minor"/>
    </font>
    <font>
      <b/>
      <i/>
      <sz val="11"/>
      <color theme="1"/>
      <name val="Arial"/>
      <family val="2"/>
      <scheme val="minor"/>
    </font>
    <font>
      <b/>
      <sz val="11"/>
      <name val="Arial"/>
      <family val="2"/>
      <scheme val="minor"/>
    </font>
    <font>
      <b/>
      <sz val="12"/>
      <color theme="1"/>
      <name val="Arial"/>
      <family val="2"/>
      <scheme val="minor"/>
    </font>
    <font>
      <b/>
      <sz val="12"/>
      <color theme="5" tint="0.39997558519241921"/>
      <name val="Arial"/>
      <family val="2"/>
      <scheme val="minor"/>
    </font>
    <font>
      <b/>
      <sz val="12"/>
      <color theme="7" tint="-0.249977111117893"/>
      <name val="Arial"/>
      <family val="2"/>
      <scheme val="minor"/>
    </font>
    <font>
      <sz val="11"/>
      <name val="Arial"/>
      <family val="2"/>
      <scheme val="minor"/>
    </font>
    <font>
      <b/>
      <sz val="18"/>
      <name val="Arial"/>
      <family val="2"/>
      <scheme val="minor"/>
    </font>
    <font>
      <b/>
      <sz val="14"/>
      <color theme="5"/>
      <name val="Arial"/>
      <family val="2"/>
      <scheme val="minor"/>
    </font>
    <font>
      <i/>
      <sz val="11"/>
      <color theme="1"/>
      <name val="Arial"/>
      <family val="2"/>
      <scheme val="minor"/>
    </font>
    <font>
      <b/>
      <sz val="14"/>
      <color rgb="FFFF0000"/>
      <name val="Arial"/>
      <family val="2"/>
      <scheme val="minor"/>
    </font>
    <font>
      <b/>
      <sz val="12"/>
      <color theme="6" tint="-0.249977111117893"/>
      <name val="Arial"/>
      <family val="2"/>
      <scheme val="minor"/>
    </font>
    <font>
      <b/>
      <sz val="20"/>
      <name val="Arial"/>
      <family val="2"/>
      <scheme val="minor"/>
    </font>
    <font>
      <sz val="20"/>
      <color theme="1"/>
      <name val="Arial"/>
      <family val="2"/>
      <scheme val="minor"/>
    </font>
    <font>
      <b/>
      <sz val="20"/>
      <color rgb="FFFF0000"/>
      <name val="Arial"/>
      <family val="2"/>
      <scheme val="minor"/>
    </font>
    <font>
      <i/>
      <sz val="12"/>
      <color theme="1"/>
      <name val="Arial"/>
      <family val="2"/>
      <scheme val="minor"/>
    </font>
    <font>
      <b/>
      <u/>
      <sz val="18"/>
      <color theme="4"/>
      <name val="Arial"/>
      <family val="2"/>
      <scheme val="minor"/>
    </font>
    <font>
      <b/>
      <sz val="16"/>
      <color rgb="FFFFC000"/>
      <name val="Arial"/>
      <family val="2"/>
      <scheme val="minor"/>
    </font>
    <font>
      <sz val="16"/>
      <color rgb="FFFFC000"/>
      <name val="Arial"/>
      <family val="2"/>
      <scheme val="minor"/>
    </font>
    <font>
      <u/>
      <sz val="16"/>
      <color theme="4"/>
      <name val="Arial"/>
      <family val="2"/>
      <scheme val="minor"/>
    </font>
    <font>
      <i/>
      <sz val="16"/>
      <color theme="4"/>
      <name val="Arial"/>
      <family val="2"/>
      <scheme val="minor"/>
    </font>
    <font>
      <b/>
      <u/>
      <sz val="14"/>
      <color theme="0"/>
      <name val="Arial"/>
      <family val="2"/>
      <scheme val="minor"/>
    </font>
    <font>
      <b/>
      <u/>
      <sz val="16"/>
      <color theme="4"/>
      <name val="Arial"/>
      <family val="2"/>
      <scheme val="minor"/>
    </font>
    <font>
      <b/>
      <sz val="36"/>
      <color theme="8" tint="-0.249977111117893"/>
      <name val="Arial"/>
      <family val="2"/>
      <scheme val="minor"/>
    </font>
    <font>
      <sz val="36"/>
      <color theme="4"/>
      <name val="Arial"/>
      <family val="2"/>
      <scheme val="minor"/>
    </font>
    <font>
      <sz val="36"/>
      <color theme="1"/>
      <name val="Arial"/>
      <family val="2"/>
      <scheme val="minor"/>
    </font>
    <font>
      <i/>
      <sz val="18"/>
      <color theme="4"/>
      <name val="Arial"/>
      <family val="2"/>
      <scheme val="minor"/>
    </font>
    <font>
      <sz val="18"/>
      <color theme="4"/>
      <name val="Arial"/>
      <family val="2"/>
      <scheme val="minor"/>
    </font>
    <font>
      <b/>
      <sz val="14"/>
      <color rgb="FF0C2340"/>
      <name val="Arial"/>
      <family val="2"/>
    </font>
    <font>
      <i/>
      <sz val="11"/>
      <color theme="4"/>
      <name val="Arial"/>
      <family val="2"/>
      <scheme val="minor"/>
    </font>
    <font>
      <i/>
      <sz val="11"/>
      <color theme="2"/>
      <name val="Arial"/>
      <family val="2"/>
      <scheme val="minor"/>
    </font>
    <font>
      <sz val="12"/>
      <name val="Arial"/>
      <family val="2"/>
      <scheme val="minor"/>
    </font>
    <font>
      <u/>
      <sz val="11"/>
      <color theme="4"/>
      <name val="Arial"/>
      <family val="2"/>
      <scheme val="minor"/>
    </font>
    <font>
      <b/>
      <sz val="12"/>
      <color theme="1" tint="0.499984740745262"/>
      <name val="Arial"/>
      <family val="2"/>
      <scheme val="minor"/>
    </font>
    <font>
      <sz val="12"/>
      <color theme="1" tint="0.499984740745262"/>
      <name val="Arial"/>
      <family val="2"/>
      <scheme val="minor"/>
    </font>
    <font>
      <sz val="11"/>
      <color theme="1" tint="0.499984740745262"/>
      <name val="Arial"/>
      <family val="2"/>
      <scheme val="minor"/>
    </font>
    <font>
      <b/>
      <sz val="11"/>
      <color theme="1" tint="0.499984740745262"/>
      <name val="Arial"/>
      <family val="2"/>
      <scheme val="minor"/>
    </font>
    <font>
      <b/>
      <sz val="14"/>
      <color rgb="FF00B050"/>
      <name val="Arial"/>
      <family val="2"/>
      <scheme val="minor"/>
    </font>
    <font>
      <b/>
      <sz val="14"/>
      <color rgb="FFFFC000"/>
      <name val="Arial"/>
      <family val="2"/>
      <scheme val="minor"/>
    </font>
    <font>
      <sz val="14"/>
      <color rgb="FF0070C0"/>
      <name val="Arial"/>
      <family val="2"/>
      <scheme val="minor"/>
    </font>
    <font>
      <b/>
      <i/>
      <sz val="14"/>
      <color theme="7" tint="-0.249977111117893"/>
      <name val="Arial"/>
      <family val="2"/>
      <scheme val="minor"/>
    </font>
    <font>
      <b/>
      <i/>
      <sz val="14"/>
      <color theme="5" tint="0.39997558519241921"/>
      <name val="Arial"/>
      <family val="2"/>
      <scheme val="minor"/>
    </font>
    <font>
      <i/>
      <sz val="11"/>
      <name val="Arial"/>
      <family val="2"/>
      <scheme val="minor"/>
    </font>
    <font>
      <sz val="11"/>
      <color theme="0"/>
      <name val="Arial"/>
      <family val="2"/>
      <scheme val="minor"/>
    </font>
    <font>
      <sz val="36"/>
      <color theme="0"/>
      <name val="Arial"/>
      <family val="2"/>
      <scheme val="minor"/>
    </font>
    <font>
      <b/>
      <sz val="18"/>
      <color theme="0"/>
      <name val="Arial"/>
      <family val="2"/>
      <scheme val="minor"/>
    </font>
    <font>
      <b/>
      <sz val="12"/>
      <color theme="5"/>
      <name val="Arial"/>
      <family val="2"/>
      <scheme val="minor"/>
    </font>
    <font>
      <sz val="9"/>
      <color theme="1"/>
      <name val="Arial"/>
      <family val="2"/>
      <scheme val="minor"/>
    </font>
    <font>
      <b/>
      <sz val="16"/>
      <color theme="5"/>
      <name val="Arial"/>
      <family val="2"/>
      <scheme val="minor"/>
    </font>
    <font>
      <b/>
      <sz val="16"/>
      <color rgb="FFC00000"/>
      <name val="Arial"/>
      <family val="2"/>
      <scheme val="minor"/>
    </font>
    <font>
      <vertAlign val="superscript"/>
      <sz val="18"/>
      <color theme="1"/>
      <name val="Arial"/>
      <family val="2"/>
      <scheme val="minor"/>
    </font>
    <font>
      <i/>
      <vertAlign val="superscript"/>
      <sz val="18"/>
      <color theme="1"/>
      <name val="Arial"/>
      <family val="2"/>
      <scheme val="minor"/>
    </font>
  </fonts>
  <fills count="24">
    <fill>
      <patternFill patternType="none"/>
    </fill>
    <fill>
      <patternFill patternType="gray125"/>
    </fill>
    <fill>
      <patternFill patternType="solid">
        <fgColor theme="4"/>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rgb="FFFCE6E4"/>
        <bgColor indexed="64"/>
      </patternFill>
    </fill>
    <fill>
      <patternFill patternType="solid">
        <fgColor theme="7" tint="-0.499984740745262"/>
        <bgColor indexed="64"/>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4.9989318521683403E-2"/>
        <bgColor indexed="64"/>
      </patternFill>
    </fill>
    <fill>
      <patternFill patternType="solid">
        <fgColor theme="8" tint="-0.249977111117893"/>
        <bgColor indexed="64"/>
      </patternFill>
    </fill>
    <fill>
      <patternFill patternType="solid">
        <fgColor rgb="FFFEF5F4"/>
        <bgColor indexed="64"/>
      </patternFill>
    </fill>
    <fill>
      <patternFill patternType="solid">
        <fgColor rgb="FFEDF2F7"/>
        <bgColor indexed="64"/>
      </patternFill>
    </fill>
    <fill>
      <patternFill patternType="solid">
        <fgColor rgb="FFFFFF8B"/>
        <bgColor indexed="64"/>
      </patternFill>
    </fill>
    <fill>
      <patternFill patternType="solid">
        <fgColor theme="2" tint="-0.499984740745262"/>
        <bgColor indexed="64"/>
      </patternFill>
    </fill>
    <fill>
      <patternFill patternType="solid">
        <fgColor theme="2" tint="-0.34998626667073579"/>
        <bgColor indexed="64"/>
      </patternFill>
    </fill>
    <fill>
      <patternFill patternType="solid">
        <fgColor theme="6" tint="-0.249977111117893"/>
        <bgColor indexed="64"/>
      </patternFill>
    </fill>
  </fills>
  <borders count="53">
    <border>
      <left/>
      <right/>
      <top/>
      <bottom/>
      <diagonal/>
    </border>
    <border>
      <left/>
      <right/>
      <top/>
      <bottom style="thin">
        <color theme="0"/>
      </bottom>
      <diagonal/>
    </border>
    <border>
      <left/>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style="thin">
        <color theme="0"/>
      </top>
      <bottom/>
      <diagonal/>
    </border>
    <border>
      <left/>
      <right/>
      <top style="dotted">
        <color theme="6" tint="0.59996337778862885"/>
      </top>
      <bottom style="dotted">
        <color theme="6"/>
      </bottom>
      <diagonal/>
    </border>
    <border>
      <left style="thin">
        <color theme="2"/>
      </left>
      <right style="thin">
        <color theme="2"/>
      </right>
      <top style="thin">
        <color theme="2"/>
      </top>
      <bottom style="thin">
        <color theme="2"/>
      </bottom>
      <diagonal/>
    </border>
    <border>
      <left style="thin">
        <color theme="0"/>
      </left>
      <right style="thin">
        <color theme="0"/>
      </right>
      <top/>
      <bottom style="thin">
        <color theme="0"/>
      </bottom>
      <diagonal/>
    </border>
    <border>
      <left/>
      <right/>
      <top/>
      <bottom style="dotted">
        <color theme="9"/>
      </bottom>
      <diagonal/>
    </border>
    <border>
      <left/>
      <right/>
      <top style="dotted">
        <color theme="9"/>
      </top>
      <bottom style="dotted">
        <color theme="9"/>
      </bottom>
      <diagonal/>
    </border>
    <border>
      <left/>
      <right style="thin">
        <color theme="2"/>
      </right>
      <top style="thin">
        <color theme="2"/>
      </top>
      <bottom style="thin">
        <color theme="2"/>
      </bottom>
      <diagonal/>
    </border>
    <border>
      <left/>
      <right/>
      <top style="thin">
        <color theme="0"/>
      </top>
      <bottom style="thin">
        <color theme="0"/>
      </bottom>
      <diagonal/>
    </border>
    <border>
      <left style="thin">
        <color theme="0"/>
      </left>
      <right style="thin">
        <color theme="0"/>
      </right>
      <top style="thin">
        <color theme="0"/>
      </top>
      <bottom style="thick">
        <color theme="0"/>
      </bottom>
      <diagonal/>
    </border>
    <border>
      <left/>
      <right/>
      <top style="thin">
        <color theme="6"/>
      </top>
      <bottom/>
      <diagonal/>
    </border>
    <border>
      <left/>
      <right/>
      <top style="thin">
        <color theme="6"/>
      </top>
      <bottom style="thin">
        <color theme="6"/>
      </bottom>
      <diagonal/>
    </border>
    <border>
      <left/>
      <right/>
      <top style="dotted">
        <color theme="9"/>
      </top>
      <bottom/>
      <diagonal/>
    </border>
    <border>
      <left/>
      <right style="thin">
        <color theme="4"/>
      </right>
      <top/>
      <bottom/>
      <diagonal/>
    </border>
    <border>
      <left style="thin">
        <color theme="0"/>
      </left>
      <right style="thin">
        <color theme="4"/>
      </right>
      <top/>
      <bottom style="thin">
        <color theme="0"/>
      </bottom>
      <diagonal/>
    </border>
    <border>
      <left style="thin">
        <color theme="0"/>
      </left>
      <right style="thin">
        <color theme="4"/>
      </right>
      <top style="thin">
        <color theme="0"/>
      </top>
      <bottom style="thin">
        <color theme="0"/>
      </bottom>
      <diagonal/>
    </border>
    <border>
      <left style="thin">
        <color theme="4"/>
      </left>
      <right/>
      <top/>
      <bottom/>
      <diagonal/>
    </border>
    <border>
      <left style="thin">
        <color theme="4"/>
      </left>
      <right style="thin">
        <color theme="0"/>
      </right>
      <top/>
      <bottom style="thin">
        <color theme="0"/>
      </bottom>
      <diagonal/>
    </border>
    <border>
      <left style="thin">
        <color theme="4"/>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diagonal/>
    </border>
    <border>
      <left style="thin">
        <color theme="0"/>
      </left>
      <right style="thin">
        <color theme="0"/>
      </right>
      <top/>
      <bottom/>
      <diagonal/>
    </border>
    <border>
      <left style="thin">
        <color theme="0"/>
      </left>
      <right style="thin">
        <color theme="0"/>
      </right>
      <top/>
      <bottom style="thick">
        <color theme="0"/>
      </bottom>
      <diagonal/>
    </border>
    <border>
      <left/>
      <right/>
      <top/>
      <bottom style="thick">
        <color theme="0"/>
      </bottom>
      <diagonal/>
    </border>
    <border>
      <left/>
      <right style="thin">
        <color theme="0"/>
      </right>
      <top style="thin">
        <color theme="0"/>
      </top>
      <bottom/>
      <diagonal/>
    </border>
    <border>
      <left style="thick">
        <color theme="0"/>
      </left>
      <right/>
      <top/>
      <bottom style="thin">
        <color theme="0"/>
      </bottom>
      <diagonal/>
    </border>
    <border>
      <left/>
      <right style="thick">
        <color theme="0"/>
      </right>
      <top/>
      <bottom style="thin">
        <color theme="0"/>
      </bottom>
      <diagonal/>
    </border>
    <border>
      <left style="thick">
        <color theme="0"/>
      </left>
      <right style="thin">
        <color theme="0"/>
      </right>
      <top style="thin">
        <color theme="0"/>
      </top>
      <bottom/>
      <diagonal/>
    </border>
    <border>
      <left style="thick">
        <color theme="0"/>
      </left>
      <right style="thin">
        <color theme="2"/>
      </right>
      <top style="thin">
        <color theme="2"/>
      </top>
      <bottom style="thin">
        <color theme="2"/>
      </bottom>
      <diagonal/>
    </border>
    <border>
      <left style="thin">
        <color theme="2"/>
      </left>
      <right style="thick">
        <color theme="0"/>
      </right>
      <top style="thin">
        <color theme="2"/>
      </top>
      <bottom style="thin">
        <color theme="2"/>
      </bottom>
      <diagonal/>
    </border>
    <border>
      <left style="thick">
        <color theme="0"/>
      </left>
      <right style="thin">
        <color theme="0"/>
      </right>
      <top/>
      <bottom style="thin">
        <color theme="0"/>
      </bottom>
      <diagonal/>
    </border>
    <border>
      <left style="thin">
        <color theme="0"/>
      </left>
      <right style="thick">
        <color theme="0"/>
      </right>
      <top/>
      <bottom style="thin">
        <color theme="0"/>
      </bottom>
      <diagonal/>
    </border>
    <border>
      <left style="thick">
        <color theme="0"/>
      </left>
      <right style="thin">
        <color theme="0"/>
      </right>
      <top style="thin">
        <color theme="0"/>
      </top>
      <bottom style="thin">
        <color theme="0"/>
      </bottom>
      <diagonal/>
    </border>
    <border>
      <left style="thin">
        <color theme="0"/>
      </left>
      <right style="thick">
        <color theme="0"/>
      </right>
      <top style="thin">
        <color theme="0"/>
      </top>
      <bottom style="thin">
        <color theme="0"/>
      </bottom>
      <diagonal/>
    </border>
    <border>
      <left style="thin">
        <color theme="2"/>
      </left>
      <right/>
      <top style="thin">
        <color theme="2"/>
      </top>
      <bottom style="thin">
        <color theme="2"/>
      </bottom>
      <diagonal/>
    </border>
    <border>
      <left style="thin">
        <color theme="0"/>
      </left>
      <right style="thin">
        <color theme="0"/>
      </right>
      <top/>
      <bottom style="thin">
        <color theme="2"/>
      </bottom>
      <diagonal/>
    </border>
    <border>
      <left/>
      <right/>
      <top style="dotted">
        <color theme="7"/>
      </top>
      <bottom/>
      <diagonal/>
    </border>
    <border>
      <left/>
      <right/>
      <top/>
      <bottom style="dotted">
        <color theme="7"/>
      </bottom>
      <diagonal/>
    </border>
    <border>
      <left/>
      <right/>
      <top/>
      <bottom style="medium">
        <color theme="4"/>
      </bottom>
      <diagonal/>
    </border>
    <border>
      <left/>
      <right/>
      <top style="thin">
        <color theme="2"/>
      </top>
      <bottom style="thin">
        <color them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29" fillId="0" borderId="0" applyFont="0" applyFill="0" applyBorder="0" applyAlignment="0" applyProtection="0"/>
  </cellStyleXfs>
  <cellXfs count="304">
    <xf numFmtId="0" fontId="0" fillId="0" borderId="0" xfId="0"/>
    <xf numFmtId="0" fontId="5" fillId="0" borderId="0" xfId="0" applyFont="1" applyAlignment="1">
      <alignment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left" vertical="center"/>
    </xf>
    <xf numFmtId="0" fontId="11" fillId="3" borderId="7" xfId="0" applyFont="1" applyFill="1" applyBorder="1" applyAlignment="1">
      <alignment horizontal="left" vertical="center"/>
    </xf>
    <xf numFmtId="0" fontId="13" fillId="3" borderId="11" xfId="0" applyFont="1" applyFill="1" applyBorder="1" applyAlignment="1">
      <alignment horizontal="center" vertical="center"/>
    </xf>
    <xf numFmtId="9" fontId="11" fillId="3" borderId="15" xfId="0" applyNumberFormat="1" applyFont="1" applyFill="1" applyBorder="1" applyAlignment="1">
      <alignment horizontal="center" vertical="center"/>
    </xf>
    <xf numFmtId="9" fontId="11" fillId="3" borderId="3" xfId="0" applyNumberFormat="1" applyFont="1" applyFill="1" applyBorder="1" applyAlignment="1">
      <alignment horizontal="left" vertical="center"/>
    </xf>
    <xf numFmtId="0" fontId="11" fillId="3" borderId="5" xfId="0" applyFont="1" applyFill="1" applyBorder="1" applyAlignment="1">
      <alignment horizontal="left" vertical="center"/>
    </xf>
    <xf numFmtId="0" fontId="11" fillId="0" borderId="13" xfId="0" applyFont="1" applyBorder="1"/>
    <xf numFmtId="0" fontId="11" fillId="0" borderId="13" xfId="0" applyFont="1" applyBorder="1" applyAlignment="1">
      <alignment horizontal="right" vertical="center"/>
    </xf>
    <xf numFmtId="0" fontId="11" fillId="0" borderId="14" xfId="0" applyFont="1" applyBorder="1"/>
    <xf numFmtId="0" fontId="11" fillId="0" borderId="14" xfId="0" applyFont="1" applyBorder="1" applyAlignment="1">
      <alignment horizontal="right" vertical="center"/>
    </xf>
    <xf numFmtId="0" fontId="11" fillId="0" borderId="14" xfId="0" applyFont="1" applyBorder="1" applyAlignment="1">
      <alignment horizontal="right"/>
    </xf>
    <xf numFmtId="0" fontId="12" fillId="0" borderId="14" xfId="0" applyFont="1" applyBorder="1" applyAlignment="1">
      <alignment horizontal="right" vertical="center"/>
    </xf>
    <xf numFmtId="0" fontId="6" fillId="0" borderId="0" xfId="0" applyFont="1" applyAlignment="1">
      <alignment horizontal="center" wrapText="1"/>
    </xf>
    <xf numFmtId="0" fontId="15" fillId="0" borderId="10" xfId="0" applyFont="1" applyBorder="1" applyAlignment="1">
      <alignment horizontal="right" vertical="center"/>
    </xf>
    <xf numFmtId="0" fontId="11" fillId="0" borderId="13" xfId="0" applyFont="1" applyBorder="1" applyAlignment="1">
      <alignment horizontal="right"/>
    </xf>
    <xf numFmtId="0" fontId="11" fillId="6" borderId="7" xfId="0" applyFont="1" applyFill="1" applyBorder="1" applyAlignment="1">
      <alignment horizontal="left" vertical="center"/>
    </xf>
    <xf numFmtId="0" fontId="16" fillId="0" borderId="0" xfId="0" applyFont="1" applyAlignment="1">
      <alignment horizontal="center"/>
    </xf>
    <xf numFmtId="0" fontId="18" fillId="0" borderId="0" xfId="0" applyFont="1" applyAlignment="1">
      <alignment horizontal="center"/>
    </xf>
    <xf numFmtId="0" fontId="19" fillId="0" borderId="0" xfId="0" applyFont="1"/>
    <xf numFmtId="0" fontId="13" fillId="0" borderId="13" xfId="0" applyFont="1" applyBorder="1" applyAlignment="1">
      <alignment horizontal="right"/>
    </xf>
    <xf numFmtId="0" fontId="24" fillId="2" borderId="0" xfId="0" applyFont="1" applyFill="1"/>
    <xf numFmtId="0" fontId="0" fillId="7" borderId="1" xfId="0" applyFill="1" applyBorder="1"/>
    <xf numFmtId="0" fontId="0" fillId="7" borderId="16" xfId="0" applyFill="1" applyBorder="1"/>
    <xf numFmtId="0" fontId="0" fillId="7" borderId="2" xfId="0" applyFill="1" applyBorder="1"/>
    <xf numFmtId="0" fontId="25" fillId="0" borderId="0" xfId="0" applyFont="1"/>
    <xf numFmtId="0" fontId="26" fillId="0" borderId="14" xfId="0" applyFont="1" applyBorder="1"/>
    <xf numFmtId="9" fontId="26" fillId="3" borderId="15" xfId="0" applyNumberFormat="1" applyFont="1" applyFill="1" applyBorder="1" applyAlignment="1">
      <alignment horizontal="center" vertical="center"/>
    </xf>
    <xf numFmtId="0" fontId="27" fillId="3" borderId="11" xfId="0" applyFont="1" applyFill="1" applyBorder="1" applyAlignment="1">
      <alignment horizontal="center" vertical="center"/>
    </xf>
    <xf numFmtId="0" fontId="23" fillId="0" borderId="18" xfId="0" applyFont="1" applyBorder="1" applyAlignment="1">
      <alignment horizontal="right" vertical="top"/>
    </xf>
    <xf numFmtId="0" fontId="23" fillId="0" borderId="19" xfId="0" applyFont="1" applyBorder="1" applyAlignment="1">
      <alignment horizontal="right" vertical="top"/>
    </xf>
    <xf numFmtId="0" fontId="11" fillId="0" borderId="13" xfId="0" applyFont="1" applyBorder="1" applyAlignment="1">
      <alignment horizontal="right" wrapText="1"/>
    </xf>
    <xf numFmtId="0" fontId="11" fillId="0" borderId="0" xfId="0" applyFont="1" applyAlignment="1">
      <alignment horizontal="right"/>
    </xf>
    <xf numFmtId="0" fontId="19" fillId="0" borderId="0" xfId="0" applyFont="1" applyAlignment="1">
      <alignment horizontal="right" vertical="center"/>
    </xf>
    <xf numFmtId="0" fontId="11" fillId="3" borderId="7" xfId="0" applyFont="1" applyFill="1" applyBorder="1" applyAlignment="1">
      <alignment horizontal="center" vertical="center"/>
    </xf>
    <xf numFmtId="0" fontId="0" fillId="0" borderId="0" xfId="0" applyAlignment="1">
      <alignment horizontal="center" vertical="center"/>
    </xf>
    <xf numFmtId="0" fontId="21" fillId="11" borderId="3" xfId="0" applyFont="1" applyFill="1" applyBorder="1" applyAlignment="1">
      <alignment horizontal="center"/>
    </xf>
    <xf numFmtId="0" fontId="21" fillId="11" borderId="5" xfId="0" applyFont="1" applyFill="1" applyBorder="1" applyAlignment="1">
      <alignment horizontal="center"/>
    </xf>
    <xf numFmtId="0" fontId="21" fillId="11" borderId="7" xfId="0" applyFont="1" applyFill="1" applyBorder="1" applyAlignment="1">
      <alignment horizontal="center"/>
    </xf>
    <xf numFmtId="0" fontId="21" fillId="11" borderId="17" xfId="0" applyFont="1" applyFill="1" applyBorder="1" applyAlignment="1">
      <alignment horizontal="center"/>
    </xf>
    <xf numFmtId="0" fontId="21" fillId="10" borderId="3" xfId="0" applyFont="1" applyFill="1" applyBorder="1" applyAlignment="1">
      <alignment horizontal="center"/>
    </xf>
    <xf numFmtId="0" fontId="21" fillId="10" borderId="5" xfId="0" applyFont="1" applyFill="1" applyBorder="1" applyAlignment="1">
      <alignment horizontal="center"/>
    </xf>
    <xf numFmtId="0" fontId="21" fillId="10" borderId="7" xfId="0" applyFont="1" applyFill="1" applyBorder="1" applyAlignment="1">
      <alignment horizontal="center"/>
    </xf>
    <xf numFmtId="0" fontId="21" fillId="10" borderId="17" xfId="0" applyFont="1" applyFill="1" applyBorder="1" applyAlignment="1">
      <alignment horizontal="center"/>
    </xf>
    <xf numFmtId="0" fontId="4" fillId="3" borderId="7" xfId="0" applyFont="1" applyFill="1" applyBorder="1" applyAlignment="1">
      <alignment horizontal="center" vertical="center"/>
    </xf>
    <xf numFmtId="9" fontId="4" fillId="3" borderId="7" xfId="0" applyNumberFormat="1" applyFont="1" applyFill="1" applyBorder="1" applyAlignment="1">
      <alignment horizontal="center" vertical="center"/>
    </xf>
    <xf numFmtId="0" fontId="22" fillId="4" borderId="3" xfId="0" applyFont="1" applyFill="1" applyBorder="1" applyAlignment="1">
      <alignment horizontal="center" vertical="center" wrapText="1"/>
    </xf>
    <xf numFmtId="0" fontId="22" fillId="4" borderId="12" xfId="0" applyFont="1" applyFill="1" applyBorder="1" applyAlignment="1">
      <alignment horizontal="center" vertical="center" wrapText="1"/>
    </xf>
    <xf numFmtId="9" fontId="11" fillId="11" borderId="7" xfId="1" applyFont="1" applyFill="1" applyBorder="1" applyAlignment="1">
      <alignment horizontal="center" vertical="center"/>
    </xf>
    <xf numFmtId="0" fontId="1" fillId="4" borderId="0" xfId="0" applyFont="1" applyFill="1" applyAlignment="1">
      <alignment horizontal="center"/>
    </xf>
    <xf numFmtId="0" fontId="35" fillId="0" borderId="0" xfId="0" applyFont="1" applyAlignment="1">
      <alignment horizontal="center"/>
    </xf>
    <xf numFmtId="0" fontId="36" fillId="0" borderId="21" xfId="0" applyFont="1" applyBorder="1" applyAlignment="1">
      <alignment horizontal="center"/>
    </xf>
    <xf numFmtId="0" fontId="35" fillId="0" borderId="24" xfId="0" applyFont="1" applyBorder="1" applyAlignment="1">
      <alignment horizontal="center"/>
    </xf>
    <xf numFmtId="0" fontId="13" fillId="0" borderId="0" xfId="0" applyFont="1" applyAlignment="1">
      <alignment vertical="center" textRotation="90"/>
    </xf>
    <xf numFmtId="0" fontId="19" fillId="11" borderId="3" xfId="0" applyFont="1" applyFill="1" applyBorder="1" applyAlignment="1">
      <alignment horizontal="center" vertical="center"/>
    </xf>
    <xf numFmtId="0" fontId="19" fillId="10" borderId="22" xfId="0" applyFont="1" applyFill="1" applyBorder="1" applyAlignment="1">
      <alignment horizontal="center" vertical="center"/>
    </xf>
    <xf numFmtId="0" fontId="19" fillId="11" borderId="25" xfId="0" applyFont="1" applyFill="1" applyBorder="1" applyAlignment="1">
      <alignment horizontal="center" vertical="center"/>
    </xf>
    <xf numFmtId="0" fontId="19" fillId="11" borderId="5" xfId="0" applyFont="1" applyFill="1" applyBorder="1" applyAlignment="1">
      <alignment horizontal="center" vertical="center"/>
    </xf>
    <xf numFmtId="0" fontId="19" fillId="10" borderId="23" xfId="0" applyFont="1" applyFill="1" applyBorder="1" applyAlignment="1">
      <alignment horizontal="center" vertical="center"/>
    </xf>
    <xf numFmtId="0" fontId="19" fillId="11" borderId="26" xfId="0" applyFont="1" applyFill="1" applyBorder="1" applyAlignment="1">
      <alignment horizontal="center" vertical="center"/>
    </xf>
    <xf numFmtId="0" fontId="13" fillId="0" borderId="13" xfId="0" applyFont="1" applyBorder="1" applyAlignment="1">
      <alignment vertical="center" textRotation="90"/>
    </xf>
    <xf numFmtId="0" fontId="13" fillId="0" borderId="20" xfId="0" applyFont="1" applyBorder="1" applyAlignment="1">
      <alignment vertical="center" textRotation="90"/>
    </xf>
    <xf numFmtId="0" fontId="19" fillId="11" borderId="3" xfId="0" applyFont="1" applyFill="1" applyBorder="1" applyAlignment="1">
      <alignment horizontal="center" vertical="center" wrapText="1"/>
    </xf>
    <xf numFmtId="0" fontId="19" fillId="11" borderId="25" xfId="0" applyFont="1" applyFill="1" applyBorder="1" applyAlignment="1">
      <alignment horizontal="center" vertical="center" wrapText="1"/>
    </xf>
    <xf numFmtId="0" fontId="38" fillId="0" borderId="0" xfId="0" applyFont="1"/>
    <xf numFmtId="0" fontId="22" fillId="4" borderId="27" xfId="0" applyFont="1" applyFill="1" applyBorder="1" applyAlignment="1">
      <alignment horizontal="center" vertical="center" wrapText="1"/>
    </xf>
    <xf numFmtId="9" fontId="11" fillId="10" borderId="7" xfId="1" applyFont="1" applyFill="1" applyBorder="1" applyAlignment="1">
      <alignment horizontal="center" vertical="center"/>
    </xf>
    <xf numFmtId="0" fontId="11" fillId="0" borderId="20" xfId="0" applyFont="1" applyBorder="1"/>
    <xf numFmtId="0" fontId="12" fillId="0" borderId="20" xfId="0" applyFont="1" applyBorder="1" applyAlignment="1">
      <alignment horizontal="right" vertical="center"/>
    </xf>
    <xf numFmtId="0" fontId="11" fillId="13" borderId="7" xfId="0" applyFont="1" applyFill="1" applyBorder="1" applyAlignment="1">
      <alignment horizontal="left" vertical="center"/>
    </xf>
    <xf numFmtId="0" fontId="42" fillId="0" borderId="14" xfId="0" applyFont="1" applyBorder="1" applyAlignment="1">
      <alignment horizontal="right"/>
    </xf>
    <xf numFmtId="9" fontId="11" fillId="3" borderId="5" xfId="0" applyNumberFormat="1" applyFont="1" applyFill="1" applyBorder="1" applyAlignment="1">
      <alignment horizontal="center" vertical="center"/>
    </xf>
    <xf numFmtId="0" fontId="38" fillId="14" borderId="0" xfId="0" applyFont="1" applyFill="1"/>
    <xf numFmtId="0" fontId="0" fillId="14" borderId="0" xfId="0" applyFill="1" applyAlignment="1">
      <alignment horizontal="center" vertical="center"/>
    </xf>
    <xf numFmtId="0" fontId="0" fillId="14" borderId="0" xfId="0" applyFill="1"/>
    <xf numFmtId="0" fontId="22" fillId="14" borderId="0" xfId="0" applyFont="1" applyFill="1" applyAlignment="1">
      <alignment horizontal="center" vertical="center" wrapText="1"/>
    </xf>
    <xf numFmtId="0" fontId="11" fillId="16" borderId="7" xfId="0" applyFont="1" applyFill="1" applyBorder="1" applyAlignment="1">
      <alignment horizontal="center" vertical="center"/>
    </xf>
    <xf numFmtId="0" fontId="43" fillId="0" borderId="0" xfId="0" applyFont="1"/>
    <xf numFmtId="0" fontId="44" fillId="0" borderId="0" xfId="0" applyFont="1"/>
    <xf numFmtId="0" fontId="45" fillId="0" borderId="0" xfId="0" applyFont="1"/>
    <xf numFmtId="0" fontId="1" fillId="4" borderId="4" xfId="0" applyFont="1" applyFill="1" applyBorder="1" applyAlignment="1">
      <alignment horizontal="center" vertical="center" wrapText="1"/>
    </xf>
    <xf numFmtId="0" fontId="19" fillId="11" borderId="7" xfId="0" applyFont="1" applyFill="1" applyBorder="1" applyAlignment="1">
      <alignment horizontal="center" vertical="center"/>
    </xf>
    <xf numFmtId="0" fontId="36" fillId="0" borderId="7" xfId="0" applyFont="1" applyBorder="1" applyAlignment="1">
      <alignment horizontal="center"/>
    </xf>
    <xf numFmtId="0" fontId="19" fillId="10" borderId="7" xfId="0" applyFont="1" applyFill="1" applyBorder="1" applyAlignment="1">
      <alignment horizontal="center" vertical="center"/>
    </xf>
    <xf numFmtId="0" fontId="0" fillId="0" borderId="7" xfId="0" applyBorder="1"/>
    <xf numFmtId="9" fontId="19" fillId="11" borderId="7" xfId="0" applyNumberFormat="1" applyFont="1" applyFill="1" applyBorder="1" applyAlignment="1">
      <alignment horizontal="center" vertical="center"/>
    </xf>
    <xf numFmtId="9" fontId="19" fillId="10" borderId="7" xfId="0" applyNumberFormat="1" applyFont="1" applyFill="1" applyBorder="1" applyAlignment="1">
      <alignment horizontal="center" vertical="center"/>
    </xf>
    <xf numFmtId="9" fontId="46" fillId="18" borderId="7" xfId="0" applyNumberFormat="1" applyFont="1" applyFill="1" applyBorder="1" applyAlignment="1">
      <alignment horizontal="center" vertical="center"/>
    </xf>
    <xf numFmtId="9" fontId="40" fillId="0" borderId="7" xfId="0" applyNumberFormat="1" applyFont="1" applyBorder="1" applyAlignment="1">
      <alignment horizontal="left"/>
    </xf>
    <xf numFmtId="9" fontId="46" fillId="19" borderId="7" xfId="0" applyNumberFormat="1" applyFont="1" applyFill="1" applyBorder="1" applyAlignment="1">
      <alignment horizontal="center" vertical="center"/>
    </xf>
    <xf numFmtId="0" fontId="22" fillId="14" borderId="3" xfId="0" applyFont="1" applyFill="1" applyBorder="1" applyAlignment="1">
      <alignment horizontal="center" vertical="center" wrapText="1"/>
    </xf>
    <xf numFmtId="0" fontId="38" fillId="14" borderId="12" xfId="0" applyFont="1" applyFill="1" applyBorder="1"/>
    <xf numFmtId="0" fontId="22" fillId="14" borderId="12" xfId="0" applyFont="1" applyFill="1" applyBorder="1" applyAlignment="1">
      <alignment horizontal="center" vertical="center" wrapText="1"/>
    </xf>
    <xf numFmtId="0" fontId="41" fillId="14" borderId="12" xfId="0" applyFont="1" applyFill="1" applyBorder="1" applyAlignment="1">
      <alignment horizontal="center" vertical="center" wrapText="1"/>
    </xf>
    <xf numFmtId="0" fontId="38" fillId="14" borderId="4" xfId="0" applyFont="1" applyFill="1" applyBorder="1"/>
    <xf numFmtId="0" fontId="0" fillId="0" borderId="5" xfId="0" applyBorder="1"/>
    <xf numFmtId="0" fontId="38" fillId="0" borderId="7" xfId="0" applyFont="1" applyBorder="1"/>
    <xf numFmtId="0" fontId="38" fillId="0" borderId="6" xfId="0" applyFont="1" applyBorder="1"/>
    <xf numFmtId="0" fontId="22" fillId="4" borderId="32" xfId="0" applyFont="1" applyFill="1" applyBorder="1" applyAlignment="1">
      <alignment horizontal="center" vertical="center" wrapText="1"/>
    </xf>
    <xf numFmtId="0" fontId="22" fillId="15" borderId="7"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8" fillId="0" borderId="0" xfId="0" applyFont="1" applyAlignment="1">
      <alignment horizontal="right" vertical="center"/>
    </xf>
    <xf numFmtId="0" fontId="0" fillId="20" borderId="3" xfId="0" applyFill="1" applyBorder="1" applyAlignment="1">
      <alignment horizontal="center" vertical="center" wrapText="1"/>
    </xf>
    <xf numFmtId="0" fontId="0" fillId="20" borderId="12" xfId="0" applyFill="1" applyBorder="1" applyAlignment="1">
      <alignment horizontal="center" vertical="center" wrapText="1"/>
    </xf>
    <xf numFmtId="0" fontId="22" fillId="0" borderId="3" xfId="0" applyFont="1" applyBorder="1" applyAlignment="1">
      <alignment horizontal="center" vertical="center" wrapText="1"/>
    </xf>
    <xf numFmtId="0" fontId="10" fillId="4" borderId="35" xfId="0" applyFont="1" applyFill="1" applyBorder="1" applyAlignment="1">
      <alignment horizontal="center" vertical="center" wrapText="1"/>
    </xf>
    <xf numFmtId="0" fontId="13" fillId="3" borderId="36"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27" fillId="3" borderId="36" xfId="0" applyFont="1" applyFill="1" applyBorder="1" applyAlignment="1">
      <alignment horizontal="center" vertical="center"/>
    </xf>
    <xf numFmtId="0" fontId="11" fillId="3" borderId="38" xfId="0" applyFont="1" applyFill="1" applyBorder="1" applyAlignment="1">
      <alignment horizontal="left" vertical="center"/>
    </xf>
    <xf numFmtId="0" fontId="11" fillId="3" borderId="39" xfId="0" applyFont="1" applyFill="1" applyBorder="1" applyAlignment="1">
      <alignment horizontal="left" vertical="center"/>
    </xf>
    <xf numFmtId="0" fontId="11" fillId="3" borderId="40" xfId="0" applyFont="1" applyFill="1" applyBorder="1" applyAlignment="1">
      <alignment horizontal="left" vertical="center"/>
    </xf>
    <xf numFmtId="0" fontId="11" fillId="3" borderId="41" xfId="0" applyFont="1" applyFill="1" applyBorder="1" applyAlignment="1">
      <alignment horizontal="left" vertical="center"/>
    </xf>
    <xf numFmtId="0" fontId="13" fillId="6" borderId="5" xfId="0" applyFont="1" applyFill="1" applyBorder="1" applyAlignment="1">
      <alignment horizontal="center" vertical="center"/>
    </xf>
    <xf numFmtId="0" fontId="11" fillId="6" borderId="5" xfId="0" applyFont="1" applyFill="1" applyBorder="1" applyAlignment="1">
      <alignment horizontal="left" vertical="center"/>
    </xf>
    <xf numFmtId="0" fontId="10" fillId="4" borderId="28" xfId="0" applyFont="1" applyFill="1" applyBorder="1" applyAlignment="1">
      <alignment horizontal="center" vertical="center" wrapText="1"/>
    </xf>
    <xf numFmtId="0" fontId="13" fillId="3" borderId="42" xfId="0" applyFont="1" applyFill="1" applyBorder="1" applyAlignment="1">
      <alignment horizontal="center" vertical="center"/>
    </xf>
    <xf numFmtId="0" fontId="11" fillId="3" borderId="42" xfId="0" applyFont="1" applyFill="1" applyBorder="1" applyAlignment="1">
      <alignment horizontal="center" vertical="center"/>
    </xf>
    <xf numFmtId="0" fontId="27" fillId="3" borderId="42"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6" xfId="0" applyFont="1" applyFill="1" applyBorder="1" applyAlignment="1">
      <alignment horizontal="left" vertical="center"/>
    </xf>
    <xf numFmtId="0" fontId="10" fillId="4" borderId="41" xfId="0" applyFont="1" applyFill="1" applyBorder="1" applyAlignment="1">
      <alignment horizontal="center" vertical="center" wrapText="1"/>
    </xf>
    <xf numFmtId="0" fontId="26" fillId="3" borderId="37" xfId="0" applyFont="1" applyFill="1" applyBorder="1" applyAlignment="1">
      <alignment horizontal="center" vertical="center"/>
    </xf>
    <xf numFmtId="0" fontId="7" fillId="0" borderId="0" xfId="0" applyFont="1" applyAlignment="1">
      <alignment horizontal="left" wrapText="1"/>
    </xf>
    <xf numFmtId="0" fontId="7" fillId="0" borderId="0" xfId="0" applyFont="1" applyAlignment="1">
      <alignment wrapText="1"/>
    </xf>
    <xf numFmtId="0" fontId="7" fillId="0" borderId="0" xfId="0" applyFont="1" applyAlignment="1">
      <alignment vertical="top" wrapText="1"/>
    </xf>
    <xf numFmtId="0" fontId="15" fillId="3" borderId="6" xfId="0" applyFont="1" applyFill="1" applyBorder="1" applyAlignment="1">
      <alignment vertical="center" wrapText="1"/>
    </xf>
    <xf numFmtId="0" fontId="15" fillId="3" borderId="6" xfId="0" applyFont="1" applyFill="1" applyBorder="1" applyAlignment="1">
      <alignment vertical="center"/>
    </xf>
    <xf numFmtId="0" fontId="11" fillId="3" borderId="12" xfId="0" applyFont="1" applyFill="1" applyBorder="1" applyAlignment="1">
      <alignment horizontal="center" vertical="center"/>
    </xf>
    <xf numFmtId="0" fontId="31" fillId="0" borderId="13" xfId="0" applyFont="1" applyBorder="1" applyAlignment="1">
      <alignment horizontal="right" wrapText="1"/>
    </xf>
    <xf numFmtId="0" fontId="56" fillId="0" borderId="0" xfId="0" applyFont="1" applyAlignment="1">
      <alignment horizontal="left" vertical="center"/>
    </xf>
    <xf numFmtId="0" fontId="22" fillId="22" borderId="0" xfId="0" applyFont="1" applyFill="1" applyAlignment="1">
      <alignment horizontal="center" vertical="center" wrapText="1"/>
    </xf>
    <xf numFmtId="0" fontId="0" fillId="0" borderId="0" xfId="0" applyAlignment="1">
      <alignment horizontal="left"/>
    </xf>
    <xf numFmtId="0" fontId="36" fillId="0" borderId="21" xfId="0" applyFont="1" applyBorder="1" applyAlignment="1">
      <alignment horizontal="center" wrapText="1"/>
    </xf>
    <xf numFmtId="0" fontId="0" fillId="7" borderId="1" xfId="0" applyFill="1" applyBorder="1" applyAlignment="1">
      <alignment horizontal="center" vertical="center"/>
    </xf>
    <xf numFmtId="0" fontId="32" fillId="3" borderId="9" xfId="0" applyFont="1" applyFill="1" applyBorder="1" applyAlignment="1">
      <alignment horizontal="center" vertical="center" wrapText="1"/>
    </xf>
    <xf numFmtId="9" fontId="46" fillId="18" borderId="12" xfId="0" applyNumberFormat="1" applyFont="1" applyFill="1" applyBorder="1" applyAlignment="1">
      <alignment horizontal="center" vertical="center"/>
    </xf>
    <xf numFmtId="0" fontId="1" fillId="4" borderId="8" xfId="0" applyFont="1" applyFill="1" applyBorder="1" applyAlignment="1">
      <alignment horizontal="center" vertical="center" wrapText="1"/>
    </xf>
    <xf numFmtId="0" fontId="19" fillId="11" borderId="12" xfId="0" applyFont="1" applyFill="1" applyBorder="1" applyAlignment="1">
      <alignment horizontal="center" vertical="center"/>
    </xf>
    <xf numFmtId="0" fontId="16" fillId="20" borderId="7" xfId="0" applyFont="1" applyFill="1" applyBorder="1" applyAlignment="1">
      <alignment horizontal="center" vertical="center" wrapText="1"/>
    </xf>
    <xf numFmtId="0" fontId="16" fillId="20" borderId="0" xfId="0" applyFont="1" applyFill="1" applyAlignment="1">
      <alignment horizontal="center" vertical="center" wrapText="1"/>
    </xf>
    <xf numFmtId="0" fontId="0" fillId="7" borderId="1" xfId="0" applyFill="1" applyBorder="1" applyAlignment="1">
      <alignment horizontal="center"/>
    </xf>
    <xf numFmtId="0" fontId="0" fillId="7" borderId="16" xfId="0" applyFill="1" applyBorder="1" applyAlignment="1">
      <alignment horizontal="center"/>
    </xf>
    <xf numFmtId="0" fontId="62" fillId="3" borderId="7" xfId="0" applyFont="1" applyFill="1" applyBorder="1" applyAlignment="1">
      <alignment horizontal="center" vertical="center"/>
    </xf>
    <xf numFmtId="0" fontId="0" fillId="7" borderId="1" xfId="0" applyFill="1" applyBorder="1" applyAlignment="1">
      <alignment horizontal="center" wrapText="1"/>
    </xf>
    <xf numFmtId="0" fontId="0" fillId="7" borderId="16" xfId="0" applyFill="1" applyBorder="1" applyAlignment="1">
      <alignment horizontal="center" wrapText="1"/>
    </xf>
    <xf numFmtId="0" fontId="37" fillId="20" borderId="12" xfId="0" applyFont="1" applyFill="1" applyBorder="1" applyAlignment="1">
      <alignment horizontal="center" vertical="center" wrapText="1"/>
    </xf>
    <xf numFmtId="0" fontId="15" fillId="0" borderId="0" xfId="0" applyFont="1" applyAlignment="1">
      <alignment wrapText="1"/>
    </xf>
    <xf numFmtId="0" fontId="37" fillId="20" borderId="7" xfId="0" applyFont="1" applyFill="1" applyBorder="1" applyAlignment="1">
      <alignment vertical="top" wrapText="1"/>
    </xf>
    <xf numFmtId="0" fontId="16" fillId="20" borderId="7" xfId="0" applyFont="1" applyFill="1" applyBorder="1" applyAlignment="1">
      <alignment vertical="top" wrapText="1"/>
    </xf>
    <xf numFmtId="0" fontId="58" fillId="0" borderId="0" xfId="0" applyFont="1" applyAlignment="1">
      <alignment vertical="top" wrapText="1"/>
    </xf>
    <xf numFmtId="0" fontId="51" fillId="0" borderId="10" xfId="0" applyFont="1" applyBorder="1" applyAlignment="1">
      <alignment horizontal="right" vertical="center"/>
    </xf>
    <xf numFmtId="0" fontId="15" fillId="0" borderId="0" xfId="0" applyFont="1" applyAlignment="1">
      <alignment vertical="top" wrapText="1"/>
    </xf>
    <xf numFmtId="0" fontId="15" fillId="0" borderId="0" xfId="0" applyFont="1" applyAlignment="1">
      <alignment horizontal="left" vertical="center"/>
    </xf>
    <xf numFmtId="0" fontId="65" fillId="0" borderId="13" xfId="0" applyFont="1" applyBorder="1" applyAlignment="1">
      <alignment horizontal="right" wrapText="1"/>
    </xf>
    <xf numFmtId="0" fontId="67" fillId="0" borderId="0" xfId="0" applyFont="1" applyAlignment="1">
      <alignment horizontal="center"/>
    </xf>
    <xf numFmtId="0" fontId="66" fillId="16" borderId="1" xfId="0" applyFont="1" applyFill="1" applyBorder="1" applyAlignment="1">
      <alignment horizontal="center"/>
    </xf>
    <xf numFmtId="0" fontId="64" fillId="0" borderId="0" xfId="0" applyFont="1" applyAlignment="1">
      <alignment horizontal="center" wrapText="1"/>
    </xf>
    <xf numFmtId="0" fontId="21" fillId="0" borderId="0" xfId="0" applyFont="1" applyAlignment="1">
      <alignment vertical="top"/>
    </xf>
    <xf numFmtId="0" fontId="22" fillId="4" borderId="7" xfId="0" applyFont="1" applyFill="1" applyBorder="1" applyAlignment="1">
      <alignment horizontal="center" vertical="center"/>
    </xf>
    <xf numFmtId="0" fontId="58" fillId="0" borderId="0" xfId="0" applyFont="1" applyAlignment="1">
      <alignment vertical="top"/>
    </xf>
    <xf numFmtId="0" fontId="23" fillId="0" borderId="0" xfId="0" applyFont="1" applyAlignment="1">
      <alignment vertical="top"/>
    </xf>
    <xf numFmtId="0" fontId="11" fillId="0" borderId="20" xfId="0" applyFont="1" applyBorder="1" applyAlignment="1">
      <alignment vertical="center"/>
    </xf>
    <xf numFmtId="0" fontId="37" fillId="0" borderId="0" xfId="0" applyFont="1"/>
    <xf numFmtId="0" fontId="21" fillId="0" borderId="0" xfId="0" applyFont="1" applyAlignment="1">
      <alignment horizontal="left" vertical="top" wrapText="1"/>
    </xf>
    <xf numFmtId="0" fontId="17" fillId="0" borderId="44" xfId="0" applyFont="1" applyBorder="1" applyAlignment="1">
      <alignment vertical="top"/>
    </xf>
    <xf numFmtId="0" fontId="0" fillId="0" borderId="44" xfId="0" applyBorder="1"/>
    <xf numFmtId="0" fontId="23" fillId="0" borderId="45" xfId="0" applyFont="1" applyBorder="1" applyAlignment="1">
      <alignment vertical="top"/>
    </xf>
    <xf numFmtId="0" fontId="21" fillId="0" borderId="44" xfId="0" applyFont="1" applyBorder="1" applyAlignment="1">
      <alignment vertical="top"/>
    </xf>
    <xf numFmtId="0" fontId="21" fillId="0" borderId="44" xfId="0" applyFont="1" applyBorder="1" applyAlignment="1">
      <alignment horizontal="left" vertical="top" wrapText="1"/>
    </xf>
    <xf numFmtId="0" fontId="0" fillId="0" borderId="45" xfId="0" applyBorder="1"/>
    <xf numFmtId="0" fontId="6" fillId="0" borderId="0" xfId="0" applyFont="1"/>
    <xf numFmtId="0" fontId="8" fillId="0" borderId="13" xfId="0" applyFont="1" applyBorder="1" applyAlignment="1">
      <alignment horizontal="right"/>
    </xf>
    <xf numFmtId="0" fontId="9" fillId="0" borderId="14" xfId="0" applyFont="1" applyBorder="1" applyAlignment="1">
      <alignment horizontal="right"/>
    </xf>
    <xf numFmtId="0" fontId="15" fillId="0" borderId="0" xfId="0" applyFont="1"/>
    <xf numFmtId="0" fontId="11" fillId="0" borderId="20" xfId="0" applyFont="1" applyBorder="1" applyAlignment="1">
      <alignment horizontal="right" vertical="center"/>
    </xf>
    <xf numFmtId="0" fontId="70" fillId="0" borderId="45" xfId="0" applyFont="1" applyBorder="1" applyAlignment="1">
      <alignment vertical="top"/>
    </xf>
    <xf numFmtId="0" fontId="15" fillId="0" borderId="0" xfId="0" applyFont="1" applyAlignment="1">
      <alignment horizontal="left" vertical="top" wrapText="1"/>
    </xf>
    <xf numFmtId="0" fontId="7" fillId="0" borderId="0" xfId="0" applyFont="1" applyAlignment="1">
      <alignment horizontal="left" vertical="center" wrapText="1"/>
    </xf>
    <xf numFmtId="0" fontId="22" fillId="4" borderId="7" xfId="0" applyFont="1" applyFill="1" applyBorder="1" applyAlignment="1">
      <alignment horizontal="center" vertical="center" wrapText="1"/>
    </xf>
    <xf numFmtId="0" fontId="15" fillId="0" borderId="0" xfId="0" applyFont="1" applyAlignment="1">
      <alignment horizontal="left" wrapText="1"/>
    </xf>
    <xf numFmtId="0" fontId="10" fillId="4" borderId="9" xfId="0" applyFont="1" applyFill="1" applyBorder="1" applyAlignment="1">
      <alignment horizontal="center" vertical="center" wrapText="1"/>
    </xf>
    <xf numFmtId="0" fontId="15" fillId="0" borderId="0" xfId="0" applyFont="1" applyAlignment="1">
      <alignment horizontal="left" vertical="center" wrapText="1"/>
    </xf>
    <xf numFmtId="0" fontId="21" fillId="0" borderId="0" xfId="0" applyFont="1" applyAlignment="1">
      <alignment horizontal="left" vertical="center" wrapText="1"/>
    </xf>
    <xf numFmtId="0" fontId="2" fillId="4"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2" fillId="4" borderId="0" xfId="0" applyFont="1" applyFill="1" applyAlignment="1">
      <alignment horizontal="center"/>
    </xf>
    <xf numFmtId="0" fontId="10" fillId="4" borderId="3" xfId="0" applyFont="1" applyFill="1" applyBorder="1" applyAlignment="1">
      <alignment horizontal="center" vertical="center" wrapText="1"/>
    </xf>
    <xf numFmtId="0" fontId="17" fillId="0" borderId="0" xfId="0" applyFont="1" applyAlignment="1">
      <alignment horizontal="right" vertical="center" textRotation="90"/>
    </xf>
    <xf numFmtId="0" fontId="56" fillId="0" borderId="0" xfId="0" applyFont="1" applyAlignment="1">
      <alignment vertical="center"/>
    </xf>
    <xf numFmtId="0" fontId="37" fillId="20" borderId="7" xfId="0" applyFont="1" applyFill="1" applyBorder="1" applyAlignment="1">
      <alignment vertical="center" wrapText="1"/>
    </xf>
    <xf numFmtId="0" fontId="11" fillId="0" borderId="0" xfId="0" applyFont="1"/>
    <xf numFmtId="0" fontId="12" fillId="0" borderId="0" xfId="0" applyFont="1" applyAlignment="1">
      <alignment horizontal="right" vertical="center"/>
    </xf>
    <xf numFmtId="0" fontId="11" fillId="6" borderId="0" xfId="0" applyFont="1" applyFill="1" applyAlignment="1">
      <alignment horizontal="left" vertical="center"/>
    </xf>
    <xf numFmtId="0" fontId="22" fillId="0" borderId="27" xfId="0" applyFont="1" applyBorder="1" applyAlignment="1">
      <alignment horizontal="center" vertical="center" wrapText="1"/>
    </xf>
    <xf numFmtId="0" fontId="17" fillId="0" borderId="0" xfId="0" applyFont="1" applyAlignment="1">
      <alignment vertical="center" textRotation="90"/>
    </xf>
    <xf numFmtId="0" fontId="22" fillId="0" borderId="12" xfId="0" applyFont="1" applyBorder="1" applyAlignment="1">
      <alignment horizontal="center" vertical="center" wrapText="1"/>
    </xf>
    <xf numFmtId="0" fontId="34" fillId="0" borderId="0" xfId="0" applyFont="1" applyAlignment="1">
      <alignment wrapText="1"/>
    </xf>
    <xf numFmtId="0" fontId="74" fillId="0" borderId="0" xfId="0" applyFont="1"/>
    <xf numFmtId="0" fontId="75" fillId="0" borderId="0" xfId="0" applyFont="1" applyAlignment="1">
      <alignment vertical="center"/>
    </xf>
    <xf numFmtId="0" fontId="76" fillId="0" borderId="0" xfId="0" applyFont="1"/>
    <xf numFmtId="0" fontId="3" fillId="0" borderId="0" xfId="0" applyFont="1"/>
    <xf numFmtId="0" fontId="76" fillId="14" borderId="0" xfId="0" applyFont="1" applyFill="1"/>
    <xf numFmtId="0" fontId="7" fillId="0" borderId="0" xfId="0" applyFont="1" applyAlignment="1">
      <alignment horizontal="left" vertical="top"/>
    </xf>
    <xf numFmtId="0" fontId="13" fillId="0" borderId="46" xfId="0" applyFont="1" applyBorder="1" applyAlignment="1">
      <alignment horizontal="right"/>
    </xf>
    <xf numFmtId="0" fontId="16" fillId="0" borderId="46" xfId="0" applyFont="1" applyBorder="1" applyAlignment="1">
      <alignment horizontal="center"/>
    </xf>
    <xf numFmtId="9" fontId="19" fillId="11" borderId="7" xfId="1" applyFont="1" applyFill="1" applyBorder="1" applyAlignment="1">
      <alignment horizontal="center" vertical="center"/>
    </xf>
    <xf numFmtId="0" fontId="77" fillId="0" borderId="13" xfId="0" applyFont="1" applyBorder="1" applyAlignment="1">
      <alignment horizontal="right"/>
    </xf>
    <xf numFmtId="9" fontId="19" fillId="10" borderId="7" xfId="1" applyFont="1" applyFill="1" applyBorder="1" applyAlignment="1">
      <alignment horizontal="center" vertical="center"/>
    </xf>
    <xf numFmtId="0" fontId="77" fillId="3" borderId="7" xfId="0" applyFont="1" applyFill="1" applyBorder="1" applyAlignment="1">
      <alignment horizontal="center" vertical="center"/>
    </xf>
    <xf numFmtId="0" fontId="13" fillId="0" borderId="0" xfId="0" applyFont="1" applyAlignment="1">
      <alignment horizontal="right"/>
    </xf>
    <xf numFmtId="0" fontId="21" fillId="11" borderId="7" xfId="0" applyFont="1" applyFill="1" applyBorder="1" applyAlignment="1">
      <alignment horizontal="center" wrapText="1"/>
    </xf>
    <xf numFmtId="0" fontId="21" fillId="10" borderId="7" xfId="0" applyFont="1" applyFill="1" applyBorder="1" applyAlignment="1">
      <alignment horizontal="center" wrapText="1"/>
    </xf>
    <xf numFmtId="9" fontId="62" fillId="3" borderId="15" xfId="0" applyNumberFormat="1" applyFont="1" applyFill="1" applyBorder="1" applyAlignment="1">
      <alignment horizontal="center" vertical="center"/>
    </xf>
    <xf numFmtId="0" fontId="26" fillId="0" borderId="14" xfId="0" applyFont="1" applyBorder="1" applyAlignment="1">
      <alignment horizontal="right"/>
    </xf>
    <xf numFmtId="9" fontId="19" fillId="0" borderId="7" xfId="0" applyNumberFormat="1" applyFont="1" applyBorder="1" applyAlignment="1">
      <alignment horizontal="center" vertical="center"/>
    </xf>
    <xf numFmtId="16" fontId="11" fillId="3" borderId="37" xfId="0" applyNumberFormat="1" applyFont="1" applyFill="1" applyBorder="1" applyAlignment="1">
      <alignment horizontal="center" vertical="center"/>
    </xf>
    <xf numFmtId="0" fontId="27" fillId="20" borderId="36" xfId="0" applyFont="1" applyFill="1" applyBorder="1" applyAlignment="1">
      <alignment horizontal="center" vertical="center"/>
    </xf>
    <xf numFmtId="9" fontId="11" fillId="20" borderId="7" xfId="1" applyFont="1" applyFill="1" applyBorder="1" applyAlignment="1">
      <alignment horizontal="center" vertical="center"/>
    </xf>
    <xf numFmtId="0" fontId="11" fillId="20" borderId="7" xfId="0" applyFont="1" applyFill="1" applyBorder="1" applyAlignment="1">
      <alignment horizontal="center" vertical="center"/>
    </xf>
    <xf numFmtId="0" fontId="0" fillId="0" borderId="0" xfId="0" applyAlignment="1">
      <alignment wrapText="1"/>
    </xf>
    <xf numFmtId="0" fontId="78" fillId="0" borderId="0" xfId="0" applyFont="1"/>
    <xf numFmtId="0" fontId="15" fillId="13"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1" fillId="3" borderId="47" xfId="0" applyFont="1" applyFill="1" applyBorder="1" applyAlignment="1">
      <alignment horizontal="center" vertical="center"/>
    </xf>
    <xf numFmtId="0" fontId="11" fillId="3" borderId="36" xfId="0" applyFont="1" applyFill="1" applyBorder="1" applyAlignment="1">
      <alignment horizontal="center" vertical="center" wrapText="1"/>
    </xf>
    <xf numFmtId="3" fontId="79" fillId="20" borderId="6" xfId="0" applyNumberFormat="1" applyFont="1" applyFill="1" applyBorder="1" applyAlignment="1">
      <alignment horizontal="center" vertical="center" wrapText="1"/>
    </xf>
    <xf numFmtId="0" fontId="4" fillId="20" borderId="7" xfId="0" applyFont="1" applyFill="1" applyBorder="1" applyAlignment="1">
      <alignment horizontal="center" vertical="center"/>
    </xf>
    <xf numFmtId="9" fontId="44" fillId="20" borderId="7" xfId="0" applyNumberFormat="1" applyFont="1" applyFill="1" applyBorder="1" applyAlignment="1">
      <alignment horizontal="center" vertical="center"/>
    </xf>
    <xf numFmtId="3" fontId="11" fillId="3" borderId="7" xfId="0" applyNumberFormat="1" applyFont="1" applyFill="1" applyBorder="1" applyAlignment="1">
      <alignment horizontal="center" vertical="center"/>
    </xf>
    <xf numFmtId="0" fontId="13" fillId="20" borderId="7" xfId="0" applyFont="1" applyFill="1" applyBorder="1" applyAlignment="1">
      <alignment horizontal="center" vertical="center"/>
    </xf>
    <xf numFmtId="0" fontId="4" fillId="0" borderId="0" xfId="0" applyFont="1"/>
    <xf numFmtId="0" fontId="4" fillId="0" borderId="48" xfId="0" applyFont="1" applyBorder="1"/>
    <xf numFmtId="0" fontId="0" fillId="0" borderId="48" xfId="0" applyBorder="1"/>
    <xf numFmtId="0" fontId="4" fillId="0" borderId="48" xfId="0" applyFont="1" applyBorder="1" applyAlignment="1">
      <alignment horizontal="left" vertical="center"/>
    </xf>
    <xf numFmtId="0" fontId="4" fillId="0" borderId="48" xfId="0" applyFont="1" applyBorder="1" applyAlignment="1">
      <alignment vertical="center"/>
    </xf>
    <xf numFmtId="0" fontId="0" fillId="0" borderId="49" xfId="0" applyBorder="1" applyAlignment="1"/>
    <xf numFmtId="0" fontId="0" fillId="0" borderId="50" xfId="0" applyBorder="1" applyAlignment="1"/>
    <xf numFmtId="0" fontId="0" fillId="0" borderId="51" xfId="0" applyBorder="1" applyAlignment="1"/>
    <xf numFmtId="0" fontId="4" fillId="0" borderId="48" xfId="0" applyFont="1" applyBorder="1" applyAlignment="1">
      <alignment horizontal="left" vertical="center" wrapText="1"/>
    </xf>
    <xf numFmtId="0" fontId="4" fillId="0" borderId="52" xfId="0" applyFont="1" applyBorder="1" applyAlignment="1">
      <alignment horizontal="left" wrapText="1"/>
    </xf>
    <xf numFmtId="0" fontId="21" fillId="0" borderId="0" xfId="0" applyFont="1" applyAlignment="1">
      <alignment horizontal="left" vertical="center" wrapText="1"/>
    </xf>
    <xf numFmtId="0" fontId="3" fillId="2" borderId="0" xfId="0" applyFont="1" applyFill="1" applyAlignment="1">
      <alignment horizontal="left"/>
    </xf>
    <xf numFmtId="0" fontId="1" fillId="5" borderId="0" xfId="0" applyFont="1" applyFill="1" applyAlignment="1">
      <alignment horizontal="center"/>
    </xf>
    <xf numFmtId="0" fontId="14" fillId="0" borderId="0" xfId="0" applyFont="1" applyAlignment="1">
      <alignment horizontal="right" vertical="center" wrapText="1"/>
    </xf>
    <xf numFmtId="0" fontId="10" fillId="4" borderId="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2" fillId="5" borderId="0" xfId="0" applyFont="1" applyFill="1" applyAlignment="1">
      <alignment horizontal="center" vertical="center" wrapText="1"/>
    </xf>
    <xf numFmtId="0" fontId="61" fillId="23" borderId="12" xfId="0" applyFont="1" applyFill="1" applyBorder="1" applyAlignment="1">
      <alignment horizontal="center"/>
    </xf>
    <xf numFmtId="0" fontId="58" fillId="0" borderId="0" xfId="0" applyFont="1" applyAlignment="1">
      <alignment horizontal="left" vertical="top" wrapText="1"/>
    </xf>
    <xf numFmtId="0" fontId="15" fillId="0" borderId="0" xfId="0" applyFont="1" applyAlignment="1">
      <alignment horizontal="left" vertical="top" wrapText="1"/>
    </xf>
    <xf numFmtId="0" fontId="22" fillId="22" borderId="16" xfId="0" applyFont="1" applyFill="1" applyBorder="1" applyAlignment="1">
      <alignment horizontal="center" vertical="center"/>
    </xf>
    <xf numFmtId="0" fontId="0" fillId="20" borderId="16" xfId="0" applyFill="1" applyBorder="1" applyAlignment="1">
      <alignment horizontal="center" vertical="center" wrapText="1"/>
    </xf>
    <xf numFmtId="0" fontId="7" fillId="11" borderId="0" xfId="0" applyFont="1" applyFill="1" applyAlignment="1">
      <alignment horizontal="center" vertical="center"/>
    </xf>
    <xf numFmtId="0" fontId="22" fillId="5" borderId="0" xfId="0" applyFont="1" applyFill="1" applyAlignment="1">
      <alignment horizontal="center" vertical="center" wrapText="1"/>
    </xf>
    <xf numFmtId="0" fontId="21" fillId="0" borderId="45" xfId="0" applyFont="1" applyBorder="1" applyAlignment="1">
      <alignment horizontal="left" vertical="center" wrapText="1"/>
    </xf>
    <xf numFmtId="0" fontId="22" fillId="12" borderId="0" xfId="0" applyFont="1" applyFill="1" applyAlignment="1">
      <alignment horizontal="center"/>
    </xf>
    <xf numFmtId="0" fontId="37" fillId="20" borderId="2" xfId="0" applyFont="1" applyFill="1" applyBorder="1" applyAlignment="1">
      <alignment horizontal="center" vertical="center" wrapText="1"/>
    </xf>
    <xf numFmtId="0" fontId="0" fillId="20" borderId="2" xfId="0" applyFill="1" applyBorder="1" applyAlignment="1">
      <alignment horizontal="center" vertical="center" wrapText="1"/>
    </xf>
    <xf numFmtId="0" fontId="0" fillId="20" borderId="1" xfId="0"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16"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 fillId="4" borderId="0" xfId="0" applyFont="1" applyFill="1" applyAlignment="1">
      <alignment horizontal="left"/>
    </xf>
    <xf numFmtId="0" fontId="21" fillId="0" borderId="18" xfId="0" applyFont="1" applyBorder="1" applyAlignment="1">
      <alignment horizontal="left" vertical="center" wrapText="1"/>
    </xf>
    <xf numFmtId="0" fontId="28" fillId="0" borderId="19" xfId="0" applyFont="1" applyBorder="1" applyAlignment="1">
      <alignment horizontal="left" vertical="center" wrapText="1"/>
    </xf>
    <xf numFmtId="0" fontId="23" fillId="10" borderId="0" xfId="0" applyFont="1" applyFill="1" applyAlignment="1">
      <alignment horizontal="center" vertical="center"/>
    </xf>
    <xf numFmtId="0" fontId="23" fillId="10" borderId="31" xfId="0" applyFont="1" applyFill="1" applyBorder="1" applyAlignment="1">
      <alignment horizontal="center" vertical="center"/>
    </xf>
    <xf numFmtId="0" fontId="22" fillId="5" borderId="28"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15" fillId="0" borderId="0" xfId="0" applyFont="1" applyAlignment="1">
      <alignment horizontal="left" vertical="center" wrapText="1"/>
    </xf>
    <xf numFmtId="0" fontId="0" fillId="20" borderId="7" xfId="0" applyFill="1" applyBorder="1" applyAlignment="1">
      <alignment horizontal="center" vertical="center" wrapText="1"/>
    </xf>
    <xf numFmtId="0" fontId="50" fillId="0" borderId="0" xfId="0" applyFont="1" applyAlignment="1">
      <alignment horizontal="left" vertical="top" wrapText="1"/>
    </xf>
    <xf numFmtId="0" fontId="22" fillId="12" borderId="6" xfId="0" applyFont="1" applyFill="1" applyBorder="1" applyAlignment="1">
      <alignment horizontal="center"/>
    </xf>
    <xf numFmtId="0" fontId="22" fillId="12" borderId="16" xfId="0" applyFont="1" applyFill="1" applyBorder="1" applyAlignment="1">
      <alignment horizontal="center"/>
    </xf>
    <xf numFmtId="0" fontId="22" fillId="12" borderId="5" xfId="0" applyFont="1" applyFill="1" applyBorder="1" applyAlignment="1">
      <alignment horizontal="center"/>
    </xf>
    <xf numFmtId="0" fontId="22" fillId="21" borderId="0" xfId="0" applyFont="1" applyFill="1" applyAlignment="1">
      <alignment horizontal="center"/>
    </xf>
    <xf numFmtId="0" fontId="21" fillId="0" borderId="0" xfId="0" applyFont="1" applyAlignment="1">
      <alignment horizontal="left" vertical="top" wrapText="1"/>
    </xf>
    <xf numFmtId="0" fontId="21" fillId="0" borderId="0" xfId="0" applyFont="1" applyAlignment="1">
      <alignment horizontal="left" vertical="top"/>
    </xf>
    <xf numFmtId="0" fontId="15" fillId="0" borderId="0" xfId="0" applyFont="1" applyAlignment="1">
      <alignment horizontal="left" wrapText="1"/>
    </xf>
    <xf numFmtId="0" fontId="23" fillId="10" borderId="9" xfId="0" applyFont="1" applyFill="1" applyBorder="1" applyAlignment="1">
      <alignment horizontal="center" vertical="center" textRotation="90"/>
    </xf>
    <xf numFmtId="0" fontId="23" fillId="10" borderId="29" xfId="0" applyFont="1" applyFill="1" applyBorder="1" applyAlignment="1">
      <alignment horizontal="center" vertical="center" textRotation="90"/>
    </xf>
    <xf numFmtId="0" fontId="23" fillId="10" borderId="30" xfId="0" applyFont="1" applyFill="1" applyBorder="1" applyAlignment="1">
      <alignment horizontal="center" vertical="center" textRotation="90"/>
    </xf>
    <xf numFmtId="0" fontId="7" fillId="11" borderId="27" xfId="0" applyFont="1" applyFill="1" applyBorder="1" applyAlignment="1">
      <alignment horizontal="center" vertical="center" textRotation="90"/>
    </xf>
    <xf numFmtId="0" fontId="13" fillId="8" borderId="0" xfId="0" applyFont="1" applyFill="1" applyAlignment="1">
      <alignment horizontal="center"/>
    </xf>
    <xf numFmtId="0" fontId="34" fillId="9" borderId="24" xfId="0" applyFont="1" applyFill="1" applyBorder="1" applyAlignment="1">
      <alignment horizontal="center"/>
    </xf>
    <xf numFmtId="0" fontId="34" fillId="9" borderId="21" xfId="0" applyFont="1" applyFill="1" applyBorder="1" applyAlignment="1">
      <alignment horizontal="center"/>
    </xf>
    <xf numFmtId="0" fontId="7" fillId="0" borderId="0" xfId="0" applyFont="1" applyAlignment="1">
      <alignment horizontal="left" vertical="top" wrapText="1"/>
    </xf>
    <xf numFmtId="0" fontId="7" fillId="0" borderId="0" xfId="0" applyFont="1" applyAlignment="1">
      <alignment horizontal="left" vertical="center" wrapText="1"/>
    </xf>
    <xf numFmtId="0" fontId="22" fillId="17" borderId="0" xfId="0" applyFont="1" applyFill="1" applyAlignment="1">
      <alignment horizontal="center"/>
    </xf>
    <xf numFmtId="0" fontId="61" fillId="23" borderId="28" xfId="0" applyFont="1" applyFill="1" applyBorder="1" applyAlignment="1">
      <alignment horizontal="center"/>
    </xf>
    <xf numFmtId="0" fontId="61" fillId="23" borderId="2" xfId="0" applyFont="1" applyFill="1" applyBorder="1" applyAlignment="1">
      <alignment horizontal="center"/>
    </xf>
    <xf numFmtId="0" fontId="0" fillId="20" borderId="6" xfId="0" applyFill="1" applyBorder="1" applyAlignment="1">
      <alignment horizontal="center" vertical="center" wrapText="1"/>
    </xf>
  </cellXfs>
  <cellStyles count="2">
    <cellStyle name="Normal" xfId="0" builtinId="0"/>
    <cellStyle name="Percent" xfId="1" builtinId="5"/>
  </cellStyles>
  <dxfs count="17">
    <dxf>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FFFF8B"/>
      <color rgb="FFFCE6E4"/>
      <color rgb="FFFDF2F1"/>
      <color rgb="FF52AC88"/>
      <color rgb="FFFEF5F4"/>
      <color rgb="FFB08600"/>
      <color rgb="FFD09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1</xdr:col>
      <xdr:colOff>1133475</xdr:colOff>
      <xdr:row>15</xdr:row>
      <xdr:rowOff>64942</xdr:rowOff>
    </xdr:from>
    <xdr:to>
      <xdr:col>2</xdr:col>
      <xdr:colOff>1011008</xdr:colOff>
      <xdr:row>17</xdr:row>
      <xdr:rowOff>123824</xdr:rowOff>
    </xdr:to>
    <xdr:grpSp>
      <xdr:nvGrpSpPr>
        <xdr:cNvPr id="290" name="Group 289">
          <a:extLst>
            <a:ext uri="{FF2B5EF4-FFF2-40B4-BE49-F238E27FC236}">
              <a16:creationId xmlns:a16="http://schemas.microsoft.com/office/drawing/2014/main" id="{BA607F59-6DF0-477A-87EE-2FD625C1705E}"/>
            </a:ext>
          </a:extLst>
        </xdr:cNvPr>
        <xdr:cNvGrpSpPr/>
      </xdr:nvGrpSpPr>
      <xdr:grpSpPr>
        <a:xfrm>
          <a:off x="2085975" y="7248380"/>
          <a:ext cx="1081387" cy="455757"/>
          <a:chOff x="4121089" y="685115"/>
          <a:chExt cx="1326619" cy="576000"/>
        </a:xfrm>
      </xdr:grpSpPr>
      <xdr:pic>
        <xdr:nvPicPr>
          <xdr:cNvPr id="291" name="Graphic 4" descr="Baby crawling outline">
            <a:extLst>
              <a:ext uri="{FF2B5EF4-FFF2-40B4-BE49-F238E27FC236}">
                <a16:creationId xmlns:a16="http://schemas.microsoft.com/office/drawing/2014/main" id="{EDF5319A-DC37-6768-BBA9-3A47C9A8AA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21089" y="685115"/>
            <a:ext cx="576000" cy="576000"/>
          </a:xfrm>
          <a:prstGeom prst="rect">
            <a:avLst/>
          </a:prstGeom>
        </xdr:spPr>
      </xdr:pic>
      <xdr:pic>
        <xdr:nvPicPr>
          <xdr:cNvPr id="292" name="Graphic 8" descr="Siren outline">
            <a:extLst>
              <a:ext uri="{FF2B5EF4-FFF2-40B4-BE49-F238E27FC236}">
                <a16:creationId xmlns:a16="http://schemas.microsoft.com/office/drawing/2014/main" id="{58A55697-75C9-653D-1EA9-4A4D86A27D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71708" y="685115"/>
            <a:ext cx="576000" cy="576000"/>
          </a:xfrm>
          <a:prstGeom prst="rect">
            <a:avLst/>
          </a:prstGeom>
        </xdr:spPr>
      </xdr:pic>
      <xdr:cxnSp macro="">
        <xdr:nvCxnSpPr>
          <xdr:cNvPr id="293" name="Straight Connector 292">
            <a:extLst>
              <a:ext uri="{FF2B5EF4-FFF2-40B4-BE49-F238E27FC236}">
                <a16:creationId xmlns:a16="http://schemas.microsoft.com/office/drawing/2014/main" id="{B7EB4973-257A-7A2B-7011-367D735441CB}"/>
              </a:ext>
            </a:extLst>
          </xdr:cNvPr>
          <xdr:cNvCxnSpPr>
            <a:cxnSpLocks/>
          </xdr:cNvCxnSpPr>
        </xdr:nvCxnSpPr>
        <xdr:spPr>
          <a:xfrm>
            <a:off x="4810104" y="793115"/>
            <a:ext cx="0" cy="360000"/>
          </a:xfrm>
          <a:prstGeom prst="line">
            <a:avLst/>
          </a:prstGeom>
          <a:ln>
            <a:solidFill>
              <a:schemeClr val="accent2">
                <a:lumMod val="60000"/>
                <a:lumOff val="40000"/>
              </a:schemeClr>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xdr:col>
      <xdr:colOff>968375</xdr:colOff>
      <xdr:row>39</xdr:row>
      <xdr:rowOff>225342</xdr:rowOff>
    </xdr:from>
    <xdr:to>
      <xdr:col>2</xdr:col>
      <xdr:colOff>1015999</xdr:colOff>
      <xdr:row>42</xdr:row>
      <xdr:rowOff>155575</xdr:rowOff>
    </xdr:to>
    <xdr:grpSp>
      <xdr:nvGrpSpPr>
        <xdr:cNvPr id="294" name="Group 293">
          <a:extLst>
            <a:ext uri="{FF2B5EF4-FFF2-40B4-BE49-F238E27FC236}">
              <a16:creationId xmlns:a16="http://schemas.microsoft.com/office/drawing/2014/main" id="{F7C667AE-84CF-492E-943F-08C6D1752702}"/>
            </a:ext>
          </a:extLst>
        </xdr:cNvPr>
        <xdr:cNvGrpSpPr/>
      </xdr:nvGrpSpPr>
      <xdr:grpSpPr>
        <a:xfrm>
          <a:off x="1920875" y="7752292"/>
          <a:ext cx="1251478" cy="552450"/>
          <a:chOff x="8504724" y="642780"/>
          <a:chExt cx="1265015" cy="618335"/>
        </a:xfrm>
      </xdr:grpSpPr>
      <xdr:pic>
        <xdr:nvPicPr>
          <xdr:cNvPr id="295" name="Graphic 14" descr="Child with balloon outline">
            <a:extLst>
              <a:ext uri="{FF2B5EF4-FFF2-40B4-BE49-F238E27FC236}">
                <a16:creationId xmlns:a16="http://schemas.microsoft.com/office/drawing/2014/main" id="{7306772E-3CE2-936A-7B90-5E0A14F211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504724" y="642780"/>
            <a:ext cx="576000" cy="576000"/>
          </a:xfrm>
          <a:prstGeom prst="rect">
            <a:avLst/>
          </a:prstGeom>
        </xdr:spPr>
      </xdr:pic>
      <xdr:pic>
        <xdr:nvPicPr>
          <xdr:cNvPr id="296" name="Graphic 15" descr="Care outline">
            <a:extLst>
              <a:ext uri="{FF2B5EF4-FFF2-40B4-BE49-F238E27FC236}">
                <a16:creationId xmlns:a16="http://schemas.microsoft.com/office/drawing/2014/main" id="{E9E69A0B-86FD-7910-2584-E6576A2C7ED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9193739" y="685115"/>
            <a:ext cx="576000" cy="576000"/>
          </a:xfrm>
          <a:prstGeom prst="rect">
            <a:avLst/>
          </a:prstGeom>
        </xdr:spPr>
      </xdr:pic>
      <xdr:cxnSp macro="">
        <xdr:nvCxnSpPr>
          <xdr:cNvPr id="297" name="Straight Connector 296">
            <a:extLst>
              <a:ext uri="{FF2B5EF4-FFF2-40B4-BE49-F238E27FC236}">
                <a16:creationId xmlns:a16="http://schemas.microsoft.com/office/drawing/2014/main" id="{B24C80F0-0406-0E3D-F3DC-A21C67AD8907}"/>
              </a:ext>
            </a:extLst>
          </xdr:cNvPr>
          <xdr:cNvCxnSpPr>
            <a:cxnSpLocks/>
          </xdr:cNvCxnSpPr>
        </xdr:nvCxnSpPr>
        <xdr:spPr>
          <a:xfrm>
            <a:off x="9080723" y="793115"/>
            <a:ext cx="0" cy="360000"/>
          </a:xfrm>
          <a:prstGeom prst="line">
            <a:avLst/>
          </a:prstGeom>
          <a:ln>
            <a:solidFill>
              <a:schemeClr val="accent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3</xdr:col>
      <xdr:colOff>171450</xdr:colOff>
      <xdr:row>15</xdr:row>
      <xdr:rowOff>117475</xdr:rowOff>
    </xdr:from>
    <xdr:to>
      <xdr:col>3</xdr:col>
      <xdr:colOff>1987550</xdr:colOff>
      <xdr:row>17</xdr:row>
      <xdr:rowOff>63500</xdr:rowOff>
    </xdr:to>
    <xdr:sp macro="[0]!Rectangle42_Click" textlink="">
      <xdr:nvSpPr>
        <xdr:cNvPr id="43" name="Rectangle 42">
          <a:extLst>
            <a:ext uri="{FF2B5EF4-FFF2-40B4-BE49-F238E27FC236}">
              <a16:creationId xmlns:a16="http://schemas.microsoft.com/office/drawing/2014/main" id="{70F00D2A-6DF9-F639-D800-7E78814D966C}"/>
            </a:ext>
          </a:extLst>
        </xdr:cNvPr>
        <xdr:cNvSpPr/>
      </xdr:nvSpPr>
      <xdr:spPr>
        <a:xfrm>
          <a:off x="3473450" y="3482975"/>
          <a:ext cx="1816100" cy="342900"/>
        </a:xfrm>
        <a:prstGeom prst="rect">
          <a:avLst/>
        </a:prstGeom>
        <a:solidFill>
          <a:schemeClr val="accent2">
            <a:lumMod val="40000"/>
            <a:lumOff val="60000"/>
          </a:schemeClr>
        </a:solidFill>
        <a:ln>
          <a:noFill/>
        </a:ln>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en-GB" sz="1800" b="1"/>
            <a:t>Inpatient</a:t>
          </a:r>
        </a:p>
      </xdr:txBody>
    </xdr:sp>
    <xdr:clientData/>
  </xdr:twoCellAnchor>
  <xdr:twoCellAnchor>
    <xdr:from>
      <xdr:col>2</xdr:col>
      <xdr:colOff>0</xdr:colOff>
      <xdr:row>19</xdr:row>
      <xdr:rowOff>0</xdr:rowOff>
    </xdr:from>
    <xdr:to>
      <xdr:col>4</xdr:col>
      <xdr:colOff>3243257</xdr:colOff>
      <xdr:row>38</xdr:row>
      <xdr:rowOff>135547</xdr:rowOff>
    </xdr:to>
    <xdr:pic>
      <xdr:nvPicPr>
        <xdr:cNvPr id="259" name="Picture 258">
          <a:extLst>
            <a:ext uri="{FF2B5EF4-FFF2-40B4-BE49-F238E27FC236}">
              <a16:creationId xmlns:a16="http://schemas.microsoft.com/office/drawing/2014/main" id="{CC69B29D-CB54-A0D7-B9BE-C130E5213EA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174875" y="4175125"/>
          <a:ext cx="6529382" cy="4834547"/>
        </a:xfrm>
        <a:prstGeom prst="rect">
          <a:avLst/>
        </a:prstGeom>
      </xdr:spPr>
    </xdr:pic>
    <xdr:clientData/>
  </xdr:twoCellAnchor>
  <xdr:twoCellAnchor>
    <xdr:from>
      <xdr:col>3</xdr:col>
      <xdr:colOff>180975</xdr:colOff>
      <xdr:row>40</xdr:row>
      <xdr:rowOff>123825</xdr:rowOff>
    </xdr:from>
    <xdr:to>
      <xdr:col>3</xdr:col>
      <xdr:colOff>1993900</xdr:colOff>
      <xdr:row>42</xdr:row>
      <xdr:rowOff>63500</xdr:rowOff>
    </xdr:to>
    <xdr:sp macro="[0]!Rectangle43_Click" textlink="">
      <xdr:nvSpPr>
        <xdr:cNvPr id="260" name="Rectangle 259">
          <a:extLst>
            <a:ext uri="{FF2B5EF4-FFF2-40B4-BE49-F238E27FC236}">
              <a16:creationId xmlns:a16="http://schemas.microsoft.com/office/drawing/2014/main" id="{DDE84125-FE5E-49A3-B078-BD47B17DF476}"/>
            </a:ext>
          </a:extLst>
        </xdr:cNvPr>
        <xdr:cNvSpPr/>
      </xdr:nvSpPr>
      <xdr:spPr>
        <a:xfrm>
          <a:off x="3482975" y="4060825"/>
          <a:ext cx="1812925" cy="336550"/>
        </a:xfrm>
        <a:prstGeom prst="rect">
          <a:avLst/>
        </a:prstGeom>
        <a:solidFill>
          <a:schemeClr val="accent4">
            <a:lumMod val="75000"/>
          </a:schemeClr>
        </a:solidFill>
        <a:ln>
          <a:noFill/>
        </a:ln>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en-GB" sz="1800" b="1"/>
            <a:t>Outpatient</a:t>
          </a:r>
        </a:p>
      </xdr:txBody>
    </xdr:sp>
    <xdr:clientData/>
  </xdr:twoCellAnchor>
  <xdr:twoCellAnchor>
    <xdr:from>
      <xdr:col>2</xdr:col>
      <xdr:colOff>0</xdr:colOff>
      <xdr:row>45</xdr:row>
      <xdr:rowOff>0</xdr:rowOff>
    </xdr:from>
    <xdr:to>
      <xdr:col>4</xdr:col>
      <xdr:colOff>3255450</xdr:colOff>
      <xdr:row>72</xdr:row>
      <xdr:rowOff>107732</xdr:rowOff>
    </xdr:to>
    <xdr:pic>
      <xdr:nvPicPr>
        <xdr:cNvPr id="263" name="Picture 262">
          <a:extLst>
            <a:ext uri="{FF2B5EF4-FFF2-40B4-BE49-F238E27FC236}">
              <a16:creationId xmlns:a16="http://schemas.microsoft.com/office/drawing/2014/main" id="{50B7FCEA-BBAA-9899-BCA1-F49B02DABB5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174875" y="10271125"/>
          <a:ext cx="6541575" cy="4816257"/>
        </a:xfrm>
        <a:prstGeom prst="rect">
          <a:avLst/>
        </a:prstGeom>
      </xdr:spPr>
    </xdr:pic>
    <xdr:clientData/>
  </xdr:twoCellAnchor>
  <xdr:twoCellAnchor editAs="oneCell">
    <xdr:from>
      <xdr:col>2</xdr:col>
      <xdr:colOff>0</xdr:colOff>
      <xdr:row>75</xdr:row>
      <xdr:rowOff>0</xdr:rowOff>
    </xdr:from>
    <xdr:to>
      <xdr:col>5</xdr:col>
      <xdr:colOff>2278146</xdr:colOff>
      <xdr:row>86</xdr:row>
      <xdr:rowOff>38298</xdr:rowOff>
    </xdr:to>
    <xdr:pic>
      <xdr:nvPicPr>
        <xdr:cNvPr id="264" name="Picture 263">
          <a:extLst>
            <a:ext uri="{FF2B5EF4-FFF2-40B4-BE49-F238E27FC236}">
              <a16:creationId xmlns:a16="http://schemas.microsoft.com/office/drawing/2014/main" id="{6EA86104-2988-2467-3519-8856DD3DFFA5}"/>
            </a:ext>
          </a:extLst>
        </xdr:cNvPr>
        <xdr:cNvPicPr>
          <a:picLocks noChangeAspect="1"/>
        </xdr:cNvPicPr>
      </xdr:nvPicPr>
      <xdr:blipFill>
        <a:blip xmlns:r="http://schemas.openxmlformats.org/officeDocument/2006/relationships" r:embed="rId11"/>
        <a:stretch>
          <a:fillRect/>
        </a:stretch>
      </xdr:blipFill>
      <xdr:spPr>
        <a:xfrm>
          <a:off x="2174875" y="5461000"/>
          <a:ext cx="11223709" cy="3737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47620</xdr:colOff>
      <xdr:row>16</xdr:row>
      <xdr:rowOff>37895</xdr:rowOff>
    </xdr:from>
    <xdr:to>
      <xdr:col>2</xdr:col>
      <xdr:colOff>865327</xdr:colOff>
      <xdr:row>17</xdr:row>
      <xdr:rowOff>10763</xdr:rowOff>
    </xdr:to>
    <xdr:sp macro="" textlink="">
      <xdr:nvSpPr>
        <xdr:cNvPr id="43" name="Rectangle: Rounded Corners 42">
          <a:extLst>
            <a:ext uri="{FF2B5EF4-FFF2-40B4-BE49-F238E27FC236}">
              <a16:creationId xmlns:a16="http://schemas.microsoft.com/office/drawing/2014/main" id="{60D5595E-CDE3-4D07-A7B6-A966A11790A3}"/>
            </a:ext>
          </a:extLst>
        </xdr:cNvPr>
        <xdr:cNvSpPr/>
      </xdr:nvSpPr>
      <xdr:spPr>
        <a:xfrm>
          <a:off x="2222495" y="9118395"/>
          <a:ext cx="817707" cy="195118"/>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2</xdr:col>
      <xdr:colOff>50795</xdr:colOff>
      <xdr:row>21</xdr:row>
      <xdr:rowOff>35174</xdr:rowOff>
    </xdr:from>
    <xdr:to>
      <xdr:col>2</xdr:col>
      <xdr:colOff>849452</xdr:colOff>
      <xdr:row>22</xdr:row>
      <xdr:rowOff>9072</xdr:rowOff>
    </xdr:to>
    <xdr:sp macro="" textlink="">
      <xdr:nvSpPr>
        <xdr:cNvPr id="44" name="Rectangle: Rounded Corners 43">
          <a:extLst>
            <a:ext uri="{FF2B5EF4-FFF2-40B4-BE49-F238E27FC236}">
              <a16:creationId xmlns:a16="http://schemas.microsoft.com/office/drawing/2014/main" id="{953F9C39-E573-4D81-AC88-B1642D00E5F2}"/>
            </a:ext>
          </a:extLst>
        </xdr:cNvPr>
        <xdr:cNvSpPr/>
      </xdr:nvSpPr>
      <xdr:spPr>
        <a:xfrm>
          <a:off x="2225670" y="14656049"/>
          <a:ext cx="798657" cy="196148"/>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2</xdr:col>
      <xdr:colOff>47620</xdr:colOff>
      <xdr:row>25</xdr:row>
      <xdr:rowOff>29071</xdr:rowOff>
    </xdr:from>
    <xdr:to>
      <xdr:col>2</xdr:col>
      <xdr:colOff>849452</xdr:colOff>
      <xdr:row>25</xdr:row>
      <xdr:rowOff>212066</xdr:rowOff>
    </xdr:to>
    <xdr:sp macro="" textlink="">
      <xdr:nvSpPr>
        <xdr:cNvPr id="45" name="Rectangle: Rounded Corners 44">
          <a:extLst>
            <a:ext uri="{FF2B5EF4-FFF2-40B4-BE49-F238E27FC236}">
              <a16:creationId xmlns:a16="http://schemas.microsoft.com/office/drawing/2014/main" id="{23905AF6-11D0-4A8A-84E3-F886AD8A8D82}"/>
            </a:ext>
          </a:extLst>
        </xdr:cNvPr>
        <xdr:cNvSpPr/>
      </xdr:nvSpPr>
      <xdr:spPr>
        <a:xfrm>
          <a:off x="2222495" y="20364946"/>
          <a:ext cx="801832" cy="182995"/>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2</xdr:col>
      <xdr:colOff>47620</xdr:colOff>
      <xdr:row>29</xdr:row>
      <xdr:rowOff>25898</xdr:rowOff>
    </xdr:from>
    <xdr:to>
      <xdr:col>2</xdr:col>
      <xdr:colOff>870317</xdr:colOff>
      <xdr:row>29</xdr:row>
      <xdr:rowOff>212068</xdr:rowOff>
    </xdr:to>
    <xdr:sp macro="" textlink="">
      <xdr:nvSpPr>
        <xdr:cNvPr id="46" name="Rectangle: Rounded Corners 45">
          <a:extLst>
            <a:ext uri="{FF2B5EF4-FFF2-40B4-BE49-F238E27FC236}">
              <a16:creationId xmlns:a16="http://schemas.microsoft.com/office/drawing/2014/main" id="{AA852021-824E-46E6-9B64-9FB35FE83169}"/>
            </a:ext>
          </a:extLst>
        </xdr:cNvPr>
        <xdr:cNvSpPr/>
      </xdr:nvSpPr>
      <xdr:spPr>
        <a:xfrm>
          <a:off x="2222495" y="26314898"/>
          <a:ext cx="822697" cy="186170"/>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2</xdr:col>
      <xdr:colOff>47620</xdr:colOff>
      <xdr:row>33</xdr:row>
      <xdr:rowOff>19549</xdr:rowOff>
    </xdr:from>
    <xdr:to>
      <xdr:col>2</xdr:col>
      <xdr:colOff>998472</xdr:colOff>
      <xdr:row>33</xdr:row>
      <xdr:rowOff>208891</xdr:rowOff>
    </xdr:to>
    <xdr:sp macro="" textlink="">
      <xdr:nvSpPr>
        <xdr:cNvPr id="47" name="Rectangle: Rounded Corners 46">
          <a:extLst>
            <a:ext uri="{FF2B5EF4-FFF2-40B4-BE49-F238E27FC236}">
              <a16:creationId xmlns:a16="http://schemas.microsoft.com/office/drawing/2014/main" id="{461702B5-3BC2-459F-AFED-B29036D1C076}"/>
            </a:ext>
          </a:extLst>
        </xdr:cNvPr>
        <xdr:cNvSpPr/>
      </xdr:nvSpPr>
      <xdr:spPr>
        <a:xfrm>
          <a:off x="2222495" y="27896049"/>
          <a:ext cx="950852" cy="189342"/>
        </a:xfrm>
        <a:prstGeom prst="roundRect">
          <a:avLst/>
        </a:prstGeom>
        <a:solidFill>
          <a:srgbClr val="FFC00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2nd priority</a:t>
          </a:r>
        </a:p>
      </xdr:txBody>
    </xdr:sp>
    <xdr:clientData/>
  </xdr:twoCellAnchor>
  <xdr:twoCellAnchor>
    <xdr:from>
      <xdr:col>2</xdr:col>
      <xdr:colOff>73020</xdr:colOff>
      <xdr:row>11</xdr:row>
      <xdr:rowOff>85520</xdr:rowOff>
    </xdr:from>
    <xdr:to>
      <xdr:col>2</xdr:col>
      <xdr:colOff>890727</xdr:colOff>
      <xdr:row>12</xdr:row>
      <xdr:rowOff>58388</xdr:rowOff>
    </xdr:to>
    <xdr:sp macro="" textlink="">
      <xdr:nvSpPr>
        <xdr:cNvPr id="82" name="Rectangle: Rounded Corners 81">
          <a:extLst>
            <a:ext uri="{FF2B5EF4-FFF2-40B4-BE49-F238E27FC236}">
              <a16:creationId xmlns:a16="http://schemas.microsoft.com/office/drawing/2014/main" id="{FD126357-267E-4C5C-949E-79906EDB66C0}"/>
            </a:ext>
          </a:extLst>
        </xdr:cNvPr>
        <xdr:cNvSpPr/>
      </xdr:nvSpPr>
      <xdr:spPr>
        <a:xfrm>
          <a:off x="2247895" y="3816145"/>
          <a:ext cx="817707" cy="195118"/>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5</xdr:col>
      <xdr:colOff>2256672</xdr:colOff>
      <xdr:row>7</xdr:row>
      <xdr:rowOff>34086</xdr:rowOff>
    </xdr:from>
    <xdr:to>
      <xdr:col>5</xdr:col>
      <xdr:colOff>3065487</xdr:colOff>
      <xdr:row>7</xdr:row>
      <xdr:rowOff>235554</xdr:rowOff>
    </xdr:to>
    <xdr:sp macro="" textlink="">
      <xdr:nvSpPr>
        <xdr:cNvPr id="13" name="Rectangle: Rounded Corners 84">
          <a:extLst>
            <a:ext uri="{FF2B5EF4-FFF2-40B4-BE49-F238E27FC236}">
              <a16:creationId xmlns:a16="http://schemas.microsoft.com/office/drawing/2014/main" id="{3ED2F3F6-4D70-4CFF-89AE-0D1A88DBB290}"/>
            </a:ext>
          </a:extLst>
        </xdr:cNvPr>
        <xdr:cNvSpPr/>
      </xdr:nvSpPr>
      <xdr:spPr>
        <a:xfrm>
          <a:off x="13341157" y="1985777"/>
          <a:ext cx="808815" cy="201468"/>
        </a:xfrm>
        <a:prstGeom prst="roundRect">
          <a:avLst/>
        </a:prstGeom>
        <a:solidFill>
          <a:srgbClr val="00B05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r>
            <a:rPr lang="it-IT" sz="1000"/>
            <a:t>1st priority</a:t>
          </a:r>
        </a:p>
      </xdr:txBody>
    </xdr:sp>
    <xdr:clientData/>
  </xdr:twoCellAnchor>
  <xdr:twoCellAnchor>
    <xdr:from>
      <xdr:col>3</xdr:col>
      <xdr:colOff>409575</xdr:colOff>
      <xdr:row>11</xdr:row>
      <xdr:rowOff>6350</xdr:rowOff>
    </xdr:from>
    <xdr:to>
      <xdr:col>5</xdr:col>
      <xdr:colOff>3743343</xdr:colOff>
      <xdr:row>13</xdr:row>
      <xdr:rowOff>4270278</xdr:rowOff>
    </xdr:to>
    <xdr:pic>
      <xdr:nvPicPr>
        <xdr:cNvPr id="86" name="Picture 85">
          <a:extLst>
            <a:ext uri="{FF2B5EF4-FFF2-40B4-BE49-F238E27FC236}">
              <a16:creationId xmlns:a16="http://schemas.microsoft.com/office/drawing/2014/main" id="{A4969457-4B5F-05EC-72D3-09A41E364F49}"/>
            </a:ext>
          </a:extLst>
        </xdr:cNvPr>
        <xdr:cNvPicPr>
          <a:picLocks noChangeAspect="1"/>
        </xdr:cNvPicPr>
      </xdr:nvPicPr>
      <xdr:blipFill>
        <a:blip xmlns:r="http://schemas.openxmlformats.org/officeDocument/2006/relationships" r:embed="rId1"/>
        <a:stretch>
          <a:fillRect/>
        </a:stretch>
      </xdr:blipFill>
      <xdr:spPr>
        <a:xfrm>
          <a:off x="3711575" y="3736975"/>
          <a:ext cx="10477518" cy="4730653"/>
        </a:xfrm>
        <a:prstGeom prst="rect">
          <a:avLst/>
        </a:prstGeom>
      </xdr:spPr>
    </xdr:pic>
    <xdr:clientData/>
  </xdr:twoCellAnchor>
  <xdr:twoCellAnchor>
    <xdr:from>
      <xdr:col>3</xdr:col>
      <xdr:colOff>406400</xdr:colOff>
      <xdr:row>16</xdr:row>
      <xdr:rowOff>42140</xdr:rowOff>
    </xdr:from>
    <xdr:to>
      <xdr:col>5</xdr:col>
      <xdr:colOff>3675774</xdr:colOff>
      <xdr:row>18</xdr:row>
      <xdr:rowOff>4282188</xdr:rowOff>
    </xdr:to>
    <xdr:pic>
      <xdr:nvPicPr>
        <xdr:cNvPr id="87" name="Picture 86">
          <a:extLst>
            <a:ext uri="{FF2B5EF4-FFF2-40B4-BE49-F238E27FC236}">
              <a16:creationId xmlns:a16="http://schemas.microsoft.com/office/drawing/2014/main" id="{B3CF1ED7-2BEB-8BC4-0B68-D2E41DB2C4AE}"/>
            </a:ext>
          </a:extLst>
        </xdr:cNvPr>
        <xdr:cNvPicPr>
          <a:picLocks noChangeAspect="1"/>
        </xdr:cNvPicPr>
      </xdr:nvPicPr>
      <xdr:blipFill>
        <a:blip xmlns:r="http://schemas.openxmlformats.org/officeDocument/2006/relationships" r:embed="rId2"/>
        <a:stretch>
          <a:fillRect/>
        </a:stretch>
      </xdr:blipFill>
      <xdr:spPr>
        <a:xfrm>
          <a:off x="3916218" y="9128413"/>
          <a:ext cx="10854738" cy="4713411"/>
        </a:xfrm>
        <a:prstGeom prst="rect">
          <a:avLst/>
        </a:prstGeom>
      </xdr:spPr>
    </xdr:pic>
    <xdr:clientData/>
  </xdr:twoCellAnchor>
  <xdr:twoCellAnchor>
    <xdr:from>
      <xdr:col>3</xdr:col>
      <xdr:colOff>406400</xdr:colOff>
      <xdr:row>21</xdr:row>
      <xdr:rowOff>47625</xdr:rowOff>
    </xdr:from>
    <xdr:to>
      <xdr:col>5</xdr:col>
      <xdr:colOff>3743089</xdr:colOff>
      <xdr:row>22</xdr:row>
      <xdr:rowOff>4821100</xdr:rowOff>
    </xdr:to>
    <xdr:pic>
      <xdr:nvPicPr>
        <xdr:cNvPr id="88" name="Picture 87">
          <a:extLst>
            <a:ext uri="{FF2B5EF4-FFF2-40B4-BE49-F238E27FC236}">
              <a16:creationId xmlns:a16="http://schemas.microsoft.com/office/drawing/2014/main" id="{30966217-05CB-1A14-7E2D-6982A09583D8}"/>
            </a:ext>
          </a:extLst>
        </xdr:cNvPr>
        <xdr:cNvPicPr>
          <a:picLocks noChangeAspect="1"/>
        </xdr:cNvPicPr>
      </xdr:nvPicPr>
      <xdr:blipFill>
        <a:blip xmlns:r="http://schemas.openxmlformats.org/officeDocument/2006/relationships" r:embed="rId3"/>
        <a:stretch>
          <a:fillRect/>
        </a:stretch>
      </xdr:blipFill>
      <xdr:spPr>
        <a:xfrm>
          <a:off x="3708400" y="14668500"/>
          <a:ext cx="10480439" cy="4995725"/>
        </a:xfrm>
        <a:prstGeom prst="rect">
          <a:avLst/>
        </a:prstGeom>
      </xdr:spPr>
    </xdr:pic>
    <xdr:clientData/>
  </xdr:twoCellAnchor>
  <xdr:twoCellAnchor>
    <xdr:from>
      <xdr:col>3</xdr:col>
      <xdr:colOff>409575</xdr:colOff>
      <xdr:row>26</xdr:row>
      <xdr:rowOff>0</xdr:rowOff>
    </xdr:from>
    <xdr:to>
      <xdr:col>5</xdr:col>
      <xdr:colOff>3688474</xdr:colOff>
      <xdr:row>26</xdr:row>
      <xdr:rowOff>5029382</xdr:rowOff>
    </xdr:to>
    <xdr:pic>
      <xdr:nvPicPr>
        <xdr:cNvPr id="89" name="Picture 88">
          <a:extLst>
            <a:ext uri="{FF2B5EF4-FFF2-40B4-BE49-F238E27FC236}">
              <a16:creationId xmlns:a16="http://schemas.microsoft.com/office/drawing/2014/main" id="{5770DF34-5B07-5EDD-34A5-1AF47B2468B5}"/>
            </a:ext>
          </a:extLst>
        </xdr:cNvPr>
        <xdr:cNvPicPr>
          <a:picLocks noChangeAspect="1"/>
        </xdr:cNvPicPr>
      </xdr:nvPicPr>
      <xdr:blipFill>
        <a:blip xmlns:r="http://schemas.openxmlformats.org/officeDocument/2006/relationships" r:embed="rId4"/>
        <a:stretch>
          <a:fillRect/>
        </a:stretch>
      </xdr:blipFill>
      <xdr:spPr>
        <a:xfrm>
          <a:off x="3711575" y="20558125"/>
          <a:ext cx="10422649" cy="5038907"/>
        </a:xfrm>
        <a:prstGeom prst="rect">
          <a:avLst/>
        </a:prstGeom>
      </xdr:spPr>
    </xdr:pic>
    <xdr:clientData/>
  </xdr:twoCellAnchor>
  <xdr:twoCellAnchor>
    <xdr:from>
      <xdr:col>3</xdr:col>
      <xdr:colOff>409575</xdr:colOff>
      <xdr:row>29</xdr:row>
      <xdr:rowOff>28575</xdr:rowOff>
    </xdr:from>
    <xdr:to>
      <xdr:col>5</xdr:col>
      <xdr:colOff>3694824</xdr:colOff>
      <xdr:row>30</xdr:row>
      <xdr:rowOff>3933928</xdr:rowOff>
    </xdr:to>
    <xdr:pic>
      <xdr:nvPicPr>
        <xdr:cNvPr id="91" name="Picture 90">
          <a:extLst>
            <a:ext uri="{FF2B5EF4-FFF2-40B4-BE49-F238E27FC236}">
              <a16:creationId xmlns:a16="http://schemas.microsoft.com/office/drawing/2014/main" id="{AE933B73-3E51-1E3B-0099-29848CA7EFB1}"/>
            </a:ext>
          </a:extLst>
        </xdr:cNvPr>
        <xdr:cNvPicPr>
          <a:picLocks noChangeAspect="1"/>
        </xdr:cNvPicPr>
      </xdr:nvPicPr>
      <xdr:blipFill>
        <a:blip xmlns:r="http://schemas.openxmlformats.org/officeDocument/2006/relationships" r:embed="rId5"/>
        <a:stretch>
          <a:fillRect/>
        </a:stretch>
      </xdr:blipFill>
      <xdr:spPr>
        <a:xfrm>
          <a:off x="3711575" y="26317575"/>
          <a:ext cx="10428999" cy="4105378"/>
        </a:xfrm>
        <a:prstGeom prst="rect">
          <a:avLst/>
        </a:prstGeom>
      </xdr:spPr>
    </xdr:pic>
    <xdr:clientData/>
  </xdr:twoCellAnchor>
  <xdr:twoCellAnchor>
    <xdr:from>
      <xdr:col>3</xdr:col>
      <xdr:colOff>406400</xdr:colOff>
      <xdr:row>33</xdr:row>
      <xdr:rowOff>104775</xdr:rowOff>
    </xdr:from>
    <xdr:to>
      <xdr:col>5</xdr:col>
      <xdr:colOff>3675774</xdr:colOff>
      <xdr:row>34</xdr:row>
      <xdr:rowOff>3794082</xdr:rowOff>
    </xdr:to>
    <xdr:pic>
      <xdr:nvPicPr>
        <xdr:cNvPr id="92" name="Picture 91">
          <a:extLst>
            <a:ext uri="{FF2B5EF4-FFF2-40B4-BE49-F238E27FC236}">
              <a16:creationId xmlns:a16="http://schemas.microsoft.com/office/drawing/2014/main" id="{70E9C273-F7F8-0FAB-0982-8D7E7BB21DFB}"/>
            </a:ext>
          </a:extLst>
        </xdr:cNvPr>
        <xdr:cNvPicPr>
          <a:picLocks noChangeAspect="1"/>
        </xdr:cNvPicPr>
      </xdr:nvPicPr>
      <xdr:blipFill>
        <a:blip xmlns:r="http://schemas.openxmlformats.org/officeDocument/2006/relationships" r:embed="rId6"/>
        <a:stretch>
          <a:fillRect/>
        </a:stretch>
      </xdr:blipFill>
      <xdr:spPr>
        <a:xfrm>
          <a:off x="3708400" y="31346775"/>
          <a:ext cx="10413124" cy="3882982"/>
        </a:xfrm>
        <a:prstGeom prst="rect">
          <a:avLst/>
        </a:prstGeom>
      </xdr:spPr>
    </xdr:pic>
    <xdr:clientData/>
  </xdr:twoCellAnchor>
  <xdr:twoCellAnchor>
    <xdr:from>
      <xdr:col>4</xdr:col>
      <xdr:colOff>2013857</xdr:colOff>
      <xdr:row>50</xdr:row>
      <xdr:rowOff>152853</xdr:rowOff>
    </xdr:from>
    <xdr:to>
      <xdr:col>4</xdr:col>
      <xdr:colOff>3112862</xdr:colOff>
      <xdr:row>50</xdr:row>
      <xdr:rowOff>391432</xdr:rowOff>
    </xdr:to>
    <xdr:sp macro="" textlink="">
      <xdr:nvSpPr>
        <xdr:cNvPr id="94" name="Rectangle: Rounded Corners 93">
          <a:extLst>
            <a:ext uri="{FF2B5EF4-FFF2-40B4-BE49-F238E27FC236}">
              <a16:creationId xmlns:a16="http://schemas.microsoft.com/office/drawing/2014/main" id="{0868B704-077F-41B2-9D62-9A799A2FB857}"/>
            </a:ext>
          </a:extLst>
        </xdr:cNvPr>
        <xdr:cNvSpPr/>
      </xdr:nvSpPr>
      <xdr:spPr>
        <a:xfrm>
          <a:off x="7483928" y="4411889"/>
          <a:ext cx="1099005" cy="238579"/>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4</xdr:col>
      <xdr:colOff>6304972</xdr:colOff>
      <xdr:row>124</xdr:row>
      <xdr:rowOff>48052</xdr:rowOff>
    </xdr:from>
    <xdr:to>
      <xdr:col>5</xdr:col>
      <xdr:colOff>2422961</xdr:colOff>
      <xdr:row>125</xdr:row>
      <xdr:rowOff>38247</xdr:rowOff>
    </xdr:to>
    <xdr:sp macro="" textlink="">
      <xdr:nvSpPr>
        <xdr:cNvPr id="7" name="Rectangle: Rounded Corners 6">
          <a:extLst>
            <a:ext uri="{FF2B5EF4-FFF2-40B4-BE49-F238E27FC236}">
              <a16:creationId xmlns:a16="http://schemas.microsoft.com/office/drawing/2014/main" id="{BE491B6B-16C7-40ED-AB4D-A5D706A4EADE}"/>
            </a:ext>
          </a:extLst>
        </xdr:cNvPr>
        <xdr:cNvSpPr/>
      </xdr:nvSpPr>
      <xdr:spPr>
        <a:xfrm>
          <a:off x="11082591" y="57999362"/>
          <a:ext cx="2437751" cy="337933"/>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22412</xdr:colOff>
      <xdr:row>94</xdr:row>
      <xdr:rowOff>56029</xdr:rowOff>
    </xdr:from>
    <xdr:to>
      <xdr:col>2</xdr:col>
      <xdr:colOff>1118161</xdr:colOff>
      <xdr:row>95</xdr:row>
      <xdr:rowOff>121490</xdr:rowOff>
    </xdr:to>
    <xdr:sp macro="" textlink="">
      <xdr:nvSpPr>
        <xdr:cNvPr id="8" name="Rectangle: Rounded Corners 7">
          <a:extLst>
            <a:ext uri="{FF2B5EF4-FFF2-40B4-BE49-F238E27FC236}">
              <a16:creationId xmlns:a16="http://schemas.microsoft.com/office/drawing/2014/main" id="{D0DF4A3B-1829-4822-8795-471C900546ED}"/>
            </a:ext>
          </a:extLst>
        </xdr:cNvPr>
        <xdr:cNvSpPr/>
      </xdr:nvSpPr>
      <xdr:spPr>
        <a:xfrm>
          <a:off x="2196353" y="8987117"/>
          <a:ext cx="1095749" cy="24475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11458</xdr:colOff>
      <xdr:row>62</xdr:row>
      <xdr:rowOff>69436</xdr:rowOff>
    </xdr:from>
    <xdr:to>
      <xdr:col>2</xdr:col>
      <xdr:colOff>1105806</xdr:colOff>
      <xdr:row>62</xdr:row>
      <xdr:rowOff>321569</xdr:rowOff>
    </xdr:to>
    <xdr:sp macro="" textlink="">
      <xdr:nvSpPr>
        <xdr:cNvPr id="10" name="Rectangle: Rounded Corners 9">
          <a:extLst>
            <a:ext uri="{FF2B5EF4-FFF2-40B4-BE49-F238E27FC236}">
              <a16:creationId xmlns:a16="http://schemas.microsoft.com/office/drawing/2014/main" id="{2C4A94A3-1FF0-4DAD-B282-7FEE0CB508BA}"/>
            </a:ext>
          </a:extLst>
        </xdr:cNvPr>
        <xdr:cNvSpPr/>
      </xdr:nvSpPr>
      <xdr:spPr>
        <a:xfrm>
          <a:off x="2181501" y="2363719"/>
          <a:ext cx="1094348" cy="252133"/>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4</xdr:col>
      <xdr:colOff>2000250</xdr:colOff>
      <xdr:row>42</xdr:row>
      <xdr:rowOff>13607</xdr:rowOff>
    </xdr:from>
    <xdr:to>
      <xdr:col>4</xdr:col>
      <xdr:colOff>3097773</xdr:colOff>
      <xdr:row>43</xdr:row>
      <xdr:rowOff>88847</xdr:rowOff>
    </xdr:to>
    <xdr:sp macro="" textlink="">
      <xdr:nvSpPr>
        <xdr:cNvPr id="12" name="Rectangle: Rounded Corners 11">
          <a:extLst>
            <a:ext uri="{FF2B5EF4-FFF2-40B4-BE49-F238E27FC236}">
              <a16:creationId xmlns:a16="http://schemas.microsoft.com/office/drawing/2014/main" id="{CFA90750-665F-45E6-A6F7-71F8F1F4F433}"/>
            </a:ext>
          </a:extLst>
        </xdr:cNvPr>
        <xdr:cNvSpPr/>
      </xdr:nvSpPr>
      <xdr:spPr>
        <a:xfrm>
          <a:off x="7470321" y="2530928"/>
          <a:ext cx="1097523" cy="252133"/>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15</xdr:col>
      <xdr:colOff>0</xdr:colOff>
      <xdr:row>176</xdr:row>
      <xdr:rowOff>0</xdr:rowOff>
    </xdr:from>
    <xdr:to>
      <xdr:col>15</xdr:col>
      <xdr:colOff>1105355</xdr:colOff>
      <xdr:row>177</xdr:row>
      <xdr:rowOff>61686</xdr:rowOff>
    </xdr:to>
    <xdr:sp macro="" textlink="">
      <xdr:nvSpPr>
        <xdr:cNvPr id="23" name="Rectangle: Rounded Corners 22">
          <a:extLst>
            <a:ext uri="{FF2B5EF4-FFF2-40B4-BE49-F238E27FC236}">
              <a16:creationId xmlns:a16="http://schemas.microsoft.com/office/drawing/2014/main" id="{AFA52305-303A-495D-AB3B-E2DEA7B5CFA5}"/>
            </a:ext>
          </a:extLst>
        </xdr:cNvPr>
        <xdr:cNvSpPr/>
      </xdr:nvSpPr>
      <xdr:spPr>
        <a:xfrm>
          <a:off x="37147500" y="24179893"/>
          <a:ext cx="1105355" cy="238579"/>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27214</xdr:colOff>
      <xdr:row>224</xdr:row>
      <xdr:rowOff>122465</xdr:rowOff>
    </xdr:from>
    <xdr:to>
      <xdr:col>2</xdr:col>
      <xdr:colOff>1122243</xdr:colOff>
      <xdr:row>224</xdr:row>
      <xdr:rowOff>377546</xdr:rowOff>
    </xdr:to>
    <xdr:sp macro="" textlink="">
      <xdr:nvSpPr>
        <xdr:cNvPr id="25" name="Rectangle: Rounded Corners 24">
          <a:extLst>
            <a:ext uri="{FF2B5EF4-FFF2-40B4-BE49-F238E27FC236}">
              <a16:creationId xmlns:a16="http://schemas.microsoft.com/office/drawing/2014/main" id="{A6F46BF3-3D96-43BF-8C5F-116C851A973F}"/>
            </a:ext>
          </a:extLst>
        </xdr:cNvPr>
        <xdr:cNvSpPr/>
      </xdr:nvSpPr>
      <xdr:spPr>
        <a:xfrm>
          <a:off x="2204357" y="2027465"/>
          <a:ext cx="1095029" cy="255081"/>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0</xdr:colOff>
      <xdr:row>263</xdr:row>
      <xdr:rowOff>108857</xdr:rowOff>
    </xdr:from>
    <xdr:to>
      <xdr:col>2</xdr:col>
      <xdr:colOff>1095029</xdr:colOff>
      <xdr:row>263</xdr:row>
      <xdr:rowOff>357588</xdr:rowOff>
    </xdr:to>
    <xdr:sp macro="" textlink="">
      <xdr:nvSpPr>
        <xdr:cNvPr id="27" name="Rectangle: Rounded Corners 26">
          <a:extLst>
            <a:ext uri="{FF2B5EF4-FFF2-40B4-BE49-F238E27FC236}">
              <a16:creationId xmlns:a16="http://schemas.microsoft.com/office/drawing/2014/main" id="{0435E91C-243A-4BDC-903D-8E94152A621E}"/>
            </a:ext>
          </a:extLst>
        </xdr:cNvPr>
        <xdr:cNvSpPr/>
      </xdr:nvSpPr>
      <xdr:spPr>
        <a:xfrm>
          <a:off x="2177143" y="2435678"/>
          <a:ext cx="1095029" cy="248731"/>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1</xdr:col>
      <xdr:colOff>1197430</xdr:colOff>
      <xdr:row>299</xdr:row>
      <xdr:rowOff>68035</xdr:rowOff>
    </xdr:from>
    <xdr:to>
      <xdr:col>2</xdr:col>
      <xdr:colOff>1084598</xdr:colOff>
      <xdr:row>299</xdr:row>
      <xdr:rowOff>313591</xdr:rowOff>
    </xdr:to>
    <xdr:sp macro="" textlink="">
      <xdr:nvSpPr>
        <xdr:cNvPr id="31" name="Rectangle: Rounded Corners 30">
          <a:extLst>
            <a:ext uri="{FF2B5EF4-FFF2-40B4-BE49-F238E27FC236}">
              <a16:creationId xmlns:a16="http://schemas.microsoft.com/office/drawing/2014/main" id="{ECD3357D-E03C-4D79-ADC3-9B9E4607107C}"/>
            </a:ext>
          </a:extLst>
        </xdr:cNvPr>
        <xdr:cNvSpPr/>
      </xdr:nvSpPr>
      <xdr:spPr>
        <a:xfrm>
          <a:off x="2163537" y="2149928"/>
          <a:ext cx="1098204" cy="245556"/>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1</xdr:col>
      <xdr:colOff>1197429</xdr:colOff>
      <xdr:row>622</xdr:row>
      <xdr:rowOff>92075</xdr:rowOff>
    </xdr:from>
    <xdr:to>
      <xdr:col>2</xdr:col>
      <xdr:colOff>1094923</xdr:colOff>
      <xdr:row>622</xdr:row>
      <xdr:rowOff>330654</xdr:rowOff>
    </xdr:to>
    <xdr:sp macro="" textlink="">
      <xdr:nvSpPr>
        <xdr:cNvPr id="35" name="Rectangle: Rounded Corners 34">
          <a:extLst>
            <a:ext uri="{FF2B5EF4-FFF2-40B4-BE49-F238E27FC236}">
              <a16:creationId xmlns:a16="http://schemas.microsoft.com/office/drawing/2014/main" id="{9B42138B-003B-4FEB-8CB6-0F956E88F253}"/>
            </a:ext>
          </a:extLst>
        </xdr:cNvPr>
        <xdr:cNvSpPr/>
      </xdr:nvSpPr>
      <xdr:spPr>
        <a:xfrm>
          <a:off x="2163536" y="2173968"/>
          <a:ext cx="1108530" cy="238579"/>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5</xdr:col>
      <xdr:colOff>9860</xdr:colOff>
      <xdr:row>271</xdr:row>
      <xdr:rowOff>157961</xdr:rowOff>
    </xdr:from>
    <xdr:to>
      <xdr:col>5</xdr:col>
      <xdr:colOff>1104889</xdr:colOff>
      <xdr:row>272</xdr:row>
      <xdr:rowOff>89192</xdr:rowOff>
    </xdr:to>
    <xdr:sp macro="" textlink="">
      <xdr:nvSpPr>
        <xdr:cNvPr id="2" name="Rectangle: Rounded Corners 1">
          <a:extLst>
            <a:ext uri="{FF2B5EF4-FFF2-40B4-BE49-F238E27FC236}">
              <a16:creationId xmlns:a16="http://schemas.microsoft.com/office/drawing/2014/main" id="{EBA5A39E-B762-40F2-B60D-51161E39B1BC}"/>
            </a:ext>
          </a:extLst>
        </xdr:cNvPr>
        <xdr:cNvSpPr/>
      </xdr:nvSpPr>
      <xdr:spPr>
        <a:xfrm>
          <a:off x="10666817" y="5030896"/>
          <a:ext cx="1095029" cy="248731"/>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8</xdr:col>
      <xdr:colOff>0</xdr:colOff>
      <xdr:row>271</xdr:row>
      <xdr:rowOff>41413</xdr:rowOff>
    </xdr:from>
    <xdr:to>
      <xdr:col>8</xdr:col>
      <xdr:colOff>1111864</xdr:colOff>
      <xdr:row>272</xdr:row>
      <xdr:rowOff>55216</xdr:rowOff>
    </xdr:to>
    <xdr:sp macro="" textlink="">
      <xdr:nvSpPr>
        <xdr:cNvPr id="9" name="Rectangle: Rounded Corners 8">
          <a:extLst>
            <a:ext uri="{FF2B5EF4-FFF2-40B4-BE49-F238E27FC236}">
              <a16:creationId xmlns:a16="http://schemas.microsoft.com/office/drawing/2014/main" id="{CF6EB77A-AA0F-46F0-9F3E-177124C2EA49}"/>
            </a:ext>
          </a:extLst>
        </xdr:cNvPr>
        <xdr:cNvSpPr/>
      </xdr:nvSpPr>
      <xdr:spPr>
        <a:xfrm>
          <a:off x="19864457" y="4914348"/>
          <a:ext cx="1111864" cy="331303"/>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174625</xdr:colOff>
      <xdr:row>341</xdr:row>
      <xdr:rowOff>476250</xdr:rowOff>
    </xdr:from>
    <xdr:to>
      <xdr:col>2</xdr:col>
      <xdr:colOff>1272148</xdr:colOff>
      <xdr:row>341</xdr:row>
      <xdr:rowOff>726115</xdr:rowOff>
    </xdr:to>
    <xdr:sp macro="" textlink="">
      <xdr:nvSpPr>
        <xdr:cNvPr id="1351" name="Rectangle: Rounded Corners 1350">
          <a:extLst>
            <a:ext uri="{FF2B5EF4-FFF2-40B4-BE49-F238E27FC236}">
              <a16:creationId xmlns:a16="http://schemas.microsoft.com/office/drawing/2014/main" id="{46211771-A85E-470F-88CC-1A074C796E3A}"/>
            </a:ext>
          </a:extLst>
        </xdr:cNvPr>
        <xdr:cNvSpPr/>
      </xdr:nvSpPr>
      <xdr:spPr>
        <a:xfrm>
          <a:off x="2333625" y="159797750"/>
          <a:ext cx="1097523" cy="24986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158750</xdr:colOff>
      <xdr:row>367</xdr:row>
      <xdr:rowOff>190500</xdr:rowOff>
    </xdr:from>
    <xdr:to>
      <xdr:col>2</xdr:col>
      <xdr:colOff>1256273</xdr:colOff>
      <xdr:row>367</xdr:row>
      <xdr:rowOff>440365</xdr:rowOff>
    </xdr:to>
    <xdr:sp macro="" textlink="">
      <xdr:nvSpPr>
        <xdr:cNvPr id="1353" name="Rectangle: Rounded Corners 1352">
          <a:extLst>
            <a:ext uri="{FF2B5EF4-FFF2-40B4-BE49-F238E27FC236}">
              <a16:creationId xmlns:a16="http://schemas.microsoft.com/office/drawing/2014/main" id="{E35337B0-AE53-4BF0-984B-5BA0817BA030}"/>
            </a:ext>
          </a:extLst>
        </xdr:cNvPr>
        <xdr:cNvSpPr/>
      </xdr:nvSpPr>
      <xdr:spPr>
        <a:xfrm>
          <a:off x="2317750" y="167481250"/>
          <a:ext cx="1097523" cy="24986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142875</xdr:colOff>
      <xdr:row>395</xdr:row>
      <xdr:rowOff>206375</xdr:rowOff>
    </xdr:from>
    <xdr:to>
      <xdr:col>2</xdr:col>
      <xdr:colOff>1240398</xdr:colOff>
      <xdr:row>395</xdr:row>
      <xdr:rowOff>456240</xdr:rowOff>
    </xdr:to>
    <xdr:sp macro="" textlink="">
      <xdr:nvSpPr>
        <xdr:cNvPr id="1355" name="Rectangle: Rounded Corners 1354">
          <a:extLst>
            <a:ext uri="{FF2B5EF4-FFF2-40B4-BE49-F238E27FC236}">
              <a16:creationId xmlns:a16="http://schemas.microsoft.com/office/drawing/2014/main" id="{618DDCB9-EB83-4B38-BC06-7AD4259E5914}"/>
            </a:ext>
          </a:extLst>
        </xdr:cNvPr>
        <xdr:cNvSpPr/>
      </xdr:nvSpPr>
      <xdr:spPr>
        <a:xfrm>
          <a:off x="2301875" y="175688625"/>
          <a:ext cx="1097523" cy="24986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127000</xdr:colOff>
      <xdr:row>425</xdr:row>
      <xdr:rowOff>222250</xdr:rowOff>
    </xdr:from>
    <xdr:to>
      <xdr:col>2</xdr:col>
      <xdr:colOff>1224523</xdr:colOff>
      <xdr:row>425</xdr:row>
      <xdr:rowOff>472115</xdr:rowOff>
    </xdr:to>
    <xdr:sp macro="" textlink="">
      <xdr:nvSpPr>
        <xdr:cNvPr id="1357" name="Rectangle: Rounded Corners 1356">
          <a:extLst>
            <a:ext uri="{FF2B5EF4-FFF2-40B4-BE49-F238E27FC236}">
              <a16:creationId xmlns:a16="http://schemas.microsoft.com/office/drawing/2014/main" id="{1A07B18B-8925-45C5-A5F3-20C57EC3C3B2}"/>
            </a:ext>
          </a:extLst>
        </xdr:cNvPr>
        <xdr:cNvSpPr/>
      </xdr:nvSpPr>
      <xdr:spPr>
        <a:xfrm>
          <a:off x="2286000" y="183308625"/>
          <a:ext cx="1097523" cy="24986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174625</xdr:colOff>
      <xdr:row>454</xdr:row>
      <xdr:rowOff>174625</xdr:rowOff>
    </xdr:from>
    <xdr:to>
      <xdr:col>2</xdr:col>
      <xdr:colOff>1272148</xdr:colOff>
      <xdr:row>454</xdr:row>
      <xdr:rowOff>424490</xdr:rowOff>
    </xdr:to>
    <xdr:sp macro="" textlink="">
      <xdr:nvSpPr>
        <xdr:cNvPr id="1359" name="Rectangle: Rounded Corners 1358">
          <a:extLst>
            <a:ext uri="{FF2B5EF4-FFF2-40B4-BE49-F238E27FC236}">
              <a16:creationId xmlns:a16="http://schemas.microsoft.com/office/drawing/2014/main" id="{583D33DA-5896-4994-9937-BD46BFA75E6E}"/>
            </a:ext>
          </a:extLst>
        </xdr:cNvPr>
        <xdr:cNvSpPr/>
      </xdr:nvSpPr>
      <xdr:spPr>
        <a:xfrm>
          <a:off x="2333625" y="190690500"/>
          <a:ext cx="1097523" cy="249865"/>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2</xdr:col>
      <xdr:colOff>127000</xdr:colOff>
      <xdr:row>582</xdr:row>
      <xdr:rowOff>190500</xdr:rowOff>
    </xdr:from>
    <xdr:to>
      <xdr:col>2</xdr:col>
      <xdr:colOff>1236890</xdr:colOff>
      <xdr:row>582</xdr:row>
      <xdr:rowOff>427718</xdr:rowOff>
    </xdr:to>
    <xdr:sp macro="" textlink="">
      <xdr:nvSpPr>
        <xdr:cNvPr id="1361" name="Rectangle: Rounded Corners 1360">
          <a:extLst>
            <a:ext uri="{FF2B5EF4-FFF2-40B4-BE49-F238E27FC236}">
              <a16:creationId xmlns:a16="http://schemas.microsoft.com/office/drawing/2014/main" id="{4BF59F12-23E1-4C9B-8312-EEFADC1A253E}"/>
            </a:ext>
          </a:extLst>
        </xdr:cNvPr>
        <xdr:cNvSpPr/>
      </xdr:nvSpPr>
      <xdr:spPr>
        <a:xfrm>
          <a:off x="2286000" y="250332875"/>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63500</xdr:colOff>
      <xdr:row>562</xdr:row>
      <xdr:rowOff>174625</xdr:rowOff>
    </xdr:from>
    <xdr:to>
      <xdr:col>2</xdr:col>
      <xdr:colOff>1173390</xdr:colOff>
      <xdr:row>562</xdr:row>
      <xdr:rowOff>411843</xdr:rowOff>
    </xdr:to>
    <xdr:sp macro="" textlink="">
      <xdr:nvSpPr>
        <xdr:cNvPr id="1365" name="Rectangle: Rounded Corners 1364">
          <a:extLst>
            <a:ext uri="{FF2B5EF4-FFF2-40B4-BE49-F238E27FC236}">
              <a16:creationId xmlns:a16="http://schemas.microsoft.com/office/drawing/2014/main" id="{C872B9FD-AB8B-4D98-854E-5DDD4A5D05A4}"/>
            </a:ext>
          </a:extLst>
        </xdr:cNvPr>
        <xdr:cNvSpPr/>
      </xdr:nvSpPr>
      <xdr:spPr>
        <a:xfrm>
          <a:off x="2222500" y="238950500"/>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95250</xdr:colOff>
      <xdr:row>542</xdr:row>
      <xdr:rowOff>142875</xdr:rowOff>
    </xdr:from>
    <xdr:to>
      <xdr:col>2</xdr:col>
      <xdr:colOff>1205140</xdr:colOff>
      <xdr:row>542</xdr:row>
      <xdr:rowOff>380093</xdr:rowOff>
    </xdr:to>
    <xdr:sp macro="" textlink="">
      <xdr:nvSpPr>
        <xdr:cNvPr id="1369" name="Rectangle: Rounded Corners 1368">
          <a:extLst>
            <a:ext uri="{FF2B5EF4-FFF2-40B4-BE49-F238E27FC236}">
              <a16:creationId xmlns:a16="http://schemas.microsoft.com/office/drawing/2014/main" id="{D96F25CB-BE99-4A77-AA15-9438E75AF4D9}"/>
            </a:ext>
          </a:extLst>
        </xdr:cNvPr>
        <xdr:cNvSpPr/>
      </xdr:nvSpPr>
      <xdr:spPr>
        <a:xfrm>
          <a:off x="2254250" y="222218250"/>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142875</xdr:colOff>
      <xdr:row>523</xdr:row>
      <xdr:rowOff>142875</xdr:rowOff>
    </xdr:from>
    <xdr:to>
      <xdr:col>2</xdr:col>
      <xdr:colOff>1252765</xdr:colOff>
      <xdr:row>523</xdr:row>
      <xdr:rowOff>380093</xdr:rowOff>
    </xdr:to>
    <xdr:sp macro="" textlink="">
      <xdr:nvSpPr>
        <xdr:cNvPr id="1370" name="Rectangle: Rounded Corners 1369">
          <a:extLst>
            <a:ext uri="{FF2B5EF4-FFF2-40B4-BE49-F238E27FC236}">
              <a16:creationId xmlns:a16="http://schemas.microsoft.com/office/drawing/2014/main" id="{48A1BE13-B795-4737-AB1B-D26A66233B35}"/>
            </a:ext>
          </a:extLst>
        </xdr:cNvPr>
        <xdr:cNvSpPr/>
      </xdr:nvSpPr>
      <xdr:spPr>
        <a:xfrm>
          <a:off x="2301875" y="216709625"/>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127000</xdr:colOff>
      <xdr:row>504</xdr:row>
      <xdr:rowOff>158750</xdr:rowOff>
    </xdr:from>
    <xdr:to>
      <xdr:col>2</xdr:col>
      <xdr:colOff>1236890</xdr:colOff>
      <xdr:row>504</xdr:row>
      <xdr:rowOff>395968</xdr:rowOff>
    </xdr:to>
    <xdr:sp macro="" textlink="">
      <xdr:nvSpPr>
        <xdr:cNvPr id="1371" name="Rectangle: Rounded Corners 1370">
          <a:extLst>
            <a:ext uri="{FF2B5EF4-FFF2-40B4-BE49-F238E27FC236}">
              <a16:creationId xmlns:a16="http://schemas.microsoft.com/office/drawing/2014/main" id="{5D87D92E-7184-4E5D-9B9E-F33DE289BBA4}"/>
            </a:ext>
          </a:extLst>
        </xdr:cNvPr>
        <xdr:cNvSpPr/>
      </xdr:nvSpPr>
      <xdr:spPr>
        <a:xfrm>
          <a:off x="2286000" y="211216875"/>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111125</xdr:colOff>
      <xdr:row>484</xdr:row>
      <xdr:rowOff>111125</xdr:rowOff>
    </xdr:from>
    <xdr:to>
      <xdr:col>2</xdr:col>
      <xdr:colOff>1221015</xdr:colOff>
      <xdr:row>484</xdr:row>
      <xdr:rowOff>348343</xdr:rowOff>
    </xdr:to>
    <xdr:sp macro="" textlink="">
      <xdr:nvSpPr>
        <xdr:cNvPr id="1372" name="Rectangle: Rounded Corners 1371">
          <a:extLst>
            <a:ext uri="{FF2B5EF4-FFF2-40B4-BE49-F238E27FC236}">
              <a16:creationId xmlns:a16="http://schemas.microsoft.com/office/drawing/2014/main" id="{AACF9DE7-5E5A-49FD-B75F-1DD90F50BBBF}"/>
            </a:ext>
          </a:extLst>
        </xdr:cNvPr>
        <xdr:cNvSpPr/>
      </xdr:nvSpPr>
      <xdr:spPr>
        <a:xfrm>
          <a:off x="2270125" y="205486000"/>
          <a:ext cx="110989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2</xdr:col>
      <xdr:colOff>0</xdr:colOff>
      <xdr:row>603</xdr:row>
      <xdr:rowOff>0</xdr:rowOff>
    </xdr:from>
    <xdr:to>
      <xdr:col>2</xdr:col>
      <xdr:colOff>1116240</xdr:colOff>
      <xdr:row>603</xdr:row>
      <xdr:rowOff>237218</xdr:rowOff>
    </xdr:to>
    <xdr:sp macro="" textlink="">
      <xdr:nvSpPr>
        <xdr:cNvPr id="14" name="Rectangle: Rounded Corners 13">
          <a:extLst>
            <a:ext uri="{FF2B5EF4-FFF2-40B4-BE49-F238E27FC236}">
              <a16:creationId xmlns:a16="http://schemas.microsoft.com/office/drawing/2014/main" id="{5F65A859-30CA-4AB7-BAA6-1162B0EC8750}"/>
            </a:ext>
          </a:extLst>
        </xdr:cNvPr>
        <xdr:cNvSpPr/>
      </xdr:nvSpPr>
      <xdr:spPr>
        <a:xfrm>
          <a:off x="2174875" y="84264500"/>
          <a:ext cx="1116240" cy="237218"/>
        </a:xfrm>
        <a:prstGeom prst="roundRect">
          <a:avLst/>
        </a:prstGeom>
        <a:solidFill>
          <a:srgbClr val="FFC00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2nd priority</a:t>
          </a:r>
        </a:p>
      </xdr:txBody>
    </xdr:sp>
    <xdr:clientData/>
  </xdr:twoCellAnchor>
  <xdr:twoCellAnchor>
    <xdr:from>
      <xdr:col>4</xdr:col>
      <xdr:colOff>3676316</xdr:colOff>
      <xdr:row>18</xdr:row>
      <xdr:rowOff>1052763</xdr:rowOff>
    </xdr:from>
    <xdr:to>
      <xdr:col>4</xdr:col>
      <xdr:colOff>4408404</xdr:colOff>
      <xdr:row>18</xdr:row>
      <xdr:rowOff>1737894</xdr:rowOff>
    </xdr:to>
    <xdr:sp macro="" textlink="">
      <xdr:nvSpPr>
        <xdr:cNvPr id="3" name="Oval 2">
          <a:extLst>
            <a:ext uri="{FF2B5EF4-FFF2-40B4-BE49-F238E27FC236}">
              <a16:creationId xmlns:a16="http://schemas.microsoft.com/office/drawing/2014/main" id="{4764B601-610C-5B86-A067-2CBAA6D2F873}"/>
            </a:ext>
          </a:extLst>
        </xdr:cNvPr>
        <xdr:cNvSpPr/>
      </xdr:nvSpPr>
      <xdr:spPr>
        <a:xfrm>
          <a:off x="8438816" y="10694737"/>
          <a:ext cx="732088" cy="685131"/>
        </a:xfrm>
        <a:prstGeom prst="ellipse">
          <a:avLst/>
        </a:prstGeom>
        <a:solidFill>
          <a:srgbClr val="00B050"/>
        </a:solidFill>
        <a:ln>
          <a:noFill/>
        </a:ln>
      </xdr:spPr>
      <xdr:style>
        <a:lnRef idx="1">
          <a:schemeClr val="accent1"/>
        </a:lnRef>
        <a:fillRef idx="3">
          <a:schemeClr val="accent1"/>
        </a:fillRef>
        <a:effectRef idx="2">
          <a:schemeClr val="accent1"/>
        </a:effectRef>
        <a:fontRef idx="minor">
          <a:schemeClr val="lt1"/>
        </a:fontRef>
      </xdr:style>
      <xdr:txBody>
        <a:bodyPr lIns="0" rIns="0" rtlCol="0" anchor="ctr"/>
        <a:lstStyle/>
        <a:p>
          <a:pPr algn="ctr"/>
          <a:r>
            <a:rPr lang="en-US" sz="1100" kern="1200"/>
            <a:t>Priority 1</a:t>
          </a:r>
        </a:p>
      </xdr:txBody>
    </xdr:sp>
    <xdr:clientData/>
  </xdr:twoCellAnchor>
  <xdr:twoCellAnchor>
    <xdr:from>
      <xdr:col>8</xdr:col>
      <xdr:colOff>0</xdr:colOff>
      <xdr:row>124</xdr:row>
      <xdr:rowOff>0</xdr:rowOff>
    </xdr:from>
    <xdr:to>
      <xdr:col>8</xdr:col>
      <xdr:colOff>2444101</xdr:colOff>
      <xdr:row>124</xdr:row>
      <xdr:rowOff>337933</xdr:rowOff>
    </xdr:to>
    <xdr:sp macro="" textlink="">
      <xdr:nvSpPr>
        <xdr:cNvPr id="26" name="Rectangle: Rounded Corners 25">
          <a:extLst>
            <a:ext uri="{FF2B5EF4-FFF2-40B4-BE49-F238E27FC236}">
              <a16:creationId xmlns:a16="http://schemas.microsoft.com/office/drawing/2014/main" id="{9659F52B-C99D-4D12-991F-EC6ED1239B85}"/>
            </a:ext>
          </a:extLst>
        </xdr:cNvPr>
        <xdr:cNvSpPr/>
      </xdr:nvSpPr>
      <xdr:spPr>
        <a:xfrm>
          <a:off x="23888095" y="57951310"/>
          <a:ext cx="2444101" cy="337933"/>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twoCellAnchor>
    <xdr:from>
      <xdr:col>5</xdr:col>
      <xdr:colOff>0</xdr:colOff>
      <xdr:row>175</xdr:row>
      <xdr:rowOff>50952</xdr:rowOff>
    </xdr:from>
    <xdr:to>
      <xdr:col>5</xdr:col>
      <xdr:colOff>2450451</xdr:colOff>
      <xdr:row>177</xdr:row>
      <xdr:rowOff>16503</xdr:rowOff>
    </xdr:to>
    <xdr:sp macro="" textlink="">
      <xdr:nvSpPr>
        <xdr:cNvPr id="28" name="Rectangle: Rounded Corners 27">
          <a:extLst>
            <a:ext uri="{FF2B5EF4-FFF2-40B4-BE49-F238E27FC236}">
              <a16:creationId xmlns:a16="http://schemas.microsoft.com/office/drawing/2014/main" id="{1AF2F40B-5102-4356-AF8D-1D1261F6A60E}"/>
            </a:ext>
          </a:extLst>
        </xdr:cNvPr>
        <xdr:cNvSpPr/>
      </xdr:nvSpPr>
      <xdr:spPr>
        <a:xfrm>
          <a:off x="11097381" y="71881547"/>
          <a:ext cx="2450451" cy="328408"/>
        </a:xfrm>
        <a:prstGeom prst="roundRect">
          <a:avLst/>
        </a:prstGeom>
        <a:solidFill>
          <a:srgbClr val="00B050"/>
        </a:solidFill>
        <a:ln>
          <a:noFill/>
        </a:ln>
        <a:effectLst>
          <a:outerShdw blurRad="50800" dist="38100" dir="2700000" algn="tl" rotWithShape="0">
            <a:prstClr val="black">
              <a:alpha val="40000"/>
            </a:prstClr>
          </a:outerShdw>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it-IT" sz="1200" b="1"/>
            <a:t>1st priority</a:t>
          </a:r>
        </a:p>
      </xdr:txBody>
    </xdr:sp>
    <xdr:clientData/>
  </xdr:twoCellAnchor>
</xdr:wsDr>
</file>

<file path=xl/theme/theme1.xml><?xml version="1.0" encoding="utf-8"?>
<a:theme xmlns:a="http://schemas.openxmlformats.org/drawingml/2006/main" name="EVERY_16_9">
  <a:themeElements>
    <a:clrScheme name="BIP">
      <a:dk1>
        <a:srgbClr val="000000"/>
      </a:dk1>
      <a:lt1>
        <a:srgbClr val="FFFFFF"/>
      </a:lt1>
      <a:dk2>
        <a:srgbClr val="000000"/>
      </a:dk2>
      <a:lt2>
        <a:srgbClr val="FFFFFF"/>
      </a:lt2>
      <a:accent1>
        <a:srgbClr val="0C2340"/>
      </a:accent1>
      <a:accent2>
        <a:srgbClr val="DA291C"/>
      </a:accent2>
      <a:accent3>
        <a:srgbClr val="6A97BE"/>
      </a:accent3>
      <a:accent4>
        <a:srgbClr val="B1D2E4"/>
      </a:accent4>
      <a:accent5>
        <a:srgbClr val="AEA5D1"/>
      </a:accent5>
      <a:accent6>
        <a:srgbClr val="A5D4C1"/>
      </a:accent6>
      <a:hlink>
        <a:srgbClr val="0C2340"/>
      </a:hlink>
      <a:folHlink>
        <a:srgbClr val="DA291C"/>
      </a:folHlink>
    </a:clrScheme>
    <a:fontScheme name="Office classico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EVERY_16_9" id="{72076621-9158-46B1-8FDE-7F8E25A2E7B5}" vid="{CE5E76FF-F60F-44A0-AA79-61FEBE55956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9" tint="-0.249977111117893"/>
  </sheetPr>
  <dimension ref="A3:M88"/>
  <sheetViews>
    <sheetView showGridLines="0" tabSelected="1" zoomScale="48" zoomScaleNormal="40" workbookViewId="0">
      <selection activeCell="B5" sqref="B5"/>
    </sheetView>
  </sheetViews>
  <sheetFormatPr defaultRowHeight="14" x14ac:dyDescent="0.3"/>
  <cols>
    <col min="1" max="1" width="12.58203125" style="166" customWidth="1"/>
    <col min="2" max="2" width="15.83203125" customWidth="1"/>
    <col min="3" max="3" width="23.6640625" customWidth="1"/>
    <col min="4" max="4" width="28.33203125" customWidth="1"/>
    <col min="5" max="5" width="65.33203125" customWidth="1"/>
    <col min="6" max="6" width="52.25" customWidth="1"/>
    <col min="7" max="7" width="37.75" customWidth="1"/>
    <col min="8" max="8" width="30.83203125" customWidth="1"/>
    <col min="9" max="10" width="35" customWidth="1"/>
    <col min="11" max="12" width="29.33203125" customWidth="1"/>
    <col min="13" max="13" width="31.58203125" customWidth="1"/>
    <col min="14" max="15" width="34.5" customWidth="1"/>
    <col min="16" max="16" width="20.83203125" customWidth="1"/>
    <col min="17" max="17" width="31.83203125" customWidth="1"/>
    <col min="18" max="18" width="23.58203125" customWidth="1"/>
    <col min="19" max="19" width="22" customWidth="1"/>
    <col min="20" max="20" width="30.83203125" bestFit="1" customWidth="1"/>
    <col min="21" max="21" width="19.83203125" customWidth="1"/>
    <col min="22" max="22" width="25.33203125" customWidth="1"/>
    <col min="23" max="23" width="35.33203125" customWidth="1"/>
    <col min="24" max="24" width="21.08203125" customWidth="1"/>
  </cols>
  <sheetData>
    <row r="3" spans="2:13" ht="42" customHeight="1" x14ac:dyDescent="0.45">
      <c r="C3" s="235" t="s">
        <v>318</v>
      </c>
      <c r="D3" s="235" t="s">
        <v>326</v>
      </c>
      <c r="E3" s="239"/>
      <c r="F3" s="240"/>
      <c r="G3" s="240"/>
      <c r="H3" s="241"/>
    </row>
    <row r="4" spans="2:13" ht="42" customHeight="1" x14ac:dyDescent="0.45">
      <c r="C4" s="235" t="s">
        <v>319</v>
      </c>
      <c r="D4" s="235" t="s">
        <v>320</v>
      </c>
      <c r="E4" s="236"/>
      <c r="F4" s="236"/>
      <c r="G4" s="236"/>
      <c r="H4" s="236"/>
    </row>
    <row r="5" spans="2:13" ht="83" customHeight="1" x14ac:dyDescent="0.3">
      <c r="C5" s="237" t="s">
        <v>321</v>
      </c>
      <c r="D5" s="242" t="s">
        <v>322</v>
      </c>
      <c r="E5" s="242"/>
      <c r="F5" s="242"/>
      <c r="G5" s="242"/>
      <c r="H5" s="242"/>
    </row>
    <row r="6" spans="2:13" ht="110.5" customHeight="1" x14ac:dyDescent="0.3">
      <c r="C6" s="238" t="s">
        <v>323</v>
      </c>
      <c r="D6" s="242" t="s">
        <v>325</v>
      </c>
      <c r="E6" s="242"/>
      <c r="F6" s="242"/>
      <c r="G6" s="242"/>
      <c r="H6" s="242"/>
    </row>
    <row r="7" spans="2:13" ht="70" customHeight="1" x14ac:dyDescent="0.45">
      <c r="C7" s="234"/>
      <c r="D7" s="243" t="s">
        <v>324</v>
      </c>
      <c r="E7" s="243"/>
      <c r="F7" s="243"/>
      <c r="G7" s="243"/>
      <c r="H7" s="243"/>
    </row>
    <row r="8" spans="2:13" ht="69.650000000000006" customHeight="1" x14ac:dyDescent="0.3">
      <c r="C8" s="192" t="s">
        <v>0</v>
      </c>
      <c r="D8" s="192"/>
      <c r="E8" s="192"/>
      <c r="F8" s="192"/>
      <c r="G8" s="192"/>
      <c r="H8" s="192"/>
      <c r="I8" s="192"/>
    </row>
    <row r="9" spans="2:13" ht="14.15" hidden="1" customHeight="1" x14ac:dyDescent="0.3">
      <c r="B9" s="192"/>
      <c r="C9" s="192"/>
      <c r="D9" s="192"/>
      <c r="E9" s="192"/>
      <c r="F9" s="192"/>
      <c r="G9" s="192"/>
      <c r="H9" s="192"/>
      <c r="I9" s="192"/>
    </row>
    <row r="10" spans="2:13" ht="14.15" hidden="1" customHeight="1" x14ac:dyDescent="0.3">
      <c r="B10" s="192"/>
      <c r="C10" s="192"/>
      <c r="D10" s="192"/>
      <c r="E10" s="192"/>
      <c r="F10" s="192"/>
      <c r="G10" s="192"/>
      <c r="H10" s="192"/>
      <c r="I10" s="192"/>
    </row>
    <row r="11" spans="2:13" ht="28.5" customHeight="1" x14ac:dyDescent="0.5">
      <c r="B11" s="192"/>
      <c r="C11" s="245" t="s">
        <v>1</v>
      </c>
      <c r="D11" s="245"/>
      <c r="E11" s="245"/>
      <c r="F11" s="245"/>
      <c r="G11" s="245"/>
      <c r="H11" s="245"/>
      <c r="I11" s="245"/>
    </row>
    <row r="12" spans="2:13" ht="10" customHeight="1" x14ac:dyDescent="0.3">
      <c r="D12" s="133"/>
      <c r="E12" s="133"/>
      <c r="F12" s="133"/>
      <c r="G12" s="133"/>
      <c r="H12" s="133"/>
      <c r="I12" s="133"/>
      <c r="J12" s="133"/>
      <c r="K12" s="133"/>
    </row>
    <row r="13" spans="2:13" ht="48" customHeight="1" x14ac:dyDescent="0.3">
      <c r="C13" s="244" t="s">
        <v>2</v>
      </c>
      <c r="D13" s="244"/>
      <c r="E13" s="244"/>
      <c r="F13" s="244"/>
      <c r="G13" s="244"/>
      <c r="H13" s="244"/>
      <c r="I13" s="244"/>
      <c r="J13" s="161"/>
      <c r="K13" s="161"/>
      <c r="L13" s="161"/>
      <c r="M13" s="161"/>
    </row>
    <row r="14" spans="2:13" ht="22.5" customHeight="1" x14ac:dyDescent="0.3">
      <c r="C14" s="244" t="s">
        <v>3</v>
      </c>
      <c r="D14" s="244"/>
      <c r="E14" s="244"/>
      <c r="F14" s="186"/>
      <c r="G14" s="186"/>
      <c r="H14" s="186"/>
      <c r="I14" s="186"/>
      <c r="J14" s="161"/>
      <c r="K14" s="161"/>
      <c r="L14" s="161"/>
      <c r="M14" s="161"/>
    </row>
    <row r="15" spans="2:13" ht="12.65" customHeight="1" x14ac:dyDescent="0.3">
      <c r="C15" s="186"/>
      <c r="D15" s="186"/>
      <c r="E15" s="186"/>
      <c r="F15" s="186"/>
      <c r="G15" s="186"/>
      <c r="H15" s="186"/>
      <c r="I15" s="186"/>
      <c r="J15" s="161"/>
      <c r="K15" s="161"/>
      <c r="L15" s="161"/>
      <c r="M15" s="161"/>
    </row>
    <row r="17" spans="1:5" ht="18" x14ac:dyDescent="0.3">
      <c r="E17" s="1" t="s">
        <v>4</v>
      </c>
    </row>
    <row r="18" spans="1:5" x14ac:dyDescent="0.3">
      <c r="A18"/>
    </row>
    <row r="19" spans="1:5" ht="19" hidden="1" customHeight="1" x14ac:dyDescent="0.3">
      <c r="A19"/>
    </row>
    <row r="20" spans="1:5" ht="24.65" hidden="1" customHeight="1" x14ac:dyDescent="0.3">
      <c r="A20"/>
    </row>
    <row r="21" spans="1:5" ht="26.5" hidden="1" customHeight="1" x14ac:dyDescent="0.3">
      <c r="A21"/>
    </row>
    <row r="22" spans="1:5" ht="19" hidden="1" customHeight="1" x14ac:dyDescent="0.3">
      <c r="A22"/>
    </row>
    <row r="23" spans="1:5" ht="19" hidden="1" customHeight="1" x14ac:dyDescent="0.3">
      <c r="A23"/>
    </row>
    <row r="24" spans="1:5" ht="19" hidden="1" customHeight="1" x14ac:dyDescent="0.3">
      <c r="A24"/>
    </row>
    <row r="25" spans="1:5" ht="19" hidden="1" customHeight="1" x14ac:dyDescent="0.3">
      <c r="A25"/>
    </row>
    <row r="26" spans="1:5" ht="19" hidden="1" customHeight="1" x14ac:dyDescent="0.3">
      <c r="A26"/>
    </row>
    <row r="27" spans="1:5" ht="19" hidden="1" customHeight="1" x14ac:dyDescent="0.3">
      <c r="A27"/>
    </row>
    <row r="28" spans="1:5" ht="19" hidden="1" customHeight="1" x14ac:dyDescent="0.3">
      <c r="A28"/>
    </row>
    <row r="29" spans="1:5" ht="19" hidden="1" customHeight="1" x14ac:dyDescent="0.3">
      <c r="A29"/>
    </row>
    <row r="30" spans="1:5" ht="19" hidden="1" customHeight="1" x14ac:dyDescent="0.3">
      <c r="A30"/>
    </row>
    <row r="31" spans="1:5" ht="19" hidden="1" customHeight="1" x14ac:dyDescent="0.3">
      <c r="A31"/>
    </row>
    <row r="32" spans="1:5" ht="19" hidden="1" customHeight="1" x14ac:dyDescent="0.3">
      <c r="A32"/>
    </row>
    <row r="33" spans="1:5" ht="19" hidden="1" customHeight="1" x14ac:dyDescent="0.3">
      <c r="A33"/>
    </row>
    <row r="34" spans="1:5" ht="19" hidden="1" customHeight="1" x14ac:dyDescent="0.3">
      <c r="A34"/>
    </row>
    <row r="35" spans="1:5" ht="19" hidden="1" customHeight="1" x14ac:dyDescent="0.3">
      <c r="A35"/>
    </row>
    <row r="36" spans="1:5" ht="19" hidden="1" customHeight="1" x14ac:dyDescent="0.3">
      <c r="A36"/>
    </row>
    <row r="37" spans="1:5" ht="19" hidden="1" customHeight="1" x14ac:dyDescent="0.3">
      <c r="A37"/>
    </row>
    <row r="38" spans="1:5" ht="19" hidden="1" customHeight="1" x14ac:dyDescent="0.3">
      <c r="A38"/>
    </row>
    <row r="39" spans="1:5" ht="19" hidden="1" customHeight="1" x14ac:dyDescent="0.3">
      <c r="A39"/>
    </row>
    <row r="40" spans="1:5" ht="19" hidden="1" customHeight="1" x14ac:dyDescent="0.3">
      <c r="A40"/>
    </row>
    <row r="42" spans="1:5" ht="18" x14ac:dyDescent="0.3">
      <c r="E42" s="1" t="s">
        <v>5</v>
      </c>
    </row>
    <row r="45" spans="1:5" hidden="1" x14ac:dyDescent="0.3"/>
    <row r="46" spans="1:5" hidden="1" x14ac:dyDescent="0.3"/>
    <row r="47" spans="1:5" hidden="1" x14ac:dyDescent="0.3"/>
    <row r="48" spans="1:5"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spans="3:9" hidden="1" x14ac:dyDescent="0.3"/>
    <row r="66" spans="3:9" hidden="1" x14ac:dyDescent="0.3"/>
    <row r="67" spans="3:9" hidden="1" x14ac:dyDescent="0.3"/>
    <row r="68" spans="3:9" hidden="1" x14ac:dyDescent="0.3"/>
    <row r="69" spans="3:9" hidden="1" x14ac:dyDescent="0.3"/>
    <row r="70" spans="3:9" hidden="1" x14ac:dyDescent="0.3"/>
    <row r="71" spans="3:9" hidden="1" x14ac:dyDescent="0.3"/>
    <row r="72" spans="3:9" hidden="1" x14ac:dyDescent="0.3"/>
    <row r="73" spans="3:9" hidden="1" x14ac:dyDescent="0.3"/>
    <row r="74" spans="3:9" hidden="1" x14ac:dyDescent="0.3"/>
    <row r="75" spans="3:9" ht="60.65" customHeight="1" x14ac:dyDescent="0.3">
      <c r="C75" s="244" t="s">
        <v>6</v>
      </c>
      <c r="D75" s="244"/>
      <c r="E75" s="244"/>
      <c r="F75" s="244"/>
      <c r="G75" s="244"/>
      <c r="H75" s="244"/>
      <c r="I75" s="244"/>
    </row>
    <row r="83" spans="1:1" ht="55.5" customHeight="1" x14ac:dyDescent="0.3"/>
    <row r="85" spans="1:1" ht="72.650000000000006" customHeight="1" x14ac:dyDescent="0.3"/>
    <row r="86" spans="1:1" ht="53.15" customHeight="1" x14ac:dyDescent="0.3"/>
    <row r="88" spans="1:1" x14ac:dyDescent="0.3">
      <c r="A88"/>
    </row>
  </sheetData>
  <mergeCells count="7">
    <mergeCell ref="D5:H5"/>
    <mergeCell ref="D6:H6"/>
    <mergeCell ref="D7:H7"/>
    <mergeCell ref="C14:E14"/>
    <mergeCell ref="C75:I75"/>
    <mergeCell ref="C11:I11"/>
    <mergeCell ref="C13:I13"/>
  </mergeCells>
  <phoneticPr fontId="20"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theme="9" tint="-0.249977111117893"/>
  </sheetPr>
  <dimension ref="A3:W693"/>
  <sheetViews>
    <sheetView showGridLines="0" zoomScale="19" zoomScaleNormal="20" workbookViewId="0">
      <pane ySplit="4" topLeftCell="A634" activePane="bottomLeft" state="frozen"/>
      <selection pane="bottomLeft" activeCell="J708" sqref="J708"/>
    </sheetView>
  </sheetViews>
  <sheetFormatPr defaultRowHeight="14" x14ac:dyDescent="0.3"/>
  <cols>
    <col min="1" max="1" width="12.58203125" style="201" customWidth="1"/>
    <col min="2" max="2" width="15.83203125" style="201" customWidth="1"/>
    <col min="3" max="3" width="17.58203125" customWidth="1"/>
    <col min="4" max="4" width="16.5" customWidth="1"/>
    <col min="5" max="5" width="83" customWidth="1"/>
    <col min="6" max="6" width="52.25" customWidth="1"/>
    <col min="7" max="7" width="53.33203125" customWidth="1"/>
    <col min="8" max="8" width="62.25" customWidth="1"/>
    <col min="9" max="10" width="35" customWidth="1"/>
    <col min="11" max="11" width="40.08203125" customWidth="1"/>
    <col min="12" max="12" width="40.25" customWidth="1"/>
    <col min="13" max="13" width="31.58203125" customWidth="1"/>
    <col min="14" max="15" width="34.5" customWidth="1"/>
    <col min="16" max="16" width="20.83203125" customWidth="1"/>
    <col min="17" max="17" width="31.83203125" customWidth="1"/>
    <col min="18" max="18" width="23.58203125" customWidth="1"/>
    <col min="19" max="19" width="22" customWidth="1"/>
    <col min="20" max="20" width="30.83203125" bestFit="1" customWidth="1"/>
    <col min="21" max="21" width="19.83203125" customWidth="1"/>
    <col min="22" max="22" width="25.33203125" customWidth="1"/>
    <col min="23" max="23" width="35.33203125" customWidth="1"/>
    <col min="24" max="24" width="21.08203125" customWidth="1"/>
  </cols>
  <sheetData>
    <row r="3" spans="1:13" ht="69.650000000000006" customHeight="1" x14ac:dyDescent="0.3">
      <c r="C3" s="192" t="s">
        <v>0</v>
      </c>
      <c r="D3" s="192"/>
      <c r="E3" s="192"/>
      <c r="F3" s="192"/>
      <c r="G3" s="192"/>
      <c r="H3" s="192"/>
      <c r="I3" s="192"/>
    </row>
    <row r="4" spans="1:13" ht="14.15" customHeight="1" x14ac:dyDescent="0.3">
      <c r="B4" s="202"/>
      <c r="C4" s="192"/>
      <c r="D4" s="192"/>
      <c r="E4" s="192"/>
      <c r="F4" s="192"/>
      <c r="G4" s="192"/>
      <c r="H4" s="192"/>
      <c r="I4" s="192"/>
    </row>
    <row r="5" spans="1:13" x14ac:dyDescent="0.3">
      <c r="A5" s="201" t="s">
        <v>7</v>
      </c>
    </row>
    <row r="6" spans="1:13" x14ac:dyDescent="0.3">
      <c r="A6" s="201" t="s">
        <v>7</v>
      </c>
    </row>
    <row r="7" spans="1:13" x14ac:dyDescent="0.3">
      <c r="A7" s="201" t="s">
        <v>7</v>
      </c>
    </row>
    <row r="8" spans="1:13" ht="35.15" customHeight="1" x14ac:dyDescent="0.3">
      <c r="A8" s="201" t="s">
        <v>7</v>
      </c>
      <c r="C8" s="288" t="s">
        <v>8</v>
      </c>
      <c r="D8" s="289"/>
      <c r="E8" s="289"/>
      <c r="F8" s="289"/>
      <c r="G8" s="289"/>
      <c r="H8" s="289"/>
      <c r="I8" s="289"/>
    </row>
    <row r="9" spans="1:13" ht="35.15" customHeight="1" x14ac:dyDescent="0.3">
      <c r="A9" s="201" t="s">
        <v>7</v>
      </c>
      <c r="C9" s="288" t="s">
        <v>9</v>
      </c>
      <c r="D9" s="288"/>
      <c r="E9" s="288"/>
      <c r="F9" s="288"/>
      <c r="G9" s="288"/>
      <c r="H9" s="288"/>
      <c r="I9" s="288"/>
    </row>
    <row r="10" spans="1:13" ht="48" customHeight="1" x14ac:dyDescent="0.3">
      <c r="A10" s="201" t="s">
        <v>7</v>
      </c>
      <c r="C10" s="161"/>
      <c r="D10" s="161"/>
      <c r="E10" s="161"/>
      <c r="F10" s="161"/>
      <c r="G10" s="161"/>
      <c r="H10" s="161"/>
    </row>
    <row r="11" spans="1:13" ht="23" x14ac:dyDescent="0.3">
      <c r="A11" s="201" t="s">
        <v>7</v>
      </c>
      <c r="C11" s="168" t="s">
        <v>10</v>
      </c>
      <c r="D11" s="171"/>
      <c r="E11" s="171"/>
      <c r="F11" s="171"/>
      <c r="G11" s="171"/>
      <c r="H11" s="171"/>
      <c r="I11" s="172"/>
      <c r="J11" s="167"/>
      <c r="K11" s="167"/>
      <c r="L11" s="167"/>
      <c r="M11" s="167"/>
    </row>
    <row r="12" spans="1:13" ht="18" x14ac:dyDescent="0.3">
      <c r="A12" s="201" t="s">
        <v>7</v>
      </c>
      <c r="C12" s="164"/>
      <c r="E12" s="161"/>
      <c r="F12" s="161"/>
      <c r="G12" s="161"/>
      <c r="H12" s="161"/>
      <c r="I12" s="167"/>
      <c r="J12" s="167"/>
      <c r="K12" s="167"/>
      <c r="L12" s="167"/>
      <c r="M12" s="167"/>
    </row>
    <row r="13" spans="1:13" ht="19" customHeight="1" x14ac:dyDescent="0.3">
      <c r="A13" s="201" t="s">
        <v>7</v>
      </c>
      <c r="C13" s="164"/>
      <c r="E13" s="161"/>
      <c r="F13" s="161"/>
      <c r="G13" s="161"/>
      <c r="H13" s="161"/>
      <c r="I13" s="167"/>
      <c r="J13" s="167"/>
      <c r="K13" s="167"/>
      <c r="L13" s="167"/>
      <c r="M13" s="167"/>
    </row>
    <row r="14" spans="1:13" ht="344.5" customHeight="1" x14ac:dyDescent="0.3">
      <c r="A14" s="201" t="s">
        <v>7</v>
      </c>
      <c r="C14" s="170"/>
      <c r="D14" s="263"/>
      <c r="E14" s="263"/>
      <c r="F14" s="263"/>
      <c r="G14" s="263"/>
      <c r="H14" s="263"/>
      <c r="I14" s="263"/>
      <c r="J14" s="167"/>
      <c r="K14" s="167"/>
      <c r="L14" s="167"/>
      <c r="M14" s="167"/>
    </row>
    <row r="15" spans="1:13" ht="18" x14ac:dyDescent="0.3">
      <c r="A15" s="201" t="s">
        <v>7</v>
      </c>
      <c r="C15" s="164"/>
      <c r="D15" s="161"/>
      <c r="E15" s="161"/>
      <c r="F15" s="161"/>
      <c r="G15" s="161"/>
      <c r="H15" s="161"/>
      <c r="I15" s="167"/>
      <c r="J15" s="167"/>
      <c r="K15" s="167"/>
      <c r="L15" s="167"/>
      <c r="M15" s="167"/>
    </row>
    <row r="16" spans="1:13" ht="23" x14ac:dyDescent="0.3">
      <c r="A16" s="201" t="s">
        <v>7</v>
      </c>
      <c r="C16" s="168" t="s">
        <v>11</v>
      </c>
      <c r="D16" s="169"/>
      <c r="E16" s="169"/>
      <c r="F16" s="169"/>
      <c r="G16" s="169"/>
      <c r="H16" s="169"/>
      <c r="I16" s="169"/>
    </row>
    <row r="17" spans="1:13" ht="18" x14ac:dyDescent="0.3">
      <c r="A17" s="201" t="s">
        <v>7</v>
      </c>
      <c r="C17" s="164"/>
      <c r="E17" s="161"/>
      <c r="F17" s="161"/>
      <c r="G17" s="161"/>
      <c r="H17" s="161"/>
      <c r="I17" s="167"/>
      <c r="J17" s="167"/>
      <c r="K17" s="167"/>
      <c r="L17" s="167"/>
      <c r="M17" s="167"/>
    </row>
    <row r="18" spans="1:13" ht="19" customHeight="1" x14ac:dyDescent="0.3">
      <c r="A18" s="201" t="s">
        <v>7</v>
      </c>
      <c r="C18" s="164"/>
      <c r="E18" s="161"/>
      <c r="F18" s="161"/>
      <c r="G18" s="161"/>
      <c r="H18" s="161"/>
      <c r="I18" s="167"/>
      <c r="J18" s="167"/>
      <c r="K18" s="167"/>
      <c r="L18" s="167"/>
      <c r="M18" s="167"/>
    </row>
    <row r="19" spans="1:13" ht="359.15" customHeight="1" x14ac:dyDescent="0.3">
      <c r="A19" s="201" t="s">
        <v>7</v>
      </c>
      <c r="C19" s="170"/>
      <c r="D19" s="263"/>
      <c r="E19" s="263"/>
      <c r="F19" s="263"/>
      <c r="G19" s="263"/>
      <c r="H19" s="263"/>
      <c r="I19" s="263"/>
      <c r="J19" s="167"/>
      <c r="K19" s="167"/>
      <c r="L19" s="167"/>
      <c r="M19" s="167"/>
    </row>
    <row r="20" spans="1:13" ht="18" x14ac:dyDescent="0.3">
      <c r="A20" s="201" t="s">
        <v>7</v>
      </c>
      <c r="C20" s="164"/>
      <c r="D20" s="161"/>
      <c r="E20" s="161"/>
      <c r="F20" s="161"/>
      <c r="G20" s="161"/>
      <c r="H20" s="161"/>
      <c r="I20" s="167"/>
      <c r="J20" s="167"/>
      <c r="K20" s="167"/>
      <c r="L20" s="167"/>
      <c r="M20" s="167"/>
    </row>
    <row r="21" spans="1:13" ht="23" x14ac:dyDescent="0.3">
      <c r="A21" s="201" t="s">
        <v>7</v>
      </c>
      <c r="C21" s="168" t="s">
        <v>12</v>
      </c>
      <c r="D21" s="169"/>
      <c r="E21" s="169"/>
      <c r="F21" s="169"/>
      <c r="G21" s="169"/>
      <c r="H21" s="169"/>
      <c r="I21" s="169"/>
    </row>
    <row r="22" spans="1:13" ht="18" x14ac:dyDescent="0.3">
      <c r="A22" s="201" t="s">
        <v>7</v>
      </c>
      <c r="C22" s="164"/>
    </row>
    <row r="23" spans="1:13" ht="391.5" customHeight="1" x14ac:dyDescent="0.3">
      <c r="A23" s="201" t="s">
        <v>7</v>
      </c>
      <c r="C23" s="170"/>
      <c r="D23" s="263"/>
      <c r="E23" s="263"/>
      <c r="F23" s="263"/>
      <c r="G23" s="263"/>
      <c r="H23" s="263"/>
      <c r="I23" s="263"/>
    </row>
    <row r="24" spans="1:13" ht="18" x14ac:dyDescent="0.3">
      <c r="A24" s="201" t="s">
        <v>7</v>
      </c>
      <c r="C24" s="164"/>
      <c r="D24" s="161"/>
    </row>
    <row r="25" spans="1:13" ht="23" x14ac:dyDescent="0.3">
      <c r="A25" s="201" t="s">
        <v>7</v>
      </c>
      <c r="C25" s="168" t="s">
        <v>13</v>
      </c>
      <c r="D25" s="169"/>
      <c r="E25" s="169"/>
      <c r="F25" s="169"/>
      <c r="G25" s="169"/>
      <c r="H25" s="169"/>
      <c r="I25" s="169"/>
    </row>
    <row r="26" spans="1:13" ht="18" x14ac:dyDescent="0.3">
      <c r="A26" s="201" t="s">
        <v>7</v>
      </c>
      <c r="C26" s="164"/>
    </row>
    <row r="27" spans="1:13" ht="409.6" customHeight="1" x14ac:dyDescent="0.3">
      <c r="A27" s="201" t="s">
        <v>7</v>
      </c>
      <c r="C27" s="170"/>
      <c r="D27" s="263"/>
      <c r="E27" s="263"/>
      <c r="F27" s="263"/>
      <c r="G27" s="263"/>
      <c r="H27" s="263"/>
      <c r="I27" s="263"/>
    </row>
    <row r="28" spans="1:13" ht="18" x14ac:dyDescent="0.3">
      <c r="A28" s="201" t="s">
        <v>7</v>
      </c>
      <c r="C28" s="164"/>
      <c r="D28" s="161"/>
    </row>
    <row r="29" spans="1:13" ht="23" x14ac:dyDescent="0.3">
      <c r="A29" s="201" t="s">
        <v>7</v>
      </c>
      <c r="C29" s="168" t="s">
        <v>14</v>
      </c>
      <c r="D29" s="169"/>
      <c r="E29" s="169"/>
      <c r="F29" s="169"/>
      <c r="G29" s="169"/>
      <c r="H29" s="169"/>
      <c r="I29" s="169"/>
    </row>
    <row r="30" spans="1:13" ht="18" x14ac:dyDescent="0.3">
      <c r="A30" s="201" t="s">
        <v>7</v>
      </c>
      <c r="C30" s="164"/>
    </row>
    <row r="31" spans="1:13" ht="331.5" customHeight="1" x14ac:dyDescent="0.3">
      <c r="A31" s="201" t="s">
        <v>7</v>
      </c>
      <c r="C31" s="170"/>
      <c r="D31" s="263"/>
      <c r="E31" s="263"/>
      <c r="F31" s="263"/>
      <c r="G31" s="263"/>
      <c r="H31" s="263"/>
      <c r="I31" s="263"/>
    </row>
    <row r="32" spans="1:13" ht="18" x14ac:dyDescent="0.3">
      <c r="A32" s="201" t="s">
        <v>7</v>
      </c>
      <c r="C32" s="164"/>
    </row>
    <row r="33" spans="1:22" ht="23" x14ac:dyDescent="0.3">
      <c r="A33" s="201" t="s">
        <v>7</v>
      </c>
      <c r="C33" s="168" t="s">
        <v>15</v>
      </c>
      <c r="D33" s="169"/>
      <c r="E33" s="169"/>
      <c r="F33" s="169"/>
      <c r="G33" s="169"/>
      <c r="H33" s="169"/>
      <c r="I33" s="169"/>
    </row>
    <row r="34" spans="1:22" ht="18" x14ac:dyDescent="0.3">
      <c r="A34" s="201" t="s">
        <v>7</v>
      </c>
      <c r="C34" s="164"/>
    </row>
    <row r="35" spans="1:22" ht="314.14999999999998" customHeight="1" x14ac:dyDescent="0.3">
      <c r="A35" s="201" t="s">
        <v>7</v>
      </c>
      <c r="C35" s="170"/>
      <c r="D35" s="179"/>
      <c r="E35" s="173"/>
      <c r="F35" s="173"/>
      <c r="G35" s="173"/>
      <c r="H35" s="173"/>
      <c r="I35" s="173"/>
    </row>
    <row r="36" spans="1:22" ht="18" x14ac:dyDescent="0.3">
      <c r="A36" s="201" t="s">
        <v>7</v>
      </c>
      <c r="C36" s="164"/>
    </row>
    <row r="37" spans="1:22" x14ac:dyDescent="0.3">
      <c r="A37" s="201" t="s">
        <v>7</v>
      </c>
    </row>
    <row r="38" spans="1:22" x14ac:dyDescent="0.3">
      <c r="A38" s="201" t="s">
        <v>16</v>
      </c>
    </row>
    <row r="39" spans="1:22" x14ac:dyDescent="0.3">
      <c r="A39" s="201" t="s">
        <v>16</v>
      </c>
    </row>
    <row r="40" spans="1:22" ht="25" x14ac:dyDescent="0.5">
      <c r="A40" s="201" t="s">
        <v>16</v>
      </c>
      <c r="C40" s="245" t="s">
        <v>17</v>
      </c>
      <c r="D40" s="245"/>
      <c r="E40" s="245"/>
      <c r="F40" s="245"/>
      <c r="G40" s="245"/>
      <c r="H40" s="245"/>
      <c r="I40" s="245"/>
      <c r="J40" s="245"/>
      <c r="K40" s="245"/>
      <c r="L40" s="245"/>
      <c r="M40" s="245"/>
      <c r="N40" s="245"/>
      <c r="O40" s="245"/>
      <c r="P40" s="245"/>
      <c r="Q40" s="245"/>
      <c r="R40" s="245"/>
      <c r="S40" s="245"/>
      <c r="T40" s="245"/>
      <c r="U40" s="245"/>
      <c r="V40" s="245"/>
    </row>
    <row r="41" spans="1:22" x14ac:dyDescent="0.3">
      <c r="A41" s="201" t="s">
        <v>16</v>
      </c>
    </row>
    <row r="42" spans="1:22" ht="20" x14ac:dyDescent="0.3">
      <c r="A42" s="201" t="s">
        <v>16</v>
      </c>
      <c r="C42" s="258" t="s">
        <v>317</v>
      </c>
      <c r="D42" s="258"/>
      <c r="E42" s="258"/>
      <c r="F42" s="258"/>
      <c r="G42" s="258"/>
      <c r="H42" s="258"/>
      <c r="I42" s="258"/>
      <c r="J42" s="258"/>
      <c r="K42" s="258"/>
      <c r="L42" s="258"/>
      <c r="M42" s="258"/>
      <c r="N42" s="258"/>
      <c r="O42" s="258"/>
      <c r="P42" s="258"/>
      <c r="Q42" s="258"/>
    </row>
    <row r="43" spans="1:22" x14ac:dyDescent="0.3">
      <c r="A43" s="201" t="s">
        <v>16</v>
      </c>
    </row>
    <row r="44" spans="1:22" x14ac:dyDescent="0.3">
      <c r="A44" s="201" t="s">
        <v>16</v>
      </c>
    </row>
    <row r="45" spans="1:22" ht="20" x14ac:dyDescent="0.4">
      <c r="A45" s="201" t="s">
        <v>16</v>
      </c>
      <c r="D45" s="174"/>
      <c r="E45" s="189" t="s">
        <v>18</v>
      </c>
    </row>
    <row r="46" spans="1:22" ht="20" x14ac:dyDescent="0.4">
      <c r="A46" s="201" t="s">
        <v>16</v>
      </c>
      <c r="D46" s="175" t="s">
        <v>19</v>
      </c>
      <c r="E46" s="83"/>
      <c r="F46" t="s">
        <v>20</v>
      </c>
    </row>
    <row r="47" spans="1:22" ht="20" x14ac:dyDescent="0.4">
      <c r="A47" s="201" t="s">
        <v>16</v>
      </c>
      <c r="D47" s="176" t="s">
        <v>21</v>
      </c>
      <c r="E47" s="85"/>
      <c r="F47" t="s">
        <v>20</v>
      </c>
    </row>
    <row r="48" spans="1:22" x14ac:dyDescent="0.3">
      <c r="A48" s="201" t="s">
        <v>16</v>
      </c>
    </row>
    <row r="49" spans="1:22" x14ac:dyDescent="0.3">
      <c r="A49" s="201" t="s">
        <v>16</v>
      </c>
    </row>
    <row r="50" spans="1:22" ht="20" x14ac:dyDescent="0.4">
      <c r="A50" s="201" t="s">
        <v>16</v>
      </c>
      <c r="C50" s="177" t="s">
        <v>22</v>
      </c>
    </row>
    <row r="51" spans="1:22" ht="36.65" customHeight="1" x14ac:dyDescent="0.3">
      <c r="A51" s="201" t="s">
        <v>16</v>
      </c>
    </row>
    <row r="52" spans="1:22" ht="20" x14ac:dyDescent="0.4">
      <c r="A52" s="201" t="s">
        <v>16</v>
      </c>
      <c r="D52" s="174"/>
      <c r="E52" s="189" t="s">
        <v>23</v>
      </c>
    </row>
    <row r="53" spans="1:22" ht="20" x14ac:dyDescent="0.4">
      <c r="A53" s="201" t="s">
        <v>16</v>
      </c>
      <c r="D53" s="175" t="s">
        <v>19</v>
      </c>
      <c r="E53" s="83"/>
    </row>
    <row r="54" spans="1:22" ht="20" x14ac:dyDescent="0.4">
      <c r="A54" s="201" t="s">
        <v>16</v>
      </c>
      <c r="D54" s="176" t="s">
        <v>21</v>
      </c>
      <c r="E54" s="85"/>
    </row>
    <row r="55" spans="1:22" x14ac:dyDescent="0.3">
      <c r="A55" s="201" t="s">
        <v>16</v>
      </c>
    </row>
    <row r="56" spans="1:22" x14ac:dyDescent="0.3">
      <c r="A56" s="201" t="s">
        <v>16</v>
      </c>
    </row>
    <row r="57" spans="1:22" x14ac:dyDescent="0.3">
      <c r="A57" s="201" t="s">
        <v>16</v>
      </c>
    </row>
    <row r="58" spans="1:22" x14ac:dyDescent="0.3">
      <c r="A58" s="201" t="s">
        <v>16</v>
      </c>
    </row>
    <row r="59" spans="1:22" x14ac:dyDescent="0.3">
      <c r="A59" s="201" t="s">
        <v>24</v>
      </c>
    </row>
    <row r="60" spans="1:22" x14ac:dyDescent="0.3">
      <c r="A60" s="201" t="s">
        <v>24</v>
      </c>
    </row>
    <row r="61" spans="1:22" x14ac:dyDescent="0.3">
      <c r="A61" s="201" t="s">
        <v>24</v>
      </c>
    </row>
    <row r="62" spans="1:22" ht="25" x14ac:dyDescent="0.5">
      <c r="A62" s="201" t="s">
        <v>24</v>
      </c>
      <c r="C62" s="245" t="s">
        <v>25</v>
      </c>
      <c r="D62" s="245"/>
      <c r="E62" s="245"/>
      <c r="F62" s="245"/>
      <c r="G62" s="245"/>
      <c r="H62" s="245"/>
      <c r="I62" s="245"/>
      <c r="J62" s="245"/>
      <c r="K62" s="245"/>
      <c r="L62" s="245"/>
      <c r="M62" s="245"/>
      <c r="N62" s="245"/>
      <c r="O62" s="245"/>
      <c r="P62" s="245"/>
      <c r="Q62" s="245"/>
      <c r="R62" s="245"/>
      <c r="S62" s="245"/>
      <c r="T62" s="245"/>
      <c r="U62" s="245"/>
      <c r="V62" s="245"/>
    </row>
    <row r="63" spans="1:22" ht="32.15" customHeight="1" x14ac:dyDescent="0.3">
      <c r="A63" s="201" t="s">
        <v>24</v>
      </c>
    </row>
    <row r="64" spans="1:22" ht="20" x14ac:dyDescent="0.4">
      <c r="A64" s="201" t="s">
        <v>24</v>
      </c>
      <c r="C64" s="271" t="s">
        <v>26</v>
      </c>
      <c r="D64" s="271"/>
      <c r="E64" s="271"/>
      <c r="F64" s="271"/>
      <c r="G64" s="271"/>
      <c r="H64" s="271"/>
      <c r="I64" s="271"/>
      <c r="J64" s="271"/>
      <c r="K64" s="271"/>
      <c r="L64" s="271"/>
      <c r="M64" s="271"/>
      <c r="N64" s="271"/>
      <c r="O64" s="271"/>
      <c r="P64" s="271"/>
      <c r="Q64" s="271"/>
      <c r="R64" s="271"/>
      <c r="S64" s="271"/>
      <c r="T64" s="271"/>
      <c r="U64" s="271"/>
      <c r="V64" s="271"/>
    </row>
    <row r="65" spans="1:22" ht="20" x14ac:dyDescent="0.4">
      <c r="A65" s="201" t="s">
        <v>24</v>
      </c>
      <c r="C65" s="290" t="s">
        <v>27</v>
      </c>
      <c r="D65" s="290"/>
      <c r="E65" s="290"/>
      <c r="F65" s="290"/>
      <c r="G65" s="290"/>
      <c r="H65" s="290"/>
      <c r="I65" s="290"/>
      <c r="J65" s="290"/>
      <c r="K65" s="290"/>
      <c r="L65" s="290"/>
      <c r="M65" s="150"/>
      <c r="N65" s="150"/>
      <c r="O65" s="150"/>
      <c r="P65" s="150"/>
      <c r="Q65" s="21"/>
      <c r="R65" s="21"/>
      <c r="S65" s="21"/>
      <c r="T65" s="21"/>
      <c r="U65" s="21"/>
      <c r="V65" s="21"/>
    </row>
    <row r="66" spans="1:22" ht="20" x14ac:dyDescent="0.4">
      <c r="A66" s="201" t="s">
        <v>24</v>
      </c>
      <c r="C66" s="290" t="s">
        <v>28</v>
      </c>
      <c r="D66" s="290"/>
      <c r="E66" s="290"/>
      <c r="F66" s="290"/>
      <c r="G66" s="290"/>
      <c r="H66" s="290"/>
      <c r="I66" s="290"/>
      <c r="J66" s="290"/>
      <c r="K66" s="290"/>
      <c r="L66" s="290"/>
      <c r="M66" s="21"/>
      <c r="N66" s="21"/>
      <c r="O66" s="21"/>
      <c r="P66" s="21"/>
      <c r="Q66" s="21"/>
      <c r="R66" s="21"/>
      <c r="S66" s="21"/>
      <c r="T66" s="21"/>
      <c r="U66" s="21"/>
      <c r="V66" s="21"/>
    </row>
    <row r="67" spans="1:22" ht="36.65" customHeight="1" x14ac:dyDescent="0.4">
      <c r="A67" s="201" t="s">
        <v>24</v>
      </c>
      <c r="C67" s="206" t="s">
        <v>29</v>
      </c>
      <c r="D67" s="183"/>
      <c r="E67" s="183"/>
      <c r="F67" s="183"/>
      <c r="G67" s="183"/>
      <c r="H67" s="183"/>
      <c r="I67" s="183"/>
      <c r="J67" s="183"/>
      <c r="K67" s="183"/>
      <c r="L67" s="183"/>
      <c r="M67" s="21"/>
      <c r="N67" s="21"/>
      <c r="O67" s="21"/>
      <c r="P67" s="21"/>
      <c r="Q67" s="21"/>
      <c r="R67" s="21"/>
      <c r="S67" s="21"/>
      <c r="T67" s="21"/>
      <c r="U67" s="21"/>
      <c r="V67" s="21"/>
    </row>
    <row r="68" spans="1:22" ht="15.5" x14ac:dyDescent="0.35">
      <c r="A68" s="201" t="s">
        <v>24</v>
      </c>
      <c r="C68" s="21"/>
      <c r="D68" s="21"/>
      <c r="E68" s="21"/>
      <c r="F68" s="295" t="s">
        <v>30</v>
      </c>
      <c r="G68" s="295"/>
      <c r="H68" s="295" t="s">
        <v>31</v>
      </c>
      <c r="I68" s="295"/>
      <c r="J68" s="296" t="s">
        <v>32</v>
      </c>
      <c r="K68" s="297"/>
      <c r="L68" s="296" t="s">
        <v>33</v>
      </c>
      <c r="M68" s="297"/>
      <c r="N68" s="296" t="s">
        <v>34</v>
      </c>
      <c r="O68" s="297"/>
      <c r="P68" s="296" t="s">
        <v>35</v>
      </c>
      <c r="Q68" s="297"/>
      <c r="T68" s="21"/>
      <c r="U68" s="21"/>
    </row>
    <row r="69" spans="1:22" ht="15.5" x14ac:dyDescent="0.35">
      <c r="A69" s="201" t="s">
        <v>24</v>
      </c>
      <c r="C69" s="21"/>
      <c r="D69" s="21"/>
      <c r="E69" s="51" t="s">
        <v>36</v>
      </c>
      <c r="F69" s="52" t="s">
        <v>19</v>
      </c>
      <c r="G69" s="136" t="s">
        <v>21</v>
      </c>
      <c r="H69" s="54" t="s">
        <v>19</v>
      </c>
      <c r="I69" s="53" t="s">
        <v>21</v>
      </c>
      <c r="J69" s="54" t="s">
        <v>19</v>
      </c>
      <c r="K69" s="53" t="s">
        <v>21</v>
      </c>
      <c r="L69" s="54" t="s">
        <v>19</v>
      </c>
      <c r="M69" s="53" t="s">
        <v>21</v>
      </c>
      <c r="N69" s="54" t="s">
        <v>19</v>
      </c>
      <c r="O69" s="53" t="s">
        <v>21</v>
      </c>
      <c r="P69" s="54" t="s">
        <v>19</v>
      </c>
      <c r="Q69" s="53" t="s">
        <v>21</v>
      </c>
      <c r="R69" s="21"/>
      <c r="S69" s="21"/>
    </row>
    <row r="70" spans="1:22" ht="15.5" x14ac:dyDescent="0.35">
      <c r="A70" s="201" t="s">
        <v>24</v>
      </c>
      <c r="C70" s="21"/>
      <c r="D70" s="55"/>
      <c r="E70" s="33" t="s">
        <v>37</v>
      </c>
      <c r="F70" s="56"/>
      <c r="G70" s="57"/>
      <c r="H70" s="58"/>
      <c r="I70" s="57"/>
      <c r="J70" s="58"/>
      <c r="K70" s="57"/>
      <c r="L70" s="58"/>
      <c r="M70" s="57"/>
      <c r="N70" s="58"/>
      <c r="O70" s="57"/>
      <c r="P70" s="58"/>
      <c r="Q70" s="57"/>
      <c r="R70" s="21"/>
      <c r="S70" s="21"/>
    </row>
    <row r="71" spans="1:22" ht="15.5" x14ac:dyDescent="0.35">
      <c r="A71" s="201" t="s">
        <v>24</v>
      </c>
      <c r="C71" s="21"/>
      <c r="D71" s="55"/>
      <c r="E71" s="33" t="s">
        <v>39</v>
      </c>
      <c r="F71" s="56"/>
      <c r="G71" s="57"/>
      <c r="H71" s="58"/>
      <c r="I71" s="57"/>
      <c r="J71" s="58"/>
      <c r="K71" s="57"/>
      <c r="L71" s="58"/>
      <c r="M71" s="57"/>
      <c r="N71" s="58"/>
      <c r="O71" s="57"/>
      <c r="P71" s="58"/>
      <c r="Q71" s="57"/>
      <c r="R71" s="21"/>
      <c r="S71" s="21"/>
    </row>
    <row r="72" spans="1:22" ht="15.5" x14ac:dyDescent="0.35">
      <c r="A72" s="201" t="s">
        <v>24</v>
      </c>
      <c r="C72" s="21"/>
      <c r="D72" s="55"/>
      <c r="E72" s="33" t="s">
        <v>40</v>
      </c>
      <c r="F72" s="59"/>
      <c r="G72" s="60"/>
      <c r="H72" s="61"/>
      <c r="I72" s="60"/>
      <c r="J72" s="61"/>
      <c r="K72" s="60"/>
      <c r="L72" s="61"/>
      <c r="M72" s="60"/>
      <c r="N72" s="61"/>
      <c r="O72" s="60"/>
      <c r="P72" s="61"/>
      <c r="Q72" s="60"/>
      <c r="R72" s="21"/>
      <c r="S72" s="21"/>
    </row>
    <row r="73" spans="1:22" ht="15.5" x14ac:dyDescent="0.35">
      <c r="A73" s="201" t="s">
        <v>24</v>
      </c>
      <c r="C73" s="21"/>
      <c r="D73" s="55"/>
      <c r="E73" s="33" t="s">
        <v>41</v>
      </c>
      <c r="F73" s="59"/>
      <c r="G73" s="60"/>
      <c r="H73" s="61"/>
      <c r="I73" s="60"/>
      <c r="J73" s="61"/>
      <c r="K73" s="60"/>
      <c r="L73" s="61"/>
      <c r="M73" s="60"/>
      <c r="N73" s="61"/>
      <c r="O73" s="60"/>
      <c r="P73" s="61"/>
      <c r="Q73" s="60"/>
      <c r="R73" s="21"/>
      <c r="S73" s="21"/>
    </row>
    <row r="74" spans="1:22" ht="15.5" x14ac:dyDescent="0.35">
      <c r="A74" s="201" t="s">
        <v>24</v>
      </c>
      <c r="C74" s="21"/>
      <c r="D74" s="55"/>
      <c r="E74" s="33" t="s">
        <v>42</v>
      </c>
      <c r="F74" s="59"/>
      <c r="G74" s="60"/>
      <c r="H74" s="61"/>
      <c r="I74" s="60"/>
      <c r="J74" s="61"/>
      <c r="K74" s="60"/>
      <c r="L74" s="61"/>
      <c r="M74" s="60"/>
      <c r="N74" s="61"/>
      <c r="O74" s="60"/>
      <c r="P74" s="61"/>
      <c r="Q74" s="60"/>
      <c r="R74" s="21"/>
      <c r="S74" s="21"/>
    </row>
    <row r="75" spans="1:22" ht="15.65" customHeight="1" x14ac:dyDescent="0.35">
      <c r="A75" s="201" t="s">
        <v>24</v>
      </c>
      <c r="C75" s="21"/>
      <c r="D75" s="55"/>
      <c r="E75" s="33" t="s">
        <v>43</v>
      </c>
      <c r="F75" s="59"/>
      <c r="G75" s="60"/>
      <c r="H75" s="61"/>
      <c r="I75" s="60"/>
      <c r="J75" s="61"/>
      <c r="K75" s="60"/>
      <c r="L75" s="61"/>
      <c r="M75" s="60"/>
      <c r="N75" s="61"/>
      <c r="O75" s="60"/>
      <c r="P75" s="61"/>
      <c r="Q75" s="60"/>
      <c r="R75" s="21"/>
      <c r="S75" s="21"/>
    </row>
    <row r="76" spans="1:22" ht="15.5" x14ac:dyDescent="0.35">
      <c r="A76" s="201" t="s">
        <v>24</v>
      </c>
      <c r="C76" s="21"/>
      <c r="D76" s="55"/>
      <c r="E76" s="33" t="s">
        <v>44</v>
      </c>
      <c r="F76" s="59"/>
      <c r="G76" s="60"/>
      <c r="H76" s="61"/>
      <c r="I76" s="60"/>
      <c r="J76" s="61"/>
      <c r="K76" s="60"/>
      <c r="L76" s="61"/>
      <c r="M76" s="60"/>
      <c r="N76" s="61"/>
      <c r="O76" s="60"/>
      <c r="P76" s="61"/>
      <c r="Q76" s="60"/>
      <c r="R76" s="21"/>
      <c r="S76" s="21"/>
    </row>
    <row r="77" spans="1:22" ht="15.5" x14ac:dyDescent="0.35">
      <c r="A77" s="201" t="s">
        <v>24</v>
      </c>
      <c r="C77" s="21"/>
      <c r="D77" s="62"/>
      <c r="E77" s="33" t="s">
        <v>45</v>
      </c>
      <c r="F77" s="59"/>
      <c r="G77" s="60"/>
      <c r="H77" s="61"/>
      <c r="I77" s="60"/>
      <c r="J77" s="61"/>
      <c r="K77" s="60"/>
      <c r="L77" s="61"/>
      <c r="M77" s="60"/>
      <c r="N77" s="61"/>
      <c r="O77" s="60"/>
      <c r="P77" s="61"/>
      <c r="Q77" s="60"/>
      <c r="R77" s="21"/>
      <c r="S77" s="21"/>
    </row>
    <row r="78" spans="1:22" ht="15.5" x14ac:dyDescent="0.35">
      <c r="A78" s="201" t="s">
        <v>24</v>
      </c>
      <c r="C78" s="21"/>
      <c r="D78" s="63"/>
      <c r="E78" s="33" t="s">
        <v>46</v>
      </c>
      <c r="F78" s="59"/>
      <c r="G78" s="60"/>
      <c r="H78" s="61"/>
      <c r="I78" s="60"/>
      <c r="J78" s="61"/>
      <c r="K78" s="60"/>
      <c r="L78" s="61"/>
      <c r="M78" s="60"/>
      <c r="N78" s="61"/>
      <c r="O78" s="60"/>
      <c r="P78" s="61"/>
      <c r="Q78" s="60"/>
      <c r="R78" s="21"/>
      <c r="S78" s="21"/>
    </row>
    <row r="79" spans="1:22" ht="15.5" x14ac:dyDescent="0.35">
      <c r="A79" s="201" t="s">
        <v>24</v>
      </c>
      <c r="C79" s="21"/>
      <c r="D79" s="55"/>
      <c r="E79" s="33" t="s">
        <v>47</v>
      </c>
      <c r="F79" s="59"/>
      <c r="G79" s="60"/>
      <c r="H79" s="61"/>
      <c r="I79" s="60"/>
      <c r="J79" s="61"/>
      <c r="K79" s="60"/>
      <c r="L79" s="61"/>
      <c r="M79" s="60"/>
      <c r="N79" s="61"/>
      <c r="O79" s="60"/>
      <c r="P79" s="61"/>
      <c r="Q79" s="60"/>
      <c r="R79" s="21"/>
      <c r="S79" s="21"/>
    </row>
    <row r="80" spans="1:22" ht="15.5" x14ac:dyDescent="0.35">
      <c r="A80" s="201" t="s">
        <v>24</v>
      </c>
      <c r="C80" s="21"/>
      <c r="D80" s="55"/>
      <c r="E80" s="33" t="s">
        <v>48</v>
      </c>
      <c r="F80" s="59"/>
      <c r="G80" s="60"/>
      <c r="H80" s="61"/>
      <c r="I80" s="60"/>
      <c r="J80" s="61"/>
      <c r="K80" s="60"/>
      <c r="L80" s="61"/>
      <c r="M80" s="60"/>
      <c r="N80" s="61"/>
      <c r="O80" s="60"/>
      <c r="P80" s="61"/>
      <c r="Q80" s="60"/>
      <c r="R80" s="21"/>
      <c r="S80" s="21"/>
    </row>
    <row r="81" spans="1:19" ht="15.5" x14ac:dyDescent="0.35">
      <c r="A81" s="201" t="s">
        <v>24</v>
      </c>
      <c r="C81" s="21"/>
      <c r="D81" s="55"/>
      <c r="E81" s="33" t="s">
        <v>49</v>
      </c>
      <c r="F81" s="56"/>
      <c r="G81" s="57"/>
      <c r="H81" s="58"/>
      <c r="I81" s="57"/>
      <c r="J81" s="58"/>
      <c r="K81" s="57"/>
      <c r="L81" s="58"/>
      <c r="M81" s="57"/>
      <c r="N81" s="58"/>
      <c r="O81" s="57"/>
      <c r="P81" s="58"/>
      <c r="Q81" s="57"/>
      <c r="R81" s="21"/>
      <c r="S81" s="21"/>
    </row>
    <row r="82" spans="1:19" ht="15.5" x14ac:dyDescent="0.35">
      <c r="A82" s="201" t="s">
        <v>24</v>
      </c>
      <c r="C82" s="21"/>
      <c r="D82" s="55"/>
      <c r="E82" s="33" t="s">
        <v>50</v>
      </c>
      <c r="F82" s="56"/>
      <c r="G82" s="57"/>
      <c r="H82" s="58"/>
      <c r="I82" s="57"/>
      <c r="J82" s="58"/>
      <c r="K82" s="57"/>
      <c r="L82" s="58"/>
      <c r="M82" s="57"/>
      <c r="N82" s="58"/>
      <c r="O82" s="57"/>
      <c r="P82" s="58"/>
      <c r="Q82" s="57"/>
      <c r="R82" s="21"/>
      <c r="S82" s="21"/>
    </row>
    <row r="83" spans="1:19" ht="15.5" x14ac:dyDescent="0.35">
      <c r="A83" s="201" t="s">
        <v>24</v>
      </c>
      <c r="C83" s="21"/>
      <c r="D83" s="55"/>
      <c r="E83" s="33" t="s">
        <v>51</v>
      </c>
      <c r="F83" s="56"/>
      <c r="G83" s="57"/>
      <c r="H83" s="58"/>
      <c r="I83" s="57"/>
      <c r="J83" s="58"/>
      <c r="K83" s="57"/>
      <c r="L83" s="58"/>
      <c r="M83" s="57"/>
      <c r="N83" s="58"/>
      <c r="O83" s="57"/>
      <c r="P83" s="58"/>
      <c r="Q83" s="57"/>
      <c r="R83" s="21"/>
      <c r="S83" s="21"/>
    </row>
    <row r="84" spans="1:19" ht="15.5" x14ac:dyDescent="0.35">
      <c r="A84" s="201" t="s">
        <v>24</v>
      </c>
      <c r="C84" s="21"/>
      <c r="D84" s="55"/>
      <c r="E84" s="33" t="s">
        <v>52</v>
      </c>
      <c r="F84" s="56"/>
      <c r="G84" s="57"/>
      <c r="H84" s="58"/>
      <c r="I84" s="57"/>
      <c r="J84" s="58"/>
      <c r="K84" s="57"/>
      <c r="L84" s="58"/>
      <c r="M84" s="57"/>
      <c r="N84" s="58"/>
      <c r="O84" s="57"/>
      <c r="P84" s="58"/>
      <c r="Q84" s="57"/>
      <c r="R84" s="21"/>
      <c r="S84" s="21"/>
    </row>
    <row r="85" spans="1:19" ht="15.5" x14ac:dyDescent="0.35">
      <c r="A85" s="201" t="s">
        <v>24</v>
      </c>
      <c r="C85" s="21"/>
      <c r="D85" s="55"/>
      <c r="E85" s="33" t="s">
        <v>53</v>
      </c>
      <c r="F85" s="56"/>
      <c r="G85" s="57"/>
      <c r="H85" s="58"/>
      <c r="I85" s="57"/>
      <c r="J85" s="58"/>
      <c r="K85" s="57"/>
      <c r="L85" s="58"/>
      <c r="M85" s="57"/>
      <c r="N85" s="58"/>
      <c r="O85" s="57"/>
      <c r="P85" s="58"/>
      <c r="Q85" s="57"/>
      <c r="R85" s="21"/>
      <c r="S85" s="21"/>
    </row>
    <row r="86" spans="1:19" ht="15.5" x14ac:dyDescent="0.35">
      <c r="A86" s="201" t="s">
        <v>24</v>
      </c>
      <c r="C86" s="21"/>
      <c r="D86" s="55"/>
      <c r="E86" s="33" t="s">
        <v>54</v>
      </c>
      <c r="F86" s="64"/>
      <c r="G86" s="57"/>
      <c r="H86" s="65"/>
      <c r="I86" s="57"/>
      <c r="J86" s="65"/>
      <c r="K86" s="57"/>
      <c r="L86" s="65"/>
      <c r="M86" s="57"/>
      <c r="N86" s="65"/>
      <c r="O86" s="57"/>
      <c r="P86" s="65"/>
      <c r="Q86" s="57"/>
      <c r="R86" s="21"/>
      <c r="S86" s="21"/>
    </row>
    <row r="87" spans="1:19" ht="15.5" x14ac:dyDescent="0.35">
      <c r="A87" s="201" t="s">
        <v>24</v>
      </c>
      <c r="C87" s="21"/>
      <c r="D87" s="55"/>
      <c r="E87" s="33" t="s">
        <v>55</v>
      </c>
      <c r="F87" s="56"/>
      <c r="G87" s="57"/>
      <c r="H87" s="58"/>
      <c r="I87" s="57"/>
      <c r="J87" s="58"/>
      <c r="K87" s="57"/>
      <c r="L87" s="58"/>
      <c r="M87" s="57"/>
      <c r="N87" s="58"/>
      <c r="O87" s="57"/>
      <c r="P87" s="58"/>
      <c r="Q87" s="57"/>
      <c r="R87" s="21"/>
      <c r="S87" s="21"/>
    </row>
    <row r="88" spans="1:19" ht="15.5" x14ac:dyDescent="0.35">
      <c r="A88" s="201" t="s">
        <v>24</v>
      </c>
      <c r="C88" s="21"/>
      <c r="D88" s="55"/>
      <c r="E88" s="33" t="s">
        <v>56</v>
      </c>
      <c r="F88" s="56"/>
      <c r="G88" s="57"/>
      <c r="H88" s="58"/>
      <c r="I88" s="57"/>
      <c r="J88" s="58"/>
      <c r="K88" s="57"/>
      <c r="L88" s="58"/>
      <c r="M88" s="57"/>
      <c r="N88" s="58"/>
      <c r="O88" s="57"/>
      <c r="P88" s="58"/>
      <c r="Q88" s="57"/>
      <c r="R88" s="21"/>
      <c r="S88" s="21"/>
    </row>
    <row r="89" spans="1:19" ht="15.5" x14ac:dyDescent="0.35">
      <c r="A89" s="201" t="s">
        <v>24</v>
      </c>
      <c r="C89" s="21"/>
      <c r="D89" s="21"/>
      <c r="E89" s="33" t="s">
        <v>57</v>
      </c>
      <c r="F89" s="56"/>
      <c r="G89" s="57"/>
      <c r="H89" s="58"/>
      <c r="I89" s="57"/>
      <c r="J89" s="58"/>
      <c r="K89" s="57"/>
      <c r="L89" s="58"/>
      <c r="M89" s="57"/>
      <c r="N89" s="58"/>
      <c r="O89" s="57"/>
      <c r="P89" s="58"/>
      <c r="Q89" s="57"/>
      <c r="R89" s="21"/>
      <c r="S89" s="21"/>
    </row>
    <row r="90" spans="1:19" ht="15.5" x14ac:dyDescent="0.35">
      <c r="A90" s="201" t="s">
        <v>24</v>
      </c>
      <c r="C90" s="21"/>
      <c r="D90" s="21"/>
      <c r="E90" s="33" t="s">
        <v>58</v>
      </c>
      <c r="F90" s="56"/>
      <c r="G90" s="57"/>
      <c r="H90" s="58"/>
      <c r="I90" s="57"/>
      <c r="J90" s="58"/>
      <c r="K90" s="57"/>
      <c r="L90" s="58"/>
      <c r="M90" s="57"/>
      <c r="N90" s="58"/>
      <c r="O90" s="57"/>
      <c r="P90" s="58"/>
      <c r="Q90" s="57"/>
      <c r="R90" s="21"/>
      <c r="S90" s="21"/>
    </row>
    <row r="91" spans="1:19" ht="15.5" x14ac:dyDescent="0.35">
      <c r="A91" s="201" t="s">
        <v>24</v>
      </c>
      <c r="C91" s="21"/>
      <c r="D91" s="21"/>
      <c r="E91" s="132" t="s">
        <v>59</v>
      </c>
      <c r="F91" s="56"/>
      <c r="G91" s="57"/>
      <c r="H91" s="58"/>
      <c r="I91" s="57"/>
      <c r="J91" s="58"/>
      <c r="K91" s="57"/>
      <c r="L91" s="58"/>
      <c r="M91" s="57"/>
      <c r="N91" s="58"/>
      <c r="O91" s="57"/>
      <c r="P91" s="58"/>
      <c r="Q91" s="57"/>
      <c r="R91" s="21"/>
      <c r="S91" s="21"/>
    </row>
    <row r="92" spans="1:19" ht="15.5" x14ac:dyDescent="0.35">
      <c r="A92" s="201" t="s">
        <v>24</v>
      </c>
      <c r="C92" s="21"/>
      <c r="D92" s="21"/>
      <c r="E92" s="33"/>
      <c r="F92" s="56"/>
      <c r="G92" s="57"/>
      <c r="H92" s="58"/>
      <c r="I92" s="57"/>
      <c r="J92" s="58"/>
      <c r="K92" s="57"/>
      <c r="L92" s="58"/>
      <c r="M92" s="57"/>
      <c r="N92" s="58"/>
      <c r="O92" s="57"/>
      <c r="P92" s="58"/>
      <c r="Q92" s="57"/>
      <c r="R92" s="21"/>
      <c r="S92" s="21"/>
    </row>
    <row r="93" spans="1:19" ht="15.5" x14ac:dyDescent="0.35">
      <c r="A93" s="201" t="s">
        <v>24</v>
      </c>
      <c r="C93" s="21"/>
      <c r="D93" s="21"/>
      <c r="E93" s="33"/>
      <c r="F93" s="56"/>
      <c r="G93" s="57"/>
      <c r="H93" s="58"/>
      <c r="I93" s="57"/>
      <c r="J93" s="58"/>
      <c r="K93" s="57"/>
      <c r="L93" s="58"/>
      <c r="M93" s="57"/>
      <c r="N93" s="58"/>
      <c r="O93" s="57"/>
      <c r="P93" s="58"/>
      <c r="Q93" s="57"/>
      <c r="R93" s="21"/>
      <c r="S93" s="21"/>
    </row>
    <row r="94" spans="1:19" x14ac:dyDescent="0.3">
      <c r="A94" s="201" t="s">
        <v>24</v>
      </c>
    </row>
    <row r="95" spans="1:19" x14ac:dyDescent="0.3">
      <c r="A95" s="201" t="s">
        <v>24</v>
      </c>
    </row>
    <row r="96" spans="1:19" x14ac:dyDescent="0.3">
      <c r="A96" s="201" t="s">
        <v>24</v>
      </c>
      <c r="C96" s="19"/>
      <c r="D96" s="19"/>
    </row>
    <row r="97" spans="1:22" ht="20" x14ac:dyDescent="0.4">
      <c r="A97" s="201" t="s">
        <v>24</v>
      </c>
      <c r="C97" s="271" t="s">
        <v>60</v>
      </c>
      <c r="D97" s="271"/>
      <c r="E97" s="271"/>
      <c r="F97" s="271"/>
      <c r="G97" s="271"/>
      <c r="H97" s="271"/>
      <c r="I97" s="271"/>
      <c r="J97" s="271"/>
      <c r="K97" s="271"/>
      <c r="L97" s="271"/>
      <c r="M97" s="271"/>
      <c r="N97" s="271"/>
      <c r="O97" s="271"/>
      <c r="P97" s="271"/>
      <c r="Q97" s="271"/>
      <c r="R97" s="271"/>
      <c r="S97" s="271"/>
      <c r="T97" s="271"/>
      <c r="U97" s="271"/>
      <c r="V97" s="271"/>
    </row>
    <row r="98" spans="1:22" x14ac:dyDescent="0.3">
      <c r="A98" s="201" t="s">
        <v>24</v>
      </c>
      <c r="C98" s="19"/>
      <c r="D98" s="19"/>
      <c r="E98" s="19"/>
      <c r="F98" s="19"/>
      <c r="G98" s="19"/>
      <c r="H98" s="19"/>
      <c r="I98" s="19"/>
      <c r="J98" s="19"/>
      <c r="K98" s="19"/>
      <c r="L98" s="19"/>
      <c r="M98" s="19"/>
      <c r="N98" s="19"/>
    </row>
    <row r="99" spans="1:22" ht="45" customHeight="1" x14ac:dyDescent="0.4">
      <c r="A99" s="201" t="s">
        <v>24</v>
      </c>
      <c r="C99" s="258" t="s">
        <v>61</v>
      </c>
      <c r="D99" s="258"/>
      <c r="E99" s="258"/>
      <c r="F99" s="258"/>
      <c r="G99" s="258"/>
      <c r="H99" s="258"/>
      <c r="I99" s="258"/>
      <c r="J99" s="258"/>
      <c r="K99" s="258"/>
      <c r="L99" s="258"/>
      <c r="M99" s="290"/>
      <c r="N99" s="290"/>
      <c r="O99" s="290"/>
      <c r="P99" s="290"/>
    </row>
    <row r="100" spans="1:22" ht="20" x14ac:dyDescent="0.3">
      <c r="A100" s="201" t="s">
        <v>24</v>
      </c>
      <c r="C100" s="258" t="s">
        <v>62</v>
      </c>
      <c r="D100" s="258"/>
      <c r="E100" s="258"/>
      <c r="F100" s="258"/>
      <c r="G100" s="258"/>
      <c r="H100" s="258"/>
      <c r="I100" s="258"/>
      <c r="J100" s="258"/>
      <c r="K100" s="258"/>
      <c r="L100" s="258"/>
      <c r="M100" s="19"/>
      <c r="N100" s="19"/>
    </row>
    <row r="101" spans="1:22" ht="20" x14ac:dyDescent="0.3">
      <c r="A101" s="201" t="s">
        <v>24</v>
      </c>
      <c r="C101" s="258" t="s">
        <v>63</v>
      </c>
      <c r="D101" s="258"/>
      <c r="E101" s="258"/>
      <c r="F101" s="258"/>
      <c r="G101" s="258"/>
      <c r="H101" s="258"/>
      <c r="I101" s="258"/>
      <c r="J101" s="258"/>
      <c r="K101" s="258"/>
      <c r="L101" s="258"/>
      <c r="M101" s="19"/>
      <c r="N101" s="19"/>
    </row>
    <row r="102" spans="1:22" x14ac:dyDescent="0.3">
      <c r="A102" s="201" t="s">
        <v>24</v>
      </c>
      <c r="C102" s="19"/>
      <c r="D102" s="19"/>
      <c r="E102" s="19"/>
      <c r="F102" s="19"/>
      <c r="G102" s="19"/>
      <c r="H102" s="19"/>
      <c r="I102" s="19"/>
      <c r="J102" s="19"/>
      <c r="K102" s="19"/>
      <c r="L102" s="19"/>
      <c r="M102" s="19"/>
      <c r="N102" s="19"/>
    </row>
    <row r="103" spans="1:22" x14ac:dyDescent="0.3">
      <c r="A103" s="201" t="s">
        <v>24</v>
      </c>
      <c r="C103" s="19"/>
      <c r="D103" s="19"/>
      <c r="E103" s="19"/>
      <c r="F103" s="19"/>
      <c r="G103" s="19"/>
      <c r="H103" s="19"/>
      <c r="I103" s="19"/>
      <c r="J103" s="19"/>
      <c r="K103" s="19"/>
      <c r="L103" s="19"/>
      <c r="M103" s="19"/>
      <c r="N103" s="19"/>
    </row>
    <row r="104" spans="1:22" ht="21" customHeight="1" x14ac:dyDescent="0.4">
      <c r="A104" s="201" t="s">
        <v>24</v>
      </c>
      <c r="D104" s="21"/>
      <c r="E104" s="189" t="s">
        <v>36</v>
      </c>
      <c r="F104" s="20" t="s">
        <v>64</v>
      </c>
      <c r="G104" s="20" t="s">
        <v>65</v>
      </c>
      <c r="H104" s="20" t="s">
        <v>66</v>
      </c>
      <c r="I104" s="20" t="s">
        <v>67</v>
      </c>
      <c r="J104" s="20" t="s">
        <v>68</v>
      </c>
      <c r="K104" s="20" t="s">
        <v>69</v>
      </c>
      <c r="L104" s="20" t="s">
        <v>70</v>
      </c>
      <c r="M104" s="20" t="s">
        <v>71</v>
      </c>
      <c r="N104" s="20" t="s">
        <v>72</v>
      </c>
    </row>
    <row r="105" spans="1:22" ht="15" customHeight="1" x14ac:dyDescent="0.35">
      <c r="A105" s="201" t="s">
        <v>24</v>
      </c>
      <c r="D105" s="21"/>
      <c r="F105" s="20"/>
      <c r="G105" s="20"/>
      <c r="H105" s="20"/>
      <c r="I105" s="20"/>
      <c r="J105" s="20"/>
      <c r="K105" s="20"/>
      <c r="L105" s="20"/>
      <c r="M105" s="20"/>
      <c r="N105" s="20"/>
    </row>
    <row r="106" spans="1:22" ht="24" customHeight="1" x14ac:dyDescent="0.35">
      <c r="A106" s="201" t="s">
        <v>24</v>
      </c>
      <c r="C106" s="294" t="s">
        <v>73</v>
      </c>
      <c r="E106" s="22" t="s">
        <v>74</v>
      </c>
      <c r="F106" s="38"/>
      <c r="G106" s="38"/>
      <c r="H106" s="38"/>
      <c r="I106" s="38"/>
      <c r="J106" s="38"/>
      <c r="K106" s="38"/>
      <c r="L106" s="38"/>
      <c r="M106" s="38"/>
      <c r="N106" s="38"/>
    </row>
    <row r="107" spans="1:22" ht="24" customHeight="1" x14ac:dyDescent="0.35">
      <c r="A107" s="201" t="s">
        <v>24</v>
      </c>
      <c r="C107" s="294"/>
      <c r="D107" s="21"/>
      <c r="E107" s="22" t="s">
        <v>76</v>
      </c>
      <c r="F107" s="39"/>
      <c r="G107" s="40"/>
      <c r="H107" s="40"/>
      <c r="I107" s="40"/>
      <c r="J107" s="40"/>
      <c r="K107" s="40"/>
      <c r="L107" s="40"/>
      <c r="M107" s="40"/>
      <c r="N107" s="40"/>
    </row>
    <row r="108" spans="1:22" ht="94.5" customHeight="1" x14ac:dyDescent="0.35">
      <c r="A108" s="201" t="s">
        <v>24</v>
      </c>
      <c r="C108" s="294"/>
      <c r="D108" s="21"/>
      <c r="E108" s="22" t="s">
        <v>77</v>
      </c>
      <c r="F108" s="214"/>
      <c r="G108" s="214"/>
      <c r="H108" s="214"/>
      <c r="I108" s="214"/>
      <c r="J108" s="214"/>
      <c r="K108" s="214"/>
      <c r="L108" s="40"/>
      <c r="M108" s="40"/>
      <c r="N108" s="40"/>
    </row>
    <row r="109" spans="1:22" ht="24" customHeight="1" thickBot="1" x14ac:dyDescent="0.4">
      <c r="A109" s="201" t="s">
        <v>24</v>
      </c>
      <c r="C109" s="294"/>
      <c r="D109" s="21"/>
      <c r="E109" s="22" t="s">
        <v>78</v>
      </c>
      <c r="F109" s="41"/>
      <c r="G109" s="41"/>
      <c r="H109" s="41"/>
      <c r="I109" s="41"/>
      <c r="J109" s="41"/>
      <c r="K109" s="41"/>
      <c r="L109" s="41"/>
      <c r="M109" s="41"/>
      <c r="N109" s="41"/>
    </row>
    <row r="110" spans="1:22" ht="16.5" customHeight="1" thickTop="1" x14ac:dyDescent="0.35">
      <c r="A110" s="201" t="s">
        <v>24</v>
      </c>
      <c r="C110" s="19"/>
      <c r="E110" s="22"/>
      <c r="F110" s="19"/>
      <c r="G110" s="19"/>
      <c r="H110" s="19"/>
      <c r="I110" s="19"/>
      <c r="J110" s="19"/>
      <c r="K110" s="19"/>
      <c r="L110" s="19"/>
      <c r="M110" s="19"/>
      <c r="N110" s="19"/>
    </row>
    <row r="111" spans="1:22" ht="16.5" customHeight="1" thickBot="1" x14ac:dyDescent="0.4">
      <c r="A111" s="201" t="s">
        <v>24</v>
      </c>
      <c r="C111" s="19"/>
      <c r="D111" s="34"/>
      <c r="E111" s="207" t="s">
        <v>79</v>
      </c>
      <c r="F111" s="208"/>
      <c r="G111" s="208"/>
      <c r="H111" s="208"/>
      <c r="I111" s="208"/>
      <c r="J111" s="208"/>
      <c r="K111" s="208"/>
      <c r="L111" s="208"/>
      <c r="M111" s="208"/>
      <c r="N111" s="208"/>
    </row>
    <row r="112" spans="1:22" ht="25.5" customHeight="1" x14ac:dyDescent="0.35">
      <c r="A112" s="201" t="s">
        <v>24</v>
      </c>
      <c r="C112" s="291" t="s">
        <v>80</v>
      </c>
      <c r="E112" s="22" t="s">
        <v>74</v>
      </c>
      <c r="F112" s="42"/>
      <c r="G112" s="42"/>
      <c r="H112" s="42"/>
      <c r="I112" s="42"/>
      <c r="J112" s="42"/>
      <c r="K112" s="42"/>
      <c r="L112" s="42"/>
      <c r="M112" s="42"/>
      <c r="N112" s="42"/>
    </row>
    <row r="113" spans="1:22" ht="25.5" customHeight="1" x14ac:dyDescent="0.35">
      <c r="A113" s="201" t="s">
        <v>24</v>
      </c>
      <c r="C113" s="292"/>
      <c r="E113" s="22" t="s">
        <v>76</v>
      </c>
      <c r="F113" s="43"/>
      <c r="G113" s="44"/>
      <c r="H113" s="44"/>
      <c r="I113" s="44"/>
      <c r="J113" s="44"/>
      <c r="K113" s="44"/>
      <c r="L113" s="44"/>
      <c r="M113" s="44"/>
      <c r="N113" s="44"/>
    </row>
    <row r="114" spans="1:22" ht="79.5" customHeight="1" x14ac:dyDescent="0.35">
      <c r="A114" s="201" t="s">
        <v>24</v>
      </c>
      <c r="C114" s="292"/>
      <c r="E114" s="22" t="s">
        <v>81</v>
      </c>
      <c r="F114" s="215"/>
      <c r="G114" s="215"/>
      <c r="H114" s="215"/>
      <c r="I114" s="215"/>
      <c r="J114" s="215"/>
      <c r="K114" s="215"/>
      <c r="L114" s="44"/>
      <c r="M114" s="44"/>
      <c r="N114" s="44"/>
    </row>
    <row r="115" spans="1:22" ht="25.5" customHeight="1" thickBot="1" x14ac:dyDescent="0.4">
      <c r="A115" s="201" t="s">
        <v>24</v>
      </c>
      <c r="C115" s="293"/>
      <c r="E115" s="22" t="s">
        <v>78</v>
      </c>
      <c r="F115" s="45"/>
      <c r="G115" s="45"/>
      <c r="H115" s="45"/>
      <c r="I115" s="45"/>
      <c r="J115" s="45"/>
      <c r="K115" s="45"/>
      <c r="L115" s="45"/>
      <c r="M115" s="45"/>
      <c r="N115" s="45"/>
    </row>
    <row r="116" spans="1:22" ht="14.5" thickTop="1" x14ac:dyDescent="0.3">
      <c r="A116" s="201" t="s">
        <v>24</v>
      </c>
      <c r="F116" s="19"/>
      <c r="G116" s="19"/>
      <c r="H116" s="19"/>
      <c r="I116" s="19"/>
      <c r="J116" s="19"/>
      <c r="K116" s="19"/>
      <c r="L116" s="19"/>
      <c r="M116" s="19"/>
      <c r="N116" s="19"/>
    </row>
    <row r="117" spans="1:22" ht="16" thickBot="1" x14ac:dyDescent="0.4">
      <c r="A117" s="201" t="s">
        <v>24</v>
      </c>
      <c r="E117" s="213" t="s">
        <v>79</v>
      </c>
      <c r="F117" s="208"/>
      <c r="G117" s="208"/>
      <c r="H117" s="208"/>
      <c r="I117" s="208"/>
      <c r="J117" s="208"/>
      <c r="K117" s="208"/>
    </row>
    <row r="118" spans="1:22" ht="20" x14ac:dyDescent="0.4">
      <c r="A118" s="201" t="s">
        <v>24</v>
      </c>
      <c r="C118" s="271" t="s">
        <v>82</v>
      </c>
      <c r="D118" s="271"/>
      <c r="E118" s="271"/>
      <c r="F118" s="271"/>
      <c r="G118" s="271"/>
      <c r="H118" s="271"/>
      <c r="I118" s="271"/>
      <c r="J118" s="271"/>
      <c r="K118" s="271"/>
      <c r="L118" s="271"/>
      <c r="M118" s="271"/>
      <c r="N118" s="271"/>
      <c r="O118" s="271"/>
      <c r="P118" s="271"/>
      <c r="Q118" s="271"/>
      <c r="R118" s="271"/>
      <c r="S118" s="271"/>
      <c r="T118" s="271"/>
      <c r="U118" s="271"/>
      <c r="V118" s="271"/>
    </row>
    <row r="119" spans="1:22" x14ac:dyDescent="0.3">
      <c r="A119" s="201" t="s">
        <v>24</v>
      </c>
    </row>
    <row r="120" spans="1:22" ht="20" x14ac:dyDescent="0.3">
      <c r="A120" s="201" t="s">
        <v>24</v>
      </c>
      <c r="C120" s="298" t="s">
        <v>83</v>
      </c>
      <c r="D120" s="298"/>
      <c r="E120" s="298"/>
      <c r="F120" s="298"/>
      <c r="G120" s="298"/>
      <c r="H120" s="298"/>
      <c r="I120" s="298"/>
      <c r="J120" s="298"/>
      <c r="K120" s="298"/>
      <c r="L120" s="298"/>
      <c r="M120" s="298"/>
      <c r="N120" s="298"/>
      <c r="O120" s="298"/>
      <c r="P120" s="298"/>
      <c r="Q120" s="298"/>
    </row>
    <row r="121" spans="1:22" ht="20" x14ac:dyDescent="0.3">
      <c r="A121" s="201" t="s">
        <v>24</v>
      </c>
      <c r="C121" s="299" t="s">
        <v>84</v>
      </c>
      <c r="D121" s="299"/>
      <c r="E121" s="299"/>
      <c r="F121" s="299"/>
      <c r="G121" s="299"/>
      <c r="H121" s="299"/>
      <c r="I121" s="299"/>
      <c r="J121" s="299"/>
      <c r="K121" s="299"/>
      <c r="L121" s="299"/>
      <c r="M121" s="299"/>
      <c r="N121" s="299"/>
      <c r="O121" s="299"/>
      <c r="P121" s="299"/>
      <c r="Q121" s="299"/>
    </row>
    <row r="122" spans="1:22" ht="20" x14ac:dyDescent="0.3">
      <c r="A122" s="201" t="s">
        <v>24</v>
      </c>
      <c r="C122" s="156" t="s">
        <v>85</v>
      </c>
      <c r="D122" s="181"/>
      <c r="E122" s="181"/>
      <c r="F122" s="181"/>
      <c r="G122" s="181"/>
      <c r="H122" s="181"/>
      <c r="I122" s="181"/>
      <c r="J122" s="181"/>
      <c r="K122" s="181"/>
      <c r="L122" s="181"/>
      <c r="M122" s="181"/>
      <c r="N122" s="181"/>
      <c r="O122" s="181"/>
      <c r="P122" s="181"/>
      <c r="Q122" s="181"/>
    </row>
    <row r="123" spans="1:22" ht="20" x14ac:dyDescent="0.3">
      <c r="A123" s="201" t="s">
        <v>24</v>
      </c>
      <c r="C123" s="283" t="s">
        <v>86</v>
      </c>
      <c r="D123" s="258"/>
      <c r="E123" s="258"/>
      <c r="F123" s="258"/>
      <c r="G123" s="258"/>
      <c r="H123" s="258"/>
      <c r="I123" s="258"/>
      <c r="J123" s="258"/>
      <c r="K123" s="258"/>
      <c r="L123" s="258"/>
      <c r="M123" s="258"/>
      <c r="N123" s="258"/>
      <c r="O123" s="258"/>
      <c r="P123" s="258"/>
      <c r="Q123" s="258"/>
    </row>
    <row r="124" spans="1:22" ht="20" x14ac:dyDescent="0.3">
      <c r="A124" s="201" t="s">
        <v>24</v>
      </c>
      <c r="C124" s="283" t="s">
        <v>87</v>
      </c>
      <c r="D124" s="258"/>
      <c r="E124" s="258"/>
      <c r="F124" s="258"/>
      <c r="G124" s="258"/>
      <c r="H124" s="258"/>
      <c r="I124" s="258"/>
      <c r="J124" s="258"/>
      <c r="K124" s="258"/>
      <c r="L124" s="258"/>
      <c r="M124" s="258"/>
      <c r="N124" s="258"/>
      <c r="O124" s="258"/>
      <c r="P124" s="258"/>
      <c r="Q124" s="258"/>
    </row>
    <row r="125" spans="1:22" ht="27" customHeight="1" x14ac:dyDescent="0.3">
      <c r="A125" s="201" t="s">
        <v>24</v>
      </c>
      <c r="C125" s="181"/>
      <c r="D125" s="181"/>
      <c r="E125" s="181"/>
      <c r="F125" s="181"/>
      <c r="G125" s="181"/>
      <c r="H125" s="181"/>
      <c r="I125" s="181"/>
      <c r="J125" s="181"/>
      <c r="K125" s="181"/>
      <c r="L125" s="181"/>
      <c r="M125" s="181"/>
      <c r="N125" s="181"/>
      <c r="O125" s="181"/>
      <c r="P125" s="181"/>
      <c r="Q125" s="181"/>
    </row>
    <row r="126" spans="1:22" x14ac:dyDescent="0.3">
      <c r="A126" s="201" t="s">
        <v>24</v>
      </c>
    </row>
    <row r="127" spans="1:22" ht="18" x14ac:dyDescent="0.4">
      <c r="A127" s="201" t="s">
        <v>24</v>
      </c>
      <c r="F127" s="300" t="s">
        <v>88</v>
      </c>
      <c r="G127" s="300"/>
      <c r="I127" s="264" t="s">
        <v>89</v>
      </c>
      <c r="J127" s="264"/>
    </row>
    <row r="128" spans="1:22" x14ac:dyDescent="0.3">
      <c r="A128" s="201" t="s">
        <v>24</v>
      </c>
    </row>
    <row r="129" spans="1:10" ht="99" customHeight="1" x14ac:dyDescent="0.3">
      <c r="A129" s="201" t="s">
        <v>24</v>
      </c>
      <c r="F129" s="82" t="s">
        <v>91</v>
      </c>
      <c r="G129" s="82" t="s">
        <v>92</v>
      </c>
      <c r="I129" s="82" t="s">
        <v>93</v>
      </c>
      <c r="J129" s="82" t="s">
        <v>94</v>
      </c>
    </row>
    <row r="130" spans="1:10" ht="46" customHeight="1" x14ac:dyDescent="0.3">
      <c r="A130" s="201" t="s">
        <v>24</v>
      </c>
      <c r="F130" s="266" t="s">
        <v>95</v>
      </c>
      <c r="G130" s="266" t="s">
        <v>96</v>
      </c>
      <c r="I130" s="265" t="s">
        <v>97</v>
      </c>
      <c r="J130" s="266"/>
    </row>
    <row r="131" spans="1:10" ht="19.5" customHeight="1" x14ac:dyDescent="0.4">
      <c r="A131" s="201" t="s">
        <v>24</v>
      </c>
      <c r="E131" s="189" t="s">
        <v>36</v>
      </c>
      <c r="F131" s="267"/>
      <c r="G131" s="267"/>
      <c r="I131" s="267"/>
      <c r="J131" s="267"/>
    </row>
    <row r="132" spans="1:10" ht="19.5" customHeight="1" x14ac:dyDescent="0.35">
      <c r="A132" s="201" t="str">
        <f>IF(Support!G15=0,"hide","techniques")</f>
        <v>hide</v>
      </c>
      <c r="C132" s="261" t="s">
        <v>73</v>
      </c>
      <c r="E132" s="17" t="str">
        <f>Support!F15</f>
        <v>WGS</v>
      </c>
      <c r="F132" s="83"/>
      <c r="G132" s="87"/>
      <c r="H132" s="17" t="str">
        <f>Support!F15</f>
        <v>WGS</v>
      </c>
      <c r="I132" s="83"/>
      <c r="J132" s="83"/>
    </row>
    <row r="133" spans="1:10" ht="19.5" customHeight="1" x14ac:dyDescent="0.35">
      <c r="A133" s="201" t="str">
        <f>IF(Support!G16=0,"hide","techniques")</f>
        <v>hide</v>
      </c>
      <c r="C133" s="261"/>
      <c r="E133" s="17" t="str">
        <f>Support!F16</f>
        <v>WES</v>
      </c>
      <c r="F133" s="83"/>
      <c r="G133" s="209"/>
      <c r="H133" s="17" t="str">
        <f>Support!F16</f>
        <v>WES</v>
      </c>
      <c r="I133" s="83"/>
      <c r="J133" s="83"/>
    </row>
    <row r="134" spans="1:10" ht="19.5" customHeight="1" x14ac:dyDescent="0.35">
      <c r="A134" s="201" t="str">
        <f>IF(Support!G17=0,"hide","techniques")</f>
        <v>hide</v>
      </c>
      <c r="C134" s="261"/>
      <c r="E134" s="17" t="str">
        <f>Support!F17</f>
        <v>CES</v>
      </c>
      <c r="F134" s="83"/>
      <c r="G134" s="209"/>
      <c r="H134" s="17" t="str">
        <f>Support!F17</f>
        <v>CES</v>
      </c>
      <c r="I134" s="83"/>
      <c r="J134" s="83"/>
    </row>
    <row r="135" spans="1:10" ht="19.5" customHeight="1" x14ac:dyDescent="0.35">
      <c r="A135" s="201" t="str">
        <f>IF(Support!G18=0,"hide","techniques")</f>
        <v>hide</v>
      </c>
      <c r="C135" s="261"/>
      <c r="D135" s="178" t="s">
        <v>100</v>
      </c>
      <c r="E135" s="17">
        <f>Support!F18</f>
        <v>0</v>
      </c>
      <c r="F135" s="83"/>
      <c r="G135" s="209"/>
      <c r="H135" s="17">
        <f>Support!F18</f>
        <v>0</v>
      </c>
      <c r="I135" s="83"/>
      <c r="J135" s="83"/>
    </row>
    <row r="136" spans="1:10" ht="19.5" customHeight="1" x14ac:dyDescent="0.35">
      <c r="A136" s="201" t="str">
        <f>IF(Support!G19=0,"hide","techniques")</f>
        <v>hide</v>
      </c>
      <c r="C136" s="261"/>
      <c r="D136" s="178" t="s">
        <v>100</v>
      </c>
      <c r="E136" s="17">
        <f>Support!F19</f>
        <v>0</v>
      </c>
      <c r="F136" s="83"/>
      <c r="G136" s="209"/>
      <c r="H136" s="17">
        <f>Support!F19</f>
        <v>0</v>
      </c>
      <c r="I136" s="83"/>
      <c r="J136" s="83"/>
    </row>
    <row r="137" spans="1:10" ht="19.5" customHeight="1" x14ac:dyDescent="0.35">
      <c r="A137" s="201" t="str">
        <f>IF(Support!G20=0,"hide","techniques")</f>
        <v>hide</v>
      </c>
      <c r="C137" s="261"/>
      <c r="D137" s="178" t="s">
        <v>100</v>
      </c>
      <c r="E137" s="17">
        <f>Support!F20</f>
        <v>0</v>
      </c>
      <c r="F137" s="83"/>
      <c r="G137" s="209"/>
      <c r="H137" s="17">
        <f>Support!F20</f>
        <v>0</v>
      </c>
      <c r="I137" s="83"/>
      <c r="J137" s="83"/>
    </row>
    <row r="138" spans="1:10" ht="19.5" customHeight="1" x14ac:dyDescent="0.35">
      <c r="A138" s="201" t="str">
        <f>IF(Support!G30=0,"hide","techniques")</f>
        <v>hide</v>
      </c>
      <c r="C138" s="261"/>
      <c r="E138" s="17" t="str">
        <f>Support!F30</f>
        <v>Karyotype</v>
      </c>
      <c r="F138" s="83"/>
      <c r="G138" s="209"/>
      <c r="H138" s="17" t="str">
        <f>Support!F30</f>
        <v>Karyotype</v>
      </c>
      <c r="I138" s="83"/>
      <c r="J138" s="83"/>
    </row>
    <row r="139" spans="1:10" ht="19.5" customHeight="1" x14ac:dyDescent="0.35">
      <c r="A139" s="201" t="str">
        <f>IF(Support!G31=0,"hide","techniques")</f>
        <v>hide</v>
      </c>
      <c r="C139" s="261"/>
      <c r="E139" s="17" t="str">
        <f>Support!F31</f>
        <v>CMA - SNP Array</v>
      </c>
      <c r="F139" s="83"/>
      <c r="G139" s="209"/>
      <c r="H139" s="17" t="str">
        <f>Support!F31</f>
        <v>CMA - SNP Array</v>
      </c>
      <c r="I139" s="83"/>
      <c r="J139" s="83"/>
    </row>
    <row r="140" spans="1:10" ht="19.5" customHeight="1" x14ac:dyDescent="0.35">
      <c r="A140" s="201" t="str">
        <f>IF(Support!G32=0,"hide","techniques")</f>
        <v>hide</v>
      </c>
      <c r="C140" s="261"/>
      <c r="E140" s="17" t="str">
        <f>Support!F32</f>
        <v>X-fragile</v>
      </c>
      <c r="F140" s="83"/>
      <c r="G140" s="209"/>
      <c r="H140" s="17" t="str">
        <f>Support!F32</f>
        <v>X-fragile</v>
      </c>
      <c r="I140" s="83"/>
      <c r="J140" s="83"/>
    </row>
    <row r="141" spans="1:10" ht="19.5" customHeight="1" x14ac:dyDescent="0.35">
      <c r="A141" s="201" t="str">
        <f>IF(Support!G33=0,"hide","techniques")</f>
        <v>hide</v>
      </c>
      <c r="C141" s="261"/>
      <c r="E141" s="17" t="str">
        <f>Support!F33</f>
        <v>MLPA</v>
      </c>
      <c r="F141" s="83"/>
      <c r="G141" s="209"/>
      <c r="H141" s="17" t="str">
        <f>Support!F33</f>
        <v>MLPA</v>
      </c>
      <c r="I141" s="83"/>
      <c r="J141" s="83"/>
    </row>
    <row r="142" spans="1:10" ht="19.5" customHeight="1" x14ac:dyDescent="0.35">
      <c r="A142" s="201" t="str">
        <f>IF(Support!G36=0,"hide","techniques")</f>
        <v>hide</v>
      </c>
      <c r="C142" s="261"/>
      <c r="E142" s="210" t="str">
        <f>Support!F36</f>
        <v>FISH</v>
      </c>
      <c r="F142" s="83"/>
      <c r="G142" s="209"/>
      <c r="H142" s="17" t="str">
        <f>Support!F36</f>
        <v>FISH</v>
      </c>
      <c r="I142" s="83"/>
      <c r="J142" s="83"/>
    </row>
    <row r="143" spans="1:10" ht="19.5" customHeight="1" x14ac:dyDescent="0.35">
      <c r="A143" s="201" t="str">
        <f>IF(Support!G45=0,"hide","techniques")</f>
        <v>hide</v>
      </c>
      <c r="C143" s="261"/>
      <c r="E143" s="210" t="str">
        <f>Support!F45</f>
        <v>CMA - Array CGH</v>
      </c>
      <c r="F143" s="83"/>
      <c r="G143" s="209"/>
      <c r="H143" s="17" t="str">
        <f>Support!F45</f>
        <v>CMA - Array CGH</v>
      </c>
      <c r="I143" s="83"/>
      <c r="J143" s="83"/>
    </row>
    <row r="144" spans="1:10" ht="19.5" customHeight="1" x14ac:dyDescent="0.35">
      <c r="A144" s="201" t="str">
        <f>IF(Support!G46=0,"hide","techniques")</f>
        <v>hide</v>
      </c>
      <c r="C144" s="261"/>
      <c r="E144" s="210" t="str">
        <f>Support!F46</f>
        <v>Optical Genome Mapping</v>
      </c>
      <c r="F144" s="83"/>
      <c r="G144" s="209"/>
      <c r="H144" s="17" t="str">
        <f>Support!F46</f>
        <v>Optical Genome Mapping</v>
      </c>
      <c r="I144" s="83"/>
      <c r="J144" s="83"/>
    </row>
    <row r="145" spans="1:10" ht="19.5" customHeight="1" x14ac:dyDescent="0.35">
      <c r="A145" s="201" t="str">
        <f>IF(Support!G47=0,"hide","techniques")</f>
        <v>hide</v>
      </c>
      <c r="C145" s="261"/>
      <c r="E145" s="17" t="str">
        <f>Support!F47</f>
        <v>Other</v>
      </c>
      <c r="F145" s="83"/>
      <c r="G145" s="83"/>
      <c r="H145" s="17" t="str">
        <f>Support!F47</f>
        <v>Other</v>
      </c>
      <c r="I145" s="83"/>
      <c r="J145" s="83"/>
    </row>
    <row r="146" spans="1:10" ht="19.5" customHeight="1" x14ac:dyDescent="0.35">
      <c r="A146" s="201" t="str">
        <f>IF(Support!G48=0,"hide","techniques")</f>
        <v>hide</v>
      </c>
      <c r="C146" s="261"/>
      <c r="E146" s="17" t="s">
        <v>59</v>
      </c>
      <c r="F146" s="83"/>
      <c r="G146" s="83"/>
      <c r="H146" s="17" t="s">
        <v>59</v>
      </c>
      <c r="I146" s="83"/>
      <c r="J146" s="83"/>
    </row>
    <row r="147" spans="1:10" ht="19.5" customHeight="1" x14ac:dyDescent="0.35">
      <c r="A147" s="201" t="str">
        <f>IF(Support!G49=0,"hide","techniques")</f>
        <v>hide</v>
      </c>
      <c r="C147" s="261"/>
      <c r="E147" s="17" t="s">
        <v>59</v>
      </c>
      <c r="F147" s="83"/>
      <c r="G147" s="83"/>
      <c r="H147" s="17" t="s">
        <v>59</v>
      </c>
      <c r="I147" s="83"/>
      <c r="J147" s="83"/>
    </row>
    <row r="148" spans="1:10" x14ac:dyDescent="0.3">
      <c r="A148" s="201" t="str">
        <f>"techniques"</f>
        <v>techniques</v>
      </c>
    </row>
    <row r="149" spans="1:10" ht="15.5" x14ac:dyDescent="0.35">
      <c r="A149" s="201" t="str">
        <f t="shared" ref="A149" si="0">"techniques"</f>
        <v>techniques</v>
      </c>
      <c r="F149" s="84"/>
    </row>
    <row r="150" spans="1:10" ht="21.65" customHeight="1" x14ac:dyDescent="0.35">
      <c r="A150" s="201" t="str">
        <f>IF(Support!G15=0,"hide","techniques")</f>
        <v>hide</v>
      </c>
      <c r="C150" s="274" t="s">
        <v>80</v>
      </c>
      <c r="E150" s="17" t="str">
        <f>Support!F15</f>
        <v>WGS</v>
      </c>
      <c r="F150" s="85"/>
      <c r="G150" s="88"/>
      <c r="H150" s="17" t="str">
        <f>Support!F15</f>
        <v>WGS</v>
      </c>
      <c r="I150" s="85"/>
      <c r="J150" s="85"/>
    </row>
    <row r="151" spans="1:10" ht="21.65" customHeight="1" x14ac:dyDescent="0.35">
      <c r="A151" s="201" t="str">
        <f>IF(Support!G16=0,"hide","techniques")</f>
        <v>hide</v>
      </c>
      <c r="C151" s="274"/>
      <c r="E151" s="17" t="str">
        <f>Support!F16</f>
        <v>WES</v>
      </c>
      <c r="F151" s="85"/>
      <c r="G151" s="88"/>
      <c r="H151" s="17" t="str">
        <f>Support!F16</f>
        <v>WES</v>
      </c>
      <c r="I151" s="85"/>
      <c r="J151" s="85"/>
    </row>
    <row r="152" spans="1:10" ht="21.65" customHeight="1" x14ac:dyDescent="0.35">
      <c r="A152" s="201" t="str">
        <f>IF(Support!G17=0,"hide","techniques")</f>
        <v>hide</v>
      </c>
      <c r="C152" s="274"/>
      <c r="E152" s="17" t="str">
        <f>Support!F17</f>
        <v>CES</v>
      </c>
      <c r="F152" s="85"/>
      <c r="G152" s="211"/>
      <c r="H152" s="17" t="str">
        <f>Support!F17</f>
        <v>CES</v>
      </c>
      <c r="I152" s="85"/>
      <c r="J152" s="85"/>
    </row>
    <row r="153" spans="1:10" ht="21.65" customHeight="1" x14ac:dyDescent="0.35">
      <c r="A153" s="201" t="str">
        <f>IF(Support!G24=0,"hide","techniques")</f>
        <v>hide</v>
      </c>
      <c r="C153" s="274"/>
      <c r="D153" s="178" t="s">
        <v>100</v>
      </c>
      <c r="E153" s="17">
        <f>Support!F24</f>
        <v>0</v>
      </c>
      <c r="F153" s="85"/>
      <c r="G153" s="211"/>
      <c r="H153" s="17">
        <f>Support!F24</f>
        <v>0</v>
      </c>
      <c r="I153" s="85"/>
      <c r="J153" s="85"/>
    </row>
    <row r="154" spans="1:10" ht="21.65" customHeight="1" x14ac:dyDescent="0.35">
      <c r="A154" s="201" t="str">
        <f>IF(Support!G25=0,"hide","techniques")</f>
        <v>hide</v>
      </c>
      <c r="C154" s="274"/>
      <c r="D154" s="178" t="s">
        <v>100</v>
      </c>
      <c r="E154" s="17">
        <f>Support!F25</f>
        <v>0</v>
      </c>
      <c r="F154" s="85"/>
      <c r="G154" s="211"/>
      <c r="H154" s="17">
        <f>Support!F25</f>
        <v>0</v>
      </c>
      <c r="I154" s="85"/>
      <c r="J154" s="85"/>
    </row>
    <row r="155" spans="1:10" ht="21.65" customHeight="1" x14ac:dyDescent="0.35">
      <c r="A155" s="201" t="str">
        <f>IF(Support!G26=0,"hide","techniques")</f>
        <v>hide</v>
      </c>
      <c r="C155" s="274"/>
      <c r="D155" s="178" t="s">
        <v>100</v>
      </c>
      <c r="E155" s="17">
        <f>Support!F26</f>
        <v>0</v>
      </c>
      <c r="F155" s="85"/>
      <c r="G155" s="211"/>
      <c r="H155" s="17">
        <f>Support!F26</f>
        <v>0</v>
      </c>
      <c r="I155" s="85"/>
      <c r="J155" s="85"/>
    </row>
    <row r="156" spans="1:10" ht="21.65" customHeight="1" x14ac:dyDescent="0.35">
      <c r="A156" s="201" t="str">
        <f>IF(Support!G30=0,"hide","techniques")</f>
        <v>hide</v>
      </c>
      <c r="C156" s="274"/>
      <c r="E156" s="17" t="str">
        <f>Support!F30</f>
        <v>Karyotype</v>
      </c>
      <c r="F156" s="85"/>
      <c r="G156" s="211"/>
      <c r="H156" s="17" t="str">
        <f>Support!F30</f>
        <v>Karyotype</v>
      </c>
      <c r="I156" s="85"/>
      <c r="J156" s="85"/>
    </row>
    <row r="157" spans="1:10" ht="21.65" customHeight="1" x14ac:dyDescent="0.35">
      <c r="A157" s="201" t="str">
        <f>IF(Support!G31=0,"hide","techniques")</f>
        <v>hide</v>
      </c>
      <c r="C157" s="274"/>
      <c r="E157" s="17" t="str">
        <f>Support!F31</f>
        <v>CMA - SNP Array</v>
      </c>
      <c r="F157" s="85"/>
      <c r="G157" s="211"/>
      <c r="H157" s="17" t="str">
        <f>Support!F31</f>
        <v>CMA - SNP Array</v>
      </c>
      <c r="I157" s="85"/>
      <c r="J157" s="85"/>
    </row>
    <row r="158" spans="1:10" ht="21.65" customHeight="1" x14ac:dyDescent="0.35">
      <c r="A158" s="201" t="str">
        <f>IF(Support!G32=0,"hide","techniques")</f>
        <v>hide</v>
      </c>
      <c r="C158" s="274"/>
      <c r="E158" s="17" t="str">
        <f>Support!F32</f>
        <v>X-fragile</v>
      </c>
      <c r="F158" s="85"/>
      <c r="G158" s="211"/>
      <c r="H158" s="17" t="str">
        <f>Support!F32</f>
        <v>X-fragile</v>
      </c>
      <c r="I158" s="85"/>
      <c r="J158" s="85"/>
    </row>
    <row r="159" spans="1:10" ht="21.65" customHeight="1" x14ac:dyDescent="0.35">
      <c r="A159" s="201" t="str">
        <f>IF(Support!G33=0,"hide","techniques")</f>
        <v>hide</v>
      </c>
      <c r="C159" s="274"/>
      <c r="E159" s="17" t="str">
        <f>Support!F33</f>
        <v>MLPA</v>
      </c>
      <c r="F159" s="85"/>
      <c r="G159" s="211"/>
      <c r="H159" s="17" t="str">
        <f>Support!F33</f>
        <v>MLPA</v>
      </c>
      <c r="I159" s="85"/>
      <c r="J159" s="85"/>
    </row>
    <row r="160" spans="1:10" ht="21.65" customHeight="1" x14ac:dyDescent="0.35">
      <c r="A160" s="201" t="str">
        <f>IF(Support!G36=0,"hide","techniques")</f>
        <v>hide</v>
      </c>
      <c r="C160" s="274"/>
      <c r="E160" s="210" t="str">
        <f>Support!F36</f>
        <v>FISH</v>
      </c>
      <c r="F160" s="85"/>
      <c r="G160" s="211"/>
      <c r="H160" s="17" t="str">
        <f>Support!F36</f>
        <v>FISH</v>
      </c>
      <c r="I160" s="85"/>
      <c r="J160" s="85"/>
    </row>
    <row r="161" spans="1:17" ht="21.65" customHeight="1" x14ac:dyDescent="0.35">
      <c r="A161" s="201" t="str">
        <f>IF(Support!G45=0,"hide","techniques")</f>
        <v>hide</v>
      </c>
      <c r="C161" s="274"/>
      <c r="E161" s="210" t="str">
        <f>Support!F45</f>
        <v>CMA - Array CGH</v>
      </c>
      <c r="F161" s="85"/>
      <c r="G161" s="211"/>
      <c r="H161" s="17" t="str">
        <f>Support!F45</f>
        <v>CMA - Array CGH</v>
      </c>
      <c r="I161" s="85"/>
      <c r="J161" s="85"/>
    </row>
    <row r="162" spans="1:17" ht="21.65" customHeight="1" x14ac:dyDescent="0.35">
      <c r="A162" s="201" t="str">
        <f>IF(Support!G46=0,"hide","techniques")</f>
        <v>hide</v>
      </c>
      <c r="C162" s="274"/>
      <c r="E162" s="210" t="str">
        <f>Support!F46</f>
        <v>Optical Genome Mapping</v>
      </c>
      <c r="F162" s="85"/>
      <c r="G162" s="211"/>
      <c r="H162" s="17" t="str">
        <f>Support!F46</f>
        <v>Optical Genome Mapping</v>
      </c>
      <c r="I162" s="85"/>
      <c r="J162" s="85"/>
    </row>
    <row r="163" spans="1:17" ht="21.65" customHeight="1" x14ac:dyDescent="0.35">
      <c r="A163" s="201" t="str">
        <f>IF(Support!G47=0,"hide","techniques")</f>
        <v>hide</v>
      </c>
      <c r="C163" s="274"/>
      <c r="E163" s="17" t="str">
        <f>Support!F47</f>
        <v>Other</v>
      </c>
      <c r="F163" s="85"/>
      <c r="G163" s="85"/>
      <c r="H163" s="17" t="str">
        <f>Support!F47</f>
        <v>Other</v>
      </c>
      <c r="I163" s="85"/>
      <c r="J163" s="85"/>
    </row>
    <row r="164" spans="1:17" ht="21.65" customHeight="1" x14ac:dyDescent="0.35">
      <c r="A164" s="201" t="str">
        <f>IF(Support!G48=0,"hide","techniques")</f>
        <v>hide</v>
      </c>
      <c r="C164" s="274"/>
      <c r="E164" s="17" t="s">
        <v>59</v>
      </c>
      <c r="F164" s="85"/>
      <c r="G164" s="85"/>
      <c r="H164" s="17" t="s">
        <v>59</v>
      </c>
      <c r="I164" s="85"/>
      <c r="J164" s="85"/>
    </row>
    <row r="165" spans="1:17" ht="21.65" customHeight="1" thickBot="1" x14ac:dyDescent="0.4">
      <c r="A165" s="201" t="str">
        <f>IF(Support!G49=0,"hide","techniques")</f>
        <v>hide</v>
      </c>
      <c r="C165" s="275"/>
      <c r="E165" s="17" t="s">
        <v>59</v>
      </c>
      <c r="F165" s="85"/>
      <c r="G165" s="85"/>
      <c r="H165" s="17" t="s">
        <v>59</v>
      </c>
      <c r="I165" s="85"/>
      <c r="J165" s="85"/>
    </row>
    <row r="166" spans="1:17" ht="14.5" thickTop="1" x14ac:dyDescent="0.3">
      <c r="A166" s="201" t="s">
        <v>24</v>
      </c>
    </row>
    <row r="167" spans="1:17" x14ac:dyDescent="0.3">
      <c r="A167" s="201" t="s">
        <v>24</v>
      </c>
    </row>
    <row r="168" spans="1:17" x14ac:dyDescent="0.3">
      <c r="A168" s="201" t="s">
        <v>24</v>
      </c>
    </row>
    <row r="169" spans="1:17" ht="20" x14ac:dyDescent="0.3">
      <c r="A169" s="201" t="s">
        <v>24</v>
      </c>
      <c r="C169" s="258" t="s">
        <v>101</v>
      </c>
      <c r="D169" s="258"/>
      <c r="E169" s="258"/>
      <c r="F169" s="258"/>
      <c r="G169" s="258"/>
      <c r="H169" s="258"/>
      <c r="I169" s="258"/>
      <c r="J169" s="258"/>
      <c r="K169" s="258"/>
      <c r="L169" s="258"/>
      <c r="M169" s="258"/>
      <c r="N169" s="258"/>
      <c r="O169" s="258"/>
      <c r="P169" s="258"/>
      <c r="Q169" s="258"/>
    </row>
    <row r="170" spans="1:17" ht="20" x14ac:dyDescent="0.3">
      <c r="A170" s="201" t="s">
        <v>24</v>
      </c>
      <c r="C170" s="258" t="s">
        <v>102</v>
      </c>
      <c r="D170" s="258"/>
      <c r="E170" s="258"/>
      <c r="F170" s="258"/>
      <c r="G170" s="258"/>
      <c r="H170" s="258"/>
      <c r="I170" s="258"/>
      <c r="J170" s="258"/>
      <c r="K170" s="258"/>
      <c r="L170" s="258"/>
      <c r="M170" s="258"/>
      <c r="N170" s="258"/>
      <c r="O170" s="258"/>
      <c r="P170" s="258"/>
      <c r="Q170" s="258"/>
    </row>
    <row r="171" spans="1:17" ht="20" x14ac:dyDescent="0.3">
      <c r="A171" s="201" t="s">
        <v>24</v>
      </c>
      <c r="C171" s="258" t="s">
        <v>103</v>
      </c>
      <c r="D171" s="258"/>
      <c r="E171" s="258"/>
      <c r="F171" s="258"/>
      <c r="G171" s="258"/>
      <c r="H171" s="258"/>
      <c r="I171" s="258"/>
      <c r="J171" s="258"/>
      <c r="K171" s="258"/>
      <c r="L171" s="258"/>
      <c r="M171" s="258"/>
      <c r="N171" s="258"/>
      <c r="O171" s="258"/>
      <c r="P171" s="258"/>
      <c r="Q171" s="258"/>
    </row>
    <row r="172" spans="1:17" ht="20" x14ac:dyDescent="0.3">
      <c r="A172" s="201" t="s">
        <v>24</v>
      </c>
      <c r="C172" s="258" t="s">
        <v>104</v>
      </c>
      <c r="D172" s="258"/>
      <c r="E172" s="258"/>
      <c r="F172" s="258"/>
      <c r="G172" s="258"/>
      <c r="H172" s="258"/>
      <c r="I172" s="258"/>
      <c r="J172" s="258"/>
      <c r="K172" s="258"/>
      <c r="L172" s="258"/>
      <c r="M172" s="258"/>
      <c r="N172" s="258"/>
      <c r="O172" s="258"/>
      <c r="P172" s="258"/>
      <c r="Q172" s="258"/>
    </row>
    <row r="173" spans="1:17" ht="20" x14ac:dyDescent="0.3">
      <c r="A173" s="201" t="s">
        <v>24</v>
      </c>
      <c r="C173" s="258" t="s">
        <v>105</v>
      </c>
      <c r="D173" s="258"/>
      <c r="E173" s="258"/>
      <c r="F173" s="258"/>
      <c r="G173" s="258"/>
      <c r="H173" s="258"/>
      <c r="I173" s="258"/>
      <c r="J173" s="258"/>
      <c r="K173" s="258"/>
      <c r="L173" s="258"/>
      <c r="M173" s="258"/>
      <c r="N173" s="258"/>
      <c r="O173" s="258"/>
      <c r="P173" s="258"/>
      <c r="Q173" s="258"/>
    </row>
    <row r="174" spans="1:17" ht="20" x14ac:dyDescent="0.3">
      <c r="A174" s="201" t="s">
        <v>24</v>
      </c>
      <c r="C174" s="283" t="s">
        <v>87</v>
      </c>
      <c r="D174" s="258"/>
      <c r="E174" s="258"/>
      <c r="F174" s="258"/>
      <c r="G174" s="258"/>
      <c r="H174" s="258"/>
      <c r="I174" s="258"/>
      <c r="J174" s="258"/>
      <c r="K174" s="258"/>
      <c r="L174" s="258"/>
      <c r="M174" s="258"/>
      <c r="N174" s="258"/>
      <c r="O174" s="258"/>
      <c r="P174" s="258"/>
      <c r="Q174" s="258"/>
    </row>
    <row r="175" spans="1:17" x14ac:dyDescent="0.3">
      <c r="A175" s="201" t="s">
        <v>24</v>
      </c>
    </row>
    <row r="176" spans="1:17" x14ac:dyDescent="0.3">
      <c r="A176" s="201" t="s">
        <v>24</v>
      </c>
    </row>
    <row r="177" spans="1:19" x14ac:dyDescent="0.3">
      <c r="A177" s="201" t="s">
        <v>24</v>
      </c>
    </row>
    <row r="178" spans="1:19" x14ac:dyDescent="0.3">
      <c r="A178" s="201" t="s">
        <v>24</v>
      </c>
    </row>
    <row r="179" spans="1:19" ht="18" x14ac:dyDescent="0.4">
      <c r="A179" s="201" t="s">
        <v>24</v>
      </c>
      <c r="F179" s="284" t="s">
        <v>89</v>
      </c>
      <c r="G179" s="285"/>
      <c r="H179" s="285"/>
      <c r="I179" s="285"/>
      <c r="J179" s="285"/>
      <c r="K179" s="285"/>
      <c r="L179" s="285"/>
      <c r="M179" s="285"/>
      <c r="N179" s="286"/>
      <c r="P179" s="287" t="s">
        <v>90</v>
      </c>
      <c r="Q179" s="287"/>
      <c r="R179" s="287"/>
      <c r="S179" s="287"/>
    </row>
    <row r="180" spans="1:19" ht="14.5" x14ac:dyDescent="0.35">
      <c r="A180" s="201" t="s">
        <v>24</v>
      </c>
      <c r="F180" s="256" t="s">
        <v>106</v>
      </c>
      <c r="G180" s="256"/>
      <c r="H180" s="256"/>
      <c r="I180" s="301" t="s">
        <v>107</v>
      </c>
      <c r="J180" s="302"/>
      <c r="K180" s="302"/>
      <c r="L180" s="302"/>
    </row>
    <row r="181" spans="1:19" ht="85" customHeight="1" x14ac:dyDescent="0.3">
      <c r="A181" s="201" t="s">
        <v>24</v>
      </c>
      <c r="F181" s="82" t="s">
        <v>108</v>
      </c>
      <c r="G181" s="82" t="s">
        <v>109</v>
      </c>
      <c r="H181" s="82" t="s">
        <v>110</v>
      </c>
      <c r="I181" s="82" t="s">
        <v>111</v>
      </c>
      <c r="J181" s="82" t="s">
        <v>112</v>
      </c>
      <c r="K181" s="82" t="s">
        <v>113</v>
      </c>
      <c r="L181" s="140" t="s">
        <v>114</v>
      </c>
      <c r="M181" s="138" t="s">
        <v>115</v>
      </c>
      <c r="N181" s="138" t="s">
        <v>116</v>
      </c>
      <c r="P181" s="82" t="s">
        <v>117</v>
      </c>
      <c r="Q181" s="82" t="s">
        <v>118</v>
      </c>
      <c r="R181" s="82" t="s">
        <v>119</v>
      </c>
      <c r="S181" s="82" t="s">
        <v>120</v>
      </c>
    </row>
    <row r="182" spans="1:19" x14ac:dyDescent="0.3">
      <c r="A182" s="201" t="s">
        <v>24</v>
      </c>
      <c r="F182" s="282" t="s">
        <v>121</v>
      </c>
      <c r="G182" s="282"/>
      <c r="H182" s="303"/>
      <c r="I182" s="282" t="s">
        <v>122</v>
      </c>
      <c r="J182" s="282"/>
      <c r="K182" s="303"/>
      <c r="L182" s="282" t="s">
        <v>123</v>
      </c>
      <c r="M182" s="282" t="s">
        <v>124</v>
      </c>
      <c r="N182" s="282" t="s">
        <v>125</v>
      </c>
      <c r="P182" s="282" t="s">
        <v>126</v>
      </c>
      <c r="Q182" s="282" t="s">
        <v>127</v>
      </c>
    </row>
    <row r="183" spans="1:19" ht="20" x14ac:dyDescent="0.4">
      <c r="A183" s="201" t="s">
        <v>24</v>
      </c>
      <c r="E183" s="189" t="s">
        <v>36</v>
      </c>
      <c r="F183" s="282"/>
      <c r="G183" s="282"/>
      <c r="H183" s="303"/>
      <c r="I183" s="282"/>
      <c r="J183" s="282"/>
      <c r="K183" s="303"/>
      <c r="L183" s="282"/>
      <c r="M183" s="282"/>
      <c r="N183" s="282"/>
      <c r="P183" s="282"/>
      <c r="Q183" s="282"/>
    </row>
    <row r="184" spans="1:19" ht="15.5" x14ac:dyDescent="0.35">
      <c r="A184" s="201" t="str">
        <f>IF(Support!G15=0,"hide","techniques")</f>
        <v>hide</v>
      </c>
      <c r="C184" s="261" t="s">
        <v>73</v>
      </c>
      <c r="E184" s="17" t="str">
        <f>Support!F15</f>
        <v>WGS</v>
      </c>
      <c r="F184" s="87"/>
      <c r="G184" s="83"/>
      <c r="H184" s="83"/>
      <c r="I184" s="87"/>
      <c r="J184" s="83"/>
      <c r="K184" s="83"/>
      <c r="L184" s="141"/>
      <c r="M184" s="139"/>
      <c r="N184" s="139"/>
      <c r="O184" s="17"/>
      <c r="P184" s="83"/>
      <c r="Q184" s="83"/>
      <c r="R184" s="83"/>
      <c r="S184" s="83"/>
    </row>
    <row r="185" spans="1:19" ht="15.5" x14ac:dyDescent="0.35">
      <c r="A185" s="201" t="str">
        <f>IF(Support!G16=0,"hide","techniques")</f>
        <v>hide</v>
      </c>
      <c r="C185" s="261"/>
      <c r="E185" s="17" t="str">
        <f>Support!F16</f>
        <v>WES</v>
      </c>
      <c r="F185" s="218"/>
      <c r="G185" s="87"/>
      <c r="H185" s="83"/>
      <c r="I185" s="87"/>
      <c r="J185" s="87"/>
      <c r="K185" s="83"/>
      <c r="L185" s="83"/>
      <c r="M185" s="89"/>
      <c r="N185" s="89"/>
      <c r="O185" s="17"/>
      <c r="P185" s="83"/>
      <c r="Q185" s="83"/>
      <c r="R185" s="83"/>
      <c r="S185" s="83"/>
    </row>
    <row r="186" spans="1:19" ht="15.5" x14ac:dyDescent="0.35">
      <c r="A186" s="201" t="str">
        <f>IF(Support!G17=0,"hide","techniques")</f>
        <v>hide</v>
      </c>
      <c r="C186" s="261"/>
      <c r="E186" s="17" t="str">
        <f>Support!F17</f>
        <v>CES</v>
      </c>
      <c r="F186" s="87"/>
      <c r="G186" s="87"/>
      <c r="H186" s="83"/>
      <c r="I186" s="87"/>
      <c r="J186" s="87"/>
      <c r="K186" s="83"/>
      <c r="L186" s="83"/>
      <c r="M186" s="89"/>
      <c r="N186" s="89"/>
      <c r="O186" s="17"/>
      <c r="P186" s="83"/>
      <c r="Q186" s="83"/>
      <c r="R186" s="83"/>
      <c r="S186" s="83"/>
    </row>
    <row r="187" spans="1:19" ht="15.5" x14ac:dyDescent="0.35">
      <c r="A187" s="201" t="str">
        <f>IF(Support!G18=0,"hide","techniques")</f>
        <v>hide</v>
      </c>
      <c r="C187" s="261"/>
      <c r="D187" s="165" t="s">
        <v>100</v>
      </c>
      <c r="E187" s="17">
        <f>Support!F18</f>
        <v>0</v>
      </c>
      <c r="F187" s="87"/>
      <c r="G187" s="87"/>
      <c r="H187" s="83"/>
      <c r="I187" s="87"/>
      <c r="J187" s="87"/>
      <c r="K187" s="83"/>
      <c r="L187" s="83"/>
      <c r="M187" s="89"/>
      <c r="N187" s="89"/>
      <c r="O187" s="17"/>
      <c r="P187" s="83"/>
      <c r="Q187" s="83"/>
      <c r="R187" s="83"/>
      <c r="S187" s="83"/>
    </row>
    <row r="188" spans="1:19" ht="15.5" x14ac:dyDescent="0.35">
      <c r="A188" s="201" t="str">
        <f>IF(Support!G19=0,"hide","techniques")</f>
        <v>hide</v>
      </c>
      <c r="C188" s="261"/>
      <c r="D188" s="165" t="s">
        <v>100</v>
      </c>
      <c r="E188" s="17">
        <f>Support!F19</f>
        <v>0</v>
      </c>
      <c r="F188" s="87"/>
      <c r="G188" s="87"/>
      <c r="H188" s="83"/>
      <c r="I188" s="87"/>
      <c r="J188" s="87"/>
      <c r="K188" s="83"/>
      <c r="L188" s="83"/>
      <c r="M188" s="89"/>
      <c r="N188" s="89"/>
      <c r="O188" s="17"/>
      <c r="P188" s="83"/>
      <c r="Q188" s="83"/>
      <c r="R188" s="83"/>
      <c r="S188" s="83"/>
    </row>
    <row r="189" spans="1:19" ht="15.5" x14ac:dyDescent="0.35">
      <c r="A189" s="201" t="str">
        <f>IF(Support!G20=0,"hide","techniques")</f>
        <v>hide</v>
      </c>
      <c r="C189" s="261"/>
      <c r="D189" s="165" t="s">
        <v>100</v>
      </c>
      <c r="E189" s="17">
        <f>Support!F20</f>
        <v>0</v>
      </c>
      <c r="F189" s="87"/>
      <c r="G189" s="87"/>
      <c r="H189" s="83"/>
      <c r="I189" s="87"/>
      <c r="J189" s="87"/>
      <c r="K189" s="83"/>
      <c r="L189" s="83"/>
      <c r="M189" s="89"/>
      <c r="N189" s="89"/>
      <c r="O189" s="17"/>
      <c r="P189" s="83"/>
      <c r="Q189" s="83"/>
      <c r="R189" s="83"/>
      <c r="S189" s="83"/>
    </row>
    <row r="190" spans="1:19" ht="15.5" x14ac:dyDescent="0.35">
      <c r="A190" s="201" t="str">
        <f>IF(Support!G30=0,"hide","techniques")</f>
        <v>hide</v>
      </c>
      <c r="C190" s="261"/>
      <c r="E190" s="17" t="str">
        <f>Support!F30</f>
        <v>Karyotype</v>
      </c>
      <c r="F190" s="83"/>
      <c r="G190" s="83"/>
      <c r="H190" s="83"/>
      <c r="I190" s="83"/>
      <c r="J190" s="83"/>
      <c r="K190" s="83"/>
      <c r="L190" s="83"/>
      <c r="M190" s="89"/>
      <c r="N190" s="89"/>
      <c r="O190" s="17"/>
      <c r="P190" s="83"/>
      <c r="Q190" s="83"/>
      <c r="R190" s="83"/>
      <c r="S190" s="83"/>
    </row>
    <row r="191" spans="1:19" ht="15.5" x14ac:dyDescent="0.35">
      <c r="A191" s="201" t="str">
        <f>IF(Support!G31=0,"hide","techniques")</f>
        <v>hide</v>
      </c>
      <c r="C191" s="261"/>
      <c r="E191" s="17" t="str">
        <f>Support!F31</f>
        <v>CMA - SNP Array</v>
      </c>
      <c r="F191" s="87"/>
      <c r="G191" s="83"/>
      <c r="H191" s="83"/>
      <c r="I191" s="87"/>
      <c r="J191" s="83"/>
      <c r="K191" s="83"/>
      <c r="L191" s="83"/>
      <c r="M191" s="89"/>
      <c r="N191" s="89"/>
      <c r="O191" s="17"/>
      <c r="P191" s="83"/>
      <c r="Q191" s="83"/>
      <c r="R191" s="83"/>
      <c r="S191" s="83"/>
    </row>
    <row r="192" spans="1:19" ht="15.5" x14ac:dyDescent="0.35">
      <c r="A192" s="201" t="str">
        <f>IF(Support!G32=0,"hide","techniques")</f>
        <v>hide</v>
      </c>
      <c r="C192" s="261"/>
      <c r="E192" s="17" t="str">
        <f>Support!F32</f>
        <v>X-fragile</v>
      </c>
      <c r="F192" s="83"/>
      <c r="G192" s="83"/>
      <c r="H192" s="83"/>
      <c r="I192" s="83"/>
      <c r="J192" s="83"/>
      <c r="K192" s="83"/>
      <c r="L192" s="83"/>
      <c r="M192" s="89"/>
      <c r="N192" s="89"/>
      <c r="O192" s="17"/>
      <c r="P192" s="83"/>
      <c r="Q192" s="83"/>
      <c r="R192" s="83"/>
      <c r="S192" s="83"/>
    </row>
    <row r="193" spans="1:19" ht="15.5" x14ac:dyDescent="0.35">
      <c r="A193" s="201" t="str">
        <f>IF(Support!G33=0,"hide","techniques")</f>
        <v>hide</v>
      </c>
      <c r="C193" s="261"/>
      <c r="E193" s="17" t="str">
        <f>Support!F33</f>
        <v>MLPA</v>
      </c>
      <c r="F193" s="83"/>
      <c r="G193" s="83"/>
      <c r="H193" s="83"/>
      <c r="I193" s="83"/>
      <c r="J193" s="83"/>
      <c r="K193" s="83"/>
      <c r="L193" s="83"/>
      <c r="M193" s="89"/>
      <c r="N193" s="89"/>
      <c r="O193" s="17"/>
      <c r="P193" s="83"/>
      <c r="Q193" s="83"/>
      <c r="R193" s="83"/>
      <c r="S193" s="83"/>
    </row>
    <row r="194" spans="1:19" ht="15.5" x14ac:dyDescent="0.35">
      <c r="A194" s="201" t="str">
        <f>IF(Support!G36=0,"hide","techniques")</f>
        <v>hide</v>
      </c>
      <c r="C194" s="261"/>
      <c r="E194" s="17" t="str">
        <f>Support!F36</f>
        <v>FISH</v>
      </c>
      <c r="F194" s="83"/>
      <c r="G194" s="83"/>
      <c r="H194" s="83"/>
      <c r="I194" s="83"/>
      <c r="J194" s="83"/>
      <c r="K194" s="83"/>
      <c r="L194" s="83"/>
      <c r="M194" s="89"/>
      <c r="N194" s="89"/>
      <c r="O194" s="17"/>
      <c r="P194" s="83"/>
      <c r="Q194" s="83"/>
      <c r="R194" s="83"/>
      <c r="S194" s="83"/>
    </row>
    <row r="195" spans="1:19" ht="15.5" x14ac:dyDescent="0.35">
      <c r="A195" s="201" t="str">
        <f>IF(Support!G45=0,"hide","techniques")</f>
        <v>hide</v>
      </c>
      <c r="C195" s="261"/>
      <c r="E195" s="17" t="str">
        <f>Support!F45</f>
        <v>CMA - Array CGH</v>
      </c>
      <c r="F195" s="83"/>
      <c r="G195" s="83"/>
      <c r="H195" s="83"/>
      <c r="I195" s="83"/>
      <c r="J195" s="83"/>
      <c r="K195" s="83"/>
      <c r="L195" s="83"/>
      <c r="M195" s="89"/>
      <c r="N195" s="89"/>
      <c r="O195" s="17"/>
      <c r="P195" s="83"/>
      <c r="Q195" s="83"/>
      <c r="R195" s="83"/>
      <c r="S195" s="83"/>
    </row>
    <row r="196" spans="1:19" ht="15.5" x14ac:dyDescent="0.35">
      <c r="A196" s="201" t="str">
        <f>IF(Support!G46=0,"hide","techniques")</f>
        <v>hide</v>
      </c>
      <c r="C196" s="261"/>
      <c r="E196" s="17" t="str">
        <f>Support!F46</f>
        <v>Optical Genome Mapping</v>
      </c>
      <c r="F196" s="83"/>
      <c r="G196" s="83"/>
      <c r="H196" s="83"/>
      <c r="I196" s="83"/>
      <c r="J196" s="83"/>
      <c r="K196" s="83"/>
      <c r="L196" s="83"/>
      <c r="M196" s="89"/>
      <c r="N196" s="89"/>
      <c r="O196" s="17"/>
      <c r="P196" s="83"/>
      <c r="Q196" s="83"/>
      <c r="R196" s="83"/>
      <c r="S196" s="83"/>
    </row>
    <row r="197" spans="1:19" ht="15.5" x14ac:dyDescent="0.35">
      <c r="A197" s="201" t="str">
        <f>IF(Support!G47=0,"hide","techniques")</f>
        <v>hide</v>
      </c>
      <c r="C197" s="261"/>
      <c r="E197" s="17" t="str">
        <f>Support!F47</f>
        <v>Other</v>
      </c>
      <c r="F197" s="83"/>
      <c r="G197" s="83"/>
      <c r="H197" s="83"/>
      <c r="I197" s="83"/>
      <c r="J197" s="83"/>
      <c r="K197" s="83"/>
      <c r="L197" s="83"/>
      <c r="M197" s="89"/>
      <c r="N197" s="89"/>
      <c r="O197" s="17"/>
      <c r="P197" s="83"/>
      <c r="Q197" s="83"/>
      <c r="R197" s="83"/>
      <c r="S197" s="83"/>
    </row>
    <row r="198" spans="1:19" ht="15.5" x14ac:dyDescent="0.35">
      <c r="A198" s="201" t="str">
        <f>IF(Support!G48=0,"hide","techniques")</f>
        <v>hide</v>
      </c>
      <c r="C198" s="261"/>
      <c r="E198" s="17" t="s">
        <v>59</v>
      </c>
      <c r="F198" s="83"/>
      <c r="G198" s="83"/>
      <c r="H198" s="83"/>
      <c r="I198" s="83"/>
      <c r="J198" s="83"/>
      <c r="K198" s="83"/>
      <c r="L198" s="83"/>
      <c r="M198" s="89"/>
      <c r="N198" s="89"/>
      <c r="O198" s="17"/>
      <c r="P198" s="83"/>
      <c r="Q198" s="83"/>
      <c r="R198" s="83"/>
      <c r="S198" s="83"/>
    </row>
    <row r="199" spans="1:19" ht="15.5" x14ac:dyDescent="0.35">
      <c r="A199" s="201" t="str">
        <f>IF(Support!G49=0,"hide","techniques")</f>
        <v>hide</v>
      </c>
      <c r="C199" s="261"/>
      <c r="E199" s="17" t="s">
        <v>59</v>
      </c>
      <c r="F199" s="83"/>
      <c r="G199" s="83"/>
      <c r="H199" s="83"/>
      <c r="I199" s="83"/>
      <c r="J199" s="83"/>
      <c r="K199" s="83"/>
      <c r="L199" s="83"/>
      <c r="M199" s="89"/>
      <c r="N199" s="89"/>
      <c r="O199" s="17"/>
      <c r="P199" s="83"/>
      <c r="Q199" s="83"/>
      <c r="R199" s="83"/>
      <c r="S199" s="83"/>
    </row>
    <row r="200" spans="1:19" ht="14.5" x14ac:dyDescent="0.35">
      <c r="A200" s="201" t="s">
        <v>24</v>
      </c>
      <c r="F200" s="86"/>
      <c r="G200" s="86"/>
      <c r="H200" s="86"/>
      <c r="I200" s="86"/>
      <c r="J200" s="86"/>
      <c r="K200" s="86"/>
      <c r="L200" s="86"/>
      <c r="M200" s="90"/>
      <c r="N200" s="90"/>
      <c r="P200" s="86"/>
      <c r="Q200" s="86"/>
      <c r="R200" s="86"/>
      <c r="S200" s="86"/>
    </row>
    <row r="201" spans="1:19" ht="14.5" x14ac:dyDescent="0.35">
      <c r="A201" s="201" t="s">
        <v>24</v>
      </c>
      <c r="F201" s="86"/>
      <c r="G201" s="86"/>
      <c r="H201" s="86"/>
      <c r="I201" s="86"/>
      <c r="J201" s="86"/>
      <c r="K201" s="86"/>
      <c r="L201" s="86"/>
      <c r="M201" s="90"/>
      <c r="N201" s="90"/>
      <c r="P201" s="86"/>
      <c r="Q201" s="86"/>
      <c r="R201" s="86"/>
      <c r="S201" s="86"/>
    </row>
    <row r="202" spans="1:19" ht="14.5" x14ac:dyDescent="0.35">
      <c r="A202" s="201" t="s">
        <v>24</v>
      </c>
      <c r="F202" s="86"/>
      <c r="G202" s="86"/>
      <c r="H202" s="86"/>
      <c r="I202" s="86"/>
      <c r="J202" s="86"/>
      <c r="K202" s="86"/>
      <c r="L202" s="86"/>
      <c r="M202" s="90"/>
      <c r="N202" s="90"/>
      <c r="P202" s="86"/>
      <c r="Q202" s="86"/>
      <c r="R202" s="86"/>
      <c r="S202" s="86"/>
    </row>
    <row r="203" spans="1:19" ht="15.5" x14ac:dyDescent="0.35">
      <c r="A203" s="201" t="str">
        <f>IF(Support!G15=0,"hide","techniques")</f>
        <v>hide</v>
      </c>
      <c r="C203" s="274" t="s">
        <v>80</v>
      </c>
      <c r="E203" s="17" t="str">
        <f>Support!F15</f>
        <v>WGS</v>
      </c>
      <c r="F203" s="88"/>
      <c r="G203" s="88"/>
      <c r="H203" s="85"/>
      <c r="I203" s="88"/>
      <c r="J203" s="88"/>
      <c r="K203" s="85"/>
      <c r="L203" s="85"/>
      <c r="M203" s="91"/>
      <c r="N203" s="91"/>
      <c r="O203" s="17"/>
      <c r="P203" s="85"/>
      <c r="Q203" s="85"/>
      <c r="R203" s="85"/>
      <c r="S203" s="85"/>
    </row>
    <row r="204" spans="1:19" ht="15.5" x14ac:dyDescent="0.35">
      <c r="A204" s="201" t="str">
        <f>IF(Support!G16=0,"hide","techniques")</f>
        <v>hide</v>
      </c>
      <c r="C204" s="274"/>
      <c r="E204" s="17" t="str">
        <f>Support!F16</f>
        <v>WES</v>
      </c>
      <c r="F204" s="85"/>
      <c r="G204" s="85"/>
      <c r="H204" s="85"/>
      <c r="I204" s="85"/>
      <c r="J204" s="85"/>
      <c r="K204" s="85"/>
      <c r="L204" s="85"/>
      <c r="M204" s="91"/>
      <c r="N204" s="91"/>
      <c r="O204" s="17"/>
      <c r="P204" s="85"/>
      <c r="Q204" s="85"/>
      <c r="R204" s="85"/>
      <c r="S204" s="85"/>
    </row>
    <row r="205" spans="1:19" ht="15.5" x14ac:dyDescent="0.35">
      <c r="A205" s="201" t="str">
        <f>IF(Support!G17=0,"hide","techniques")</f>
        <v>hide</v>
      </c>
      <c r="C205" s="274"/>
      <c r="E205" s="17" t="str">
        <f>Support!F17</f>
        <v>CES</v>
      </c>
      <c r="F205" s="88"/>
      <c r="G205" s="88"/>
      <c r="H205" s="85"/>
      <c r="I205" s="88"/>
      <c r="J205" s="88"/>
      <c r="K205" s="85"/>
      <c r="L205" s="85"/>
      <c r="M205" s="91"/>
      <c r="N205" s="91"/>
      <c r="O205" s="17"/>
      <c r="P205" s="85"/>
      <c r="Q205" s="85"/>
      <c r="R205" s="85"/>
      <c r="S205" s="85"/>
    </row>
    <row r="206" spans="1:19" ht="15.5" x14ac:dyDescent="0.35">
      <c r="A206" s="201" t="str">
        <f>IF(Support!G24=0,"hide","techniques")</f>
        <v>hide</v>
      </c>
      <c r="C206" s="274"/>
      <c r="D206" s="165" t="s">
        <v>100</v>
      </c>
      <c r="E206" s="17">
        <f>Support!F24</f>
        <v>0</v>
      </c>
      <c r="F206" s="88"/>
      <c r="G206" s="88"/>
      <c r="H206" s="85"/>
      <c r="I206" s="88"/>
      <c r="J206" s="88"/>
      <c r="K206" s="85"/>
      <c r="L206" s="85"/>
      <c r="M206" s="91"/>
      <c r="N206" s="91"/>
      <c r="O206" s="17"/>
      <c r="P206" s="85"/>
      <c r="Q206" s="85"/>
      <c r="R206" s="85"/>
      <c r="S206" s="85"/>
    </row>
    <row r="207" spans="1:19" ht="15.5" x14ac:dyDescent="0.35">
      <c r="A207" s="201" t="str">
        <f>IF(Support!G25=0,"hide","techniques")</f>
        <v>hide</v>
      </c>
      <c r="C207" s="274"/>
      <c r="D207" s="165" t="s">
        <v>100</v>
      </c>
      <c r="E207" s="17">
        <f>Support!F25</f>
        <v>0</v>
      </c>
      <c r="F207" s="88"/>
      <c r="G207" s="88"/>
      <c r="H207" s="85"/>
      <c r="I207" s="88"/>
      <c r="J207" s="88"/>
      <c r="K207" s="85"/>
      <c r="L207" s="85"/>
      <c r="M207" s="91"/>
      <c r="N207" s="91"/>
      <c r="O207" s="17"/>
      <c r="P207" s="85"/>
      <c r="Q207" s="85"/>
      <c r="R207" s="85"/>
      <c r="S207" s="85"/>
    </row>
    <row r="208" spans="1:19" ht="15.5" x14ac:dyDescent="0.35">
      <c r="A208" s="201" t="str">
        <f>IF(Support!G26=0,"hide","techniques")</f>
        <v>hide</v>
      </c>
      <c r="C208" s="274"/>
      <c r="D208" s="165" t="s">
        <v>100</v>
      </c>
      <c r="E208" s="17">
        <f>Support!F26</f>
        <v>0</v>
      </c>
      <c r="F208" s="88"/>
      <c r="G208" s="88"/>
      <c r="H208" s="85"/>
      <c r="I208" s="88"/>
      <c r="J208" s="88"/>
      <c r="K208" s="85"/>
      <c r="L208" s="85"/>
      <c r="M208" s="91"/>
      <c r="N208" s="91"/>
      <c r="O208" s="17"/>
      <c r="P208" s="85"/>
      <c r="Q208" s="85"/>
      <c r="R208" s="85"/>
      <c r="S208" s="85"/>
    </row>
    <row r="209" spans="1:22" ht="15.5" x14ac:dyDescent="0.35">
      <c r="A209" s="201" t="str">
        <f>IF(Support!G30=0,"hide","techniques")</f>
        <v>hide</v>
      </c>
      <c r="C209" s="274"/>
      <c r="E209" s="17" t="str">
        <f>Support!F30</f>
        <v>Karyotype</v>
      </c>
      <c r="F209" s="85"/>
      <c r="G209" s="85"/>
      <c r="H209" s="85"/>
      <c r="I209" s="85"/>
      <c r="J209" s="85"/>
      <c r="K209" s="85"/>
      <c r="L209" s="85"/>
      <c r="M209" s="91"/>
      <c r="N209" s="91"/>
      <c r="O209" s="17"/>
      <c r="P209" s="85"/>
      <c r="Q209" s="85"/>
      <c r="R209" s="85"/>
      <c r="S209" s="85"/>
    </row>
    <row r="210" spans="1:22" ht="15.5" x14ac:dyDescent="0.35">
      <c r="A210" s="201" t="str">
        <f>IF(Support!G31=0,"hide","techniques")</f>
        <v>hide</v>
      </c>
      <c r="C210" s="274"/>
      <c r="E210" s="17" t="str">
        <f>Support!F31</f>
        <v>CMA - SNP Array</v>
      </c>
      <c r="F210" s="88"/>
      <c r="G210" s="85"/>
      <c r="H210" s="85"/>
      <c r="I210" s="88"/>
      <c r="J210" s="85"/>
      <c r="K210" s="85"/>
      <c r="L210" s="85"/>
      <c r="M210" s="91"/>
      <c r="N210" s="91"/>
      <c r="O210" s="17"/>
      <c r="P210" s="85"/>
      <c r="Q210" s="85"/>
      <c r="R210" s="85"/>
      <c r="S210" s="85"/>
    </row>
    <row r="211" spans="1:22" ht="15.5" x14ac:dyDescent="0.35">
      <c r="A211" s="201" t="str">
        <f>IF(Support!G32=0,"hide","techniques")</f>
        <v>hide</v>
      </c>
      <c r="C211" s="274"/>
      <c r="E211" s="17" t="str">
        <f>Support!F32</f>
        <v>X-fragile</v>
      </c>
      <c r="F211" s="85"/>
      <c r="G211" s="85"/>
      <c r="H211" s="85"/>
      <c r="I211" s="85"/>
      <c r="J211" s="85"/>
      <c r="K211" s="85"/>
      <c r="L211" s="85"/>
      <c r="M211" s="91"/>
      <c r="N211" s="91"/>
      <c r="O211" s="17"/>
      <c r="P211" s="85"/>
      <c r="Q211" s="85"/>
      <c r="R211" s="85"/>
      <c r="S211" s="85"/>
    </row>
    <row r="212" spans="1:22" ht="15.5" x14ac:dyDescent="0.35">
      <c r="A212" s="201" t="str">
        <f>IF(Support!G33=0,"hide","techniques")</f>
        <v>hide</v>
      </c>
      <c r="C212" s="274"/>
      <c r="E212" s="17" t="str">
        <f>Support!F33</f>
        <v>MLPA</v>
      </c>
      <c r="F212" s="85"/>
      <c r="G212" s="85"/>
      <c r="H212" s="85"/>
      <c r="I212" s="85"/>
      <c r="J212" s="85"/>
      <c r="K212" s="85"/>
      <c r="L212" s="85"/>
      <c r="M212" s="91"/>
      <c r="N212" s="91"/>
      <c r="O212" s="17"/>
      <c r="P212" s="85"/>
      <c r="Q212" s="85"/>
      <c r="R212" s="85"/>
      <c r="S212" s="85"/>
    </row>
    <row r="213" spans="1:22" ht="15.5" x14ac:dyDescent="0.35">
      <c r="A213" s="201" t="str">
        <f>IF(Support!G36=0,"hide","techniques")</f>
        <v>hide</v>
      </c>
      <c r="C213" s="274"/>
      <c r="E213" s="17" t="str">
        <f>Support!F36</f>
        <v>FISH</v>
      </c>
      <c r="F213" s="85"/>
      <c r="G213" s="85"/>
      <c r="H213" s="85"/>
      <c r="I213" s="85"/>
      <c r="J213" s="85"/>
      <c r="K213" s="85"/>
      <c r="L213" s="85"/>
      <c r="M213" s="91"/>
      <c r="N213" s="91"/>
      <c r="O213" s="17"/>
      <c r="P213" s="85"/>
      <c r="Q213" s="85"/>
      <c r="R213" s="85"/>
      <c r="S213" s="85"/>
    </row>
    <row r="214" spans="1:22" ht="15.5" x14ac:dyDescent="0.35">
      <c r="A214" s="201" t="str">
        <f>IF(Support!G45=0,"hide","techniques")</f>
        <v>hide</v>
      </c>
      <c r="C214" s="274"/>
      <c r="E214" s="17" t="str">
        <f>Support!F45</f>
        <v>CMA - Array CGH</v>
      </c>
      <c r="F214" s="85"/>
      <c r="G214" s="85"/>
      <c r="H214" s="85"/>
      <c r="I214" s="85"/>
      <c r="J214" s="85"/>
      <c r="K214" s="85"/>
      <c r="L214" s="85"/>
      <c r="M214" s="91"/>
      <c r="N214" s="91"/>
      <c r="O214" s="17"/>
      <c r="P214" s="85"/>
      <c r="Q214" s="85"/>
      <c r="R214" s="85"/>
      <c r="S214" s="85"/>
    </row>
    <row r="215" spans="1:22" ht="15.5" x14ac:dyDescent="0.35">
      <c r="A215" s="201" t="str">
        <f>IF(Support!G46=0,"hide","techniques")</f>
        <v>hide</v>
      </c>
      <c r="C215" s="274"/>
      <c r="E215" s="17" t="str">
        <f>Support!F46</f>
        <v>Optical Genome Mapping</v>
      </c>
      <c r="F215" s="85"/>
      <c r="G215" s="85"/>
      <c r="H215" s="85"/>
      <c r="I215" s="85"/>
      <c r="J215" s="85"/>
      <c r="K215" s="85"/>
      <c r="L215" s="85"/>
      <c r="M215" s="91"/>
      <c r="N215" s="91"/>
      <c r="O215" s="17"/>
      <c r="P215" s="85"/>
      <c r="Q215" s="85"/>
      <c r="R215" s="85"/>
      <c r="S215" s="85"/>
    </row>
    <row r="216" spans="1:22" ht="15.5" x14ac:dyDescent="0.35">
      <c r="A216" s="201" t="str">
        <f>IF(Support!G47=0,"hide","techniques")</f>
        <v>hide</v>
      </c>
      <c r="C216" s="274"/>
      <c r="E216" s="17" t="str">
        <f>Support!F47</f>
        <v>Other</v>
      </c>
      <c r="F216" s="85"/>
      <c r="G216" s="85"/>
      <c r="H216" s="85"/>
      <c r="I216" s="85"/>
      <c r="J216" s="85"/>
      <c r="K216" s="85"/>
      <c r="L216" s="85"/>
      <c r="M216" s="91"/>
      <c r="N216" s="91"/>
      <c r="O216" s="17"/>
      <c r="P216" s="85"/>
      <c r="Q216" s="85"/>
      <c r="R216" s="85"/>
      <c r="S216" s="85"/>
    </row>
    <row r="217" spans="1:22" ht="15.5" x14ac:dyDescent="0.35">
      <c r="A217" s="201" t="str">
        <f>IF(Support!G48=0,"hide","techniques")</f>
        <v>hide</v>
      </c>
      <c r="C217" s="274"/>
      <c r="E217" s="17" t="s">
        <v>59</v>
      </c>
      <c r="F217" s="85"/>
      <c r="G217" s="85"/>
      <c r="H217" s="85"/>
      <c r="I217" s="85"/>
      <c r="J217" s="85"/>
      <c r="K217" s="85"/>
      <c r="L217" s="85"/>
      <c r="M217" s="91"/>
      <c r="N217" s="91"/>
      <c r="O217" s="17"/>
      <c r="P217" s="85"/>
      <c r="Q217" s="85"/>
      <c r="R217" s="85"/>
      <c r="S217" s="85"/>
    </row>
    <row r="218" spans="1:22" ht="16" thickBot="1" x14ac:dyDescent="0.4">
      <c r="A218" s="201" t="str">
        <f>IF(Support!G49=0,"hide","techniques")</f>
        <v>hide</v>
      </c>
      <c r="C218" s="275"/>
      <c r="E218" s="17" t="s">
        <v>59</v>
      </c>
      <c r="F218" s="85"/>
      <c r="G218" s="85"/>
      <c r="H218" s="85"/>
      <c r="I218" s="85"/>
      <c r="J218" s="85"/>
      <c r="K218" s="85"/>
      <c r="L218" s="85"/>
      <c r="M218" s="91"/>
      <c r="N218" s="91"/>
      <c r="O218" s="17"/>
      <c r="P218" s="85"/>
      <c r="Q218" s="85"/>
      <c r="R218" s="85"/>
      <c r="S218" s="85"/>
    </row>
    <row r="219" spans="1:22" ht="14.5" thickTop="1" x14ac:dyDescent="0.3">
      <c r="A219" s="201" t="s">
        <v>24</v>
      </c>
    </row>
    <row r="220" spans="1:22" x14ac:dyDescent="0.3">
      <c r="A220" s="201" t="s">
        <v>24</v>
      </c>
    </row>
    <row r="221" spans="1:22" x14ac:dyDescent="0.3">
      <c r="A221" s="201" t="s">
        <v>24</v>
      </c>
    </row>
    <row r="222" spans="1:22" x14ac:dyDescent="0.3">
      <c r="A222" s="201" t="s">
        <v>24</v>
      </c>
    </row>
    <row r="223" spans="1:22" x14ac:dyDescent="0.3">
      <c r="A223" s="201" t="s">
        <v>128</v>
      </c>
    </row>
    <row r="224" spans="1:22" ht="25" x14ac:dyDescent="0.5">
      <c r="A224" s="201" t="s">
        <v>128</v>
      </c>
      <c r="C224" s="245" t="s">
        <v>129</v>
      </c>
      <c r="D224" s="245"/>
      <c r="E224" s="245"/>
      <c r="F224" s="245"/>
      <c r="G224" s="245"/>
      <c r="H224" s="245"/>
      <c r="I224" s="245"/>
      <c r="J224" s="245"/>
      <c r="K224" s="245"/>
      <c r="L224" s="245"/>
      <c r="M224" s="245"/>
      <c r="N224" s="245"/>
      <c r="O224" s="245"/>
      <c r="P224" s="245"/>
      <c r="Q224" s="245"/>
      <c r="R224" s="245"/>
      <c r="S224" s="245"/>
      <c r="T224" s="245"/>
      <c r="U224" s="245"/>
      <c r="V224" s="245"/>
    </row>
    <row r="225" spans="1:19" s="66" customFormat="1" ht="35.5" customHeight="1" x14ac:dyDescent="0.5">
      <c r="A225" s="201" t="s">
        <v>128</v>
      </c>
      <c r="B225" s="203"/>
    </row>
    <row r="226" spans="1:19" s="66" customFormat="1" ht="23.15" customHeight="1" x14ac:dyDescent="0.5">
      <c r="A226" s="201" t="s">
        <v>128</v>
      </c>
      <c r="B226" s="203"/>
      <c r="C226" s="281" t="s">
        <v>130</v>
      </c>
      <c r="D226" s="281"/>
      <c r="E226" s="281"/>
      <c r="F226" s="281"/>
      <c r="G226" s="281"/>
      <c r="H226" s="281"/>
      <c r="I226" s="281"/>
      <c r="J226" s="281"/>
      <c r="K226" s="281"/>
      <c r="L226" s="281"/>
      <c r="M226" s="281"/>
      <c r="N226" s="281"/>
      <c r="O226" s="281"/>
      <c r="P226"/>
      <c r="Q226"/>
    </row>
    <row r="227" spans="1:19" s="66" customFormat="1" ht="23" x14ac:dyDescent="0.5">
      <c r="A227" s="201" t="s">
        <v>128</v>
      </c>
      <c r="B227" s="203"/>
      <c r="C227" s="156" t="s">
        <v>131</v>
      </c>
      <c r="D227" s="185"/>
      <c r="E227" s="185"/>
      <c r="F227" s="185"/>
      <c r="G227" s="185"/>
      <c r="H227" s="185"/>
      <c r="I227" s="185"/>
      <c r="J227" s="185"/>
      <c r="K227" s="185"/>
      <c r="L227" s="185"/>
      <c r="M227" s="185"/>
      <c r="N227" s="185"/>
      <c r="O227" s="185"/>
      <c r="P227"/>
      <c r="Q227"/>
    </row>
    <row r="228" spans="1:19" s="66" customFormat="1" ht="23" x14ac:dyDescent="0.5">
      <c r="A228" s="201" t="s">
        <v>128</v>
      </c>
      <c r="B228" s="203"/>
      <c r="C228" s="156" t="s">
        <v>132</v>
      </c>
      <c r="D228" s="185"/>
      <c r="E228" s="185"/>
      <c r="F228" s="185"/>
      <c r="G228" s="185"/>
      <c r="H228" s="185"/>
      <c r="I228" s="185"/>
      <c r="J228" s="185"/>
      <c r="K228" s="185"/>
      <c r="L228" s="185"/>
      <c r="M228" s="185"/>
      <c r="N228" s="185"/>
      <c r="O228" s="185"/>
      <c r="P228"/>
      <c r="Q228"/>
    </row>
    <row r="229" spans="1:19" s="66" customFormat="1" ht="23" x14ac:dyDescent="0.5">
      <c r="A229" s="201" t="s">
        <v>128</v>
      </c>
      <c r="B229" s="203"/>
      <c r="C229" s="156" t="s">
        <v>133</v>
      </c>
      <c r="D229" s="185"/>
      <c r="E229" s="185"/>
      <c r="F229" s="185"/>
      <c r="G229" s="185"/>
      <c r="H229" s="185"/>
      <c r="I229" s="185"/>
      <c r="J229" s="185"/>
      <c r="K229" s="185"/>
      <c r="L229" s="185"/>
      <c r="M229" s="185"/>
      <c r="N229" s="185"/>
      <c r="O229" s="185"/>
      <c r="P229"/>
      <c r="Q229"/>
    </row>
    <row r="230" spans="1:19" s="66" customFormat="1" ht="23" x14ac:dyDescent="0.5">
      <c r="A230" s="201" t="s">
        <v>128</v>
      </c>
      <c r="B230" s="203"/>
      <c r="C230" s="156" t="s">
        <v>134</v>
      </c>
      <c r="D230" s="185"/>
      <c r="E230" s="185"/>
      <c r="F230" s="185"/>
      <c r="G230" s="185"/>
      <c r="H230" s="185"/>
      <c r="I230" s="185"/>
      <c r="J230" s="185"/>
      <c r="K230" s="185"/>
      <c r="L230" s="185"/>
      <c r="M230" s="185"/>
      <c r="N230" s="185"/>
      <c r="O230" s="185"/>
      <c r="P230"/>
      <c r="Q230"/>
    </row>
    <row r="231" spans="1:19" s="66" customFormat="1" ht="23" x14ac:dyDescent="0.5">
      <c r="A231" s="201" t="s">
        <v>128</v>
      </c>
      <c r="B231" s="203"/>
      <c r="C231" s="156" t="s">
        <v>135</v>
      </c>
      <c r="D231" s="185"/>
      <c r="E231" s="185"/>
      <c r="F231" s="185"/>
      <c r="G231" s="185"/>
      <c r="H231" s="185"/>
      <c r="I231" s="185"/>
      <c r="J231" s="185"/>
      <c r="K231" s="185"/>
      <c r="L231" s="185"/>
      <c r="M231" s="185"/>
      <c r="N231" s="185"/>
      <c r="O231" s="185"/>
      <c r="P231"/>
      <c r="Q231"/>
    </row>
    <row r="232" spans="1:19" s="66" customFormat="1" ht="23" x14ac:dyDescent="0.5">
      <c r="A232" s="201" t="s">
        <v>128</v>
      </c>
      <c r="B232" s="203"/>
      <c r="C232" s="156" t="s">
        <v>136</v>
      </c>
      <c r="D232" s="185"/>
      <c r="E232" s="185"/>
      <c r="F232" s="185"/>
      <c r="G232" s="185"/>
      <c r="H232" s="185"/>
      <c r="I232" s="185"/>
      <c r="J232" s="185"/>
      <c r="K232" s="185"/>
      <c r="L232" s="185"/>
      <c r="M232" s="185"/>
      <c r="N232" s="185"/>
      <c r="O232" s="185"/>
      <c r="P232"/>
      <c r="Q232"/>
    </row>
    <row r="233" spans="1:19" s="66" customFormat="1" ht="23" x14ac:dyDescent="0.5">
      <c r="A233" s="201" t="s">
        <v>128</v>
      </c>
      <c r="B233" s="203"/>
      <c r="C233" s="156" t="s">
        <v>137</v>
      </c>
      <c r="D233" s="185"/>
      <c r="E233" s="185"/>
      <c r="F233" s="185"/>
      <c r="G233" s="185"/>
      <c r="H233" s="185"/>
      <c r="I233" s="185"/>
      <c r="J233" s="185"/>
      <c r="K233" s="185"/>
      <c r="L233" s="185"/>
      <c r="M233" s="185"/>
      <c r="N233" s="185"/>
      <c r="O233" s="185"/>
      <c r="P233"/>
      <c r="Q233"/>
    </row>
    <row r="234" spans="1:19" s="66" customFormat="1" ht="23" x14ac:dyDescent="0.5">
      <c r="A234" s="201" t="s">
        <v>128</v>
      </c>
      <c r="B234" s="203"/>
      <c r="C234" s="156" t="s">
        <v>138</v>
      </c>
      <c r="D234" s="185"/>
      <c r="E234" s="185"/>
      <c r="F234" s="185"/>
      <c r="G234" s="185"/>
      <c r="H234" s="185"/>
      <c r="I234" s="185"/>
      <c r="J234" s="185"/>
      <c r="K234" s="185"/>
      <c r="L234" s="185"/>
      <c r="M234" s="185"/>
      <c r="N234" s="185"/>
      <c r="O234" s="185"/>
      <c r="P234"/>
      <c r="Q234"/>
    </row>
    <row r="235" spans="1:19" s="66" customFormat="1" ht="23" x14ac:dyDescent="0.5">
      <c r="A235" s="201" t="s">
        <v>128</v>
      </c>
      <c r="B235" s="203"/>
      <c r="C235" s="156" t="s">
        <v>139</v>
      </c>
      <c r="D235" s="185"/>
      <c r="E235" s="185"/>
      <c r="F235" s="185"/>
      <c r="G235" s="185"/>
      <c r="H235" s="185"/>
      <c r="I235" s="185"/>
      <c r="J235" s="185"/>
      <c r="K235" s="185"/>
      <c r="L235" s="185"/>
      <c r="M235" s="185"/>
      <c r="N235" s="185"/>
      <c r="O235" s="185"/>
      <c r="P235"/>
      <c r="Q235"/>
    </row>
    <row r="236" spans="1:19" s="66" customFormat="1" ht="23" x14ac:dyDescent="0.5">
      <c r="A236" s="201" t="s">
        <v>128</v>
      </c>
      <c r="B236" s="203"/>
      <c r="C236" s="156" t="s">
        <v>140</v>
      </c>
      <c r="D236" s="185"/>
      <c r="E236" s="185"/>
      <c r="F236" s="185"/>
      <c r="G236" s="185"/>
      <c r="H236" s="185"/>
      <c r="I236" s="185"/>
      <c r="J236" s="185"/>
      <c r="K236" s="185"/>
      <c r="L236" s="185"/>
      <c r="M236" s="185"/>
      <c r="N236" s="185"/>
      <c r="O236" s="185"/>
      <c r="P236"/>
      <c r="Q236"/>
    </row>
    <row r="237" spans="1:19" s="66" customFormat="1" ht="23" x14ac:dyDescent="0.5">
      <c r="A237" s="201" t="s">
        <v>128</v>
      </c>
      <c r="B237" s="203"/>
      <c r="C237" s="156"/>
      <c r="D237" s="185"/>
      <c r="E237" s="185"/>
      <c r="F237" s="185"/>
      <c r="G237" s="185"/>
      <c r="H237" s="185"/>
      <c r="I237" s="185"/>
      <c r="J237" s="185"/>
      <c r="K237" s="185"/>
      <c r="L237" s="185"/>
      <c r="M237" s="185"/>
      <c r="N237" s="185"/>
      <c r="O237" s="185"/>
      <c r="P237"/>
      <c r="Q237"/>
    </row>
    <row r="238" spans="1:19" s="66" customFormat="1" ht="23" x14ac:dyDescent="0.5">
      <c r="A238" s="201" t="s">
        <v>128</v>
      </c>
      <c r="B238" s="203"/>
      <c r="C238" s="156"/>
      <c r="D238" s="185"/>
      <c r="E238" s="185"/>
      <c r="F238" s="185"/>
      <c r="G238" s="185"/>
      <c r="H238" s="185"/>
      <c r="I238" s="185"/>
      <c r="J238" s="185"/>
      <c r="K238" s="185"/>
      <c r="L238" s="185"/>
      <c r="M238" s="185"/>
      <c r="N238" s="185"/>
      <c r="O238" s="185"/>
      <c r="P238"/>
      <c r="Q238"/>
    </row>
    <row r="239" spans="1:19" s="66" customFormat="1" ht="23" x14ac:dyDescent="0.5">
      <c r="A239" s="201" t="s">
        <v>128</v>
      </c>
      <c r="B239" s="203"/>
      <c r="C239" s="156"/>
      <c r="D239" s="185"/>
      <c r="E239" s="185"/>
      <c r="F239" s="185"/>
      <c r="G239" s="185"/>
      <c r="H239" s="185"/>
      <c r="I239" s="185"/>
      <c r="J239" s="185"/>
      <c r="K239" s="185"/>
      <c r="L239" s="185"/>
      <c r="M239" s="185"/>
      <c r="N239" s="185"/>
      <c r="O239" s="185"/>
      <c r="P239"/>
      <c r="Q239"/>
    </row>
    <row r="240" spans="1:19" s="79" customFormat="1" ht="25" x14ac:dyDescent="0.5">
      <c r="A240" s="201" t="s">
        <v>128</v>
      </c>
      <c r="B240" s="204"/>
      <c r="C240" s="80"/>
      <c r="D240" s="80"/>
      <c r="E240" s="80"/>
      <c r="F240" s="80"/>
      <c r="G240" s="81"/>
      <c r="H240" s="80"/>
      <c r="I240" s="80"/>
      <c r="J240" s="80"/>
      <c r="K240" s="80"/>
      <c r="L240" s="80"/>
      <c r="N240" s="80"/>
      <c r="O240" s="80"/>
      <c r="P240" s="80"/>
      <c r="Q240" s="80"/>
      <c r="R240" s="103" t="s">
        <v>141</v>
      </c>
      <c r="S240" s="230"/>
    </row>
    <row r="241" spans="1:21" s="74" customFormat="1" ht="23.5" customHeight="1" x14ac:dyDescent="0.5">
      <c r="A241" s="201" t="s">
        <v>128</v>
      </c>
      <c r="B241" s="205"/>
      <c r="C241" s="75"/>
      <c r="D241" s="76"/>
      <c r="E241" s="77"/>
      <c r="F241" s="92"/>
      <c r="G241" s="93"/>
      <c r="H241" s="278" t="s">
        <v>142</v>
      </c>
      <c r="I241" s="280"/>
      <c r="J241" s="280"/>
      <c r="K241" s="280"/>
      <c r="L241" s="280"/>
      <c r="M241" s="279"/>
      <c r="N241" s="276" t="s">
        <v>143</v>
      </c>
      <c r="O241" s="277"/>
      <c r="P241" s="94"/>
      <c r="Q241" s="94"/>
      <c r="R241" s="103" t="s">
        <v>144</v>
      </c>
      <c r="S241" s="231"/>
      <c r="T241" s="95"/>
      <c r="U241" s="96"/>
    </row>
    <row r="242" spans="1:21" s="66" customFormat="1" ht="23.5" customHeight="1" x14ac:dyDescent="0.5">
      <c r="A242" s="201" t="s">
        <v>128</v>
      </c>
      <c r="B242" s="203"/>
      <c r="C242"/>
      <c r="D242"/>
      <c r="E242"/>
      <c r="F242" s="97"/>
      <c r="G242" s="98"/>
      <c r="H242" s="268" t="s">
        <v>145</v>
      </c>
      <c r="I242" s="269"/>
      <c r="J242" s="270"/>
      <c r="K242" s="268" t="s">
        <v>146</v>
      </c>
      <c r="L242" s="269"/>
      <c r="M242" s="270"/>
      <c r="N242" s="278"/>
      <c r="O242" s="279"/>
      <c r="P242" s="86"/>
      <c r="Q242" s="86"/>
      <c r="R242" s="98"/>
      <c r="S242" s="98"/>
      <c r="T242" s="98"/>
      <c r="U242" s="99"/>
    </row>
    <row r="243" spans="1:21" s="66" customFormat="1" ht="62.5" customHeight="1" x14ac:dyDescent="0.5">
      <c r="A243" s="201" t="s">
        <v>128</v>
      </c>
      <c r="B243" s="203"/>
      <c r="D243" s="37"/>
      <c r="E243"/>
      <c r="F243" s="100" t="s">
        <v>147</v>
      </c>
      <c r="G243" s="102" t="s">
        <v>148</v>
      </c>
      <c r="H243" s="182" t="s">
        <v>149</v>
      </c>
      <c r="I243" s="182" t="s">
        <v>150</v>
      </c>
      <c r="J243" s="101" t="s">
        <v>151</v>
      </c>
      <c r="K243" s="182" t="s">
        <v>149</v>
      </c>
      <c r="L243" s="182" t="s">
        <v>150</v>
      </c>
      <c r="M243" s="101" t="s">
        <v>151</v>
      </c>
      <c r="N243" s="182" t="s">
        <v>152</v>
      </c>
      <c r="O243" s="162" t="s">
        <v>153</v>
      </c>
      <c r="P243" s="102" t="s">
        <v>154</v>
      </c>
      <c r="Q243" s="102" t="s">
        <v>155</v>
      </c>
      <c r="R243" s="102" t="s">
        <v>156</v>
      </c>
      <c r="S243" s="102" t="s">
        <v>157</v>
      </c>
      <c r="T243" s="102" t="s">
        <v>158</v>
      </c>
      <c r="U243"/>
    </row>
    <row r="244" spans="1:21" s="66" customFormat="1" ht="84" x14ac:dyDescent="0.5">
      <c r="A244" s="201" t="s">
        <v>128</v>
      </c>
      <c r="B244" s="203"/>
      <c r="G244" s="151" t="s">
        <v>159</v>
      </c>
      <c r="J244" s="151" t="s">
        <v>160</v>
      </c>
      <c r="M244" s="151" t="s">
        <v>160</v>
      </c>
      <c r="N244" s="151" t="s">
        <v>161</v>
      </c>
      <c r="O244" s="152" t="s">
        <v>162</v>
      </c>
      <c r="U244"/>
    </row>
    <row r="245" spans="1:21" s="66" customFormat="1" ht="23" x14ac:dyDescent="0.5">
      <c r="A245" s="201" t="str">
        <f>IF(Support!G15=0,"hide","equipment")</f>
        <v>hide</v>
      </c>
      <c r="B245" s="203"/>
      <c r="D245" s="34"/>
      <c r="E245" s="17" t="str">
        <f>Support!F15</f>
        <v>WGS</v>
      </c>
      <c r="F245" s="36"/>
      <c r="G245" s="131"/>
      <c r="H245" s="36"/>
      <c r="I245" s="36"/>
      <c r="J245" s="78"/>
      <c r="K245" s="36"/>
      <c r="L245" s="36"/>
      <c r="M245" s="78"/>
      <c r="N245" s="36"/>
      <c r="O245" s="36"/>
      <c r="P245" s="36"/>
      <c r="Q245" s="36"/>
      <c r="R245" s="36"/>
      <c r="S245" s="50"/>
      <c r="T245" s="68"/>
      <c r="U245"/>
    </row>
    <row r="246" spans="1:21" s="66" customFormat="1" ht="23" x14ac:dyDescent="0.5">
      <c r="A246" s="201" t="str">
        <f>IF(Support!G16=0,"hide","equipment")</f>
        <v>hide</v>
      </c>
      <c r="B246" s="203"/>
      <c r="D246"/>
      <c r="E246" s="17" t="str">
        <f>Support!F16</f>
        <v>WES</v>
      </c>
      <c r="F246" s="36"/>
      <c r="G246" s="131"/>
      <c r="H246" s="36"/>
      <c r="I246" s="36"/>
      <c r="J246" s="78"/>
      <c r="K246" s="36"/>
      <c r="L246" s="36"/>
      <c r="M246" s="78"/>
      <c r="N246" s="36"/>
      <c r="O246" s="36"/>
      <c r="P246" s="36"/>
      <c r="Q246" s="36"/>
      <c r="R246" s="36"/>
      <c r="S246" s="50"/>
      <c r="T246" s="68"/>
      <c r="U246"/>
    </row>
    <row r="247" spans="1:21" s="66" customFormat="1" ht="23.5" customHeight="1" x14ac:dyDescent="0.5">
      <c r="A247" s="201" t="str">
        <f>IF(Support!G17=0,"hide","equipment")</f>
        <v>hide</v>
      </c>
      <c r="B247" s="203"/>
      <c r="D247" s="17"/>
      <c r="E247" s="17" t="str">
        <f>Support!F17</f>
        <v>CES</v>
      </c>
      <c r="F247" s="36"/>
      <c r="G247" s="131"/>
      <c r="H247" s="36"/>
      <c r="I247" s="36"/>
      <c r="J247" s="78"/>
      <c r="K247" s="36"/>
      <c r="L247" s="36"/>
      <c r="M247" s="78"/>
      <c r="N247" s="36"/>
      <c r="O247" s="36"/>
      <c r="P247" s="36"/>
      <c r="Q247" s="36"/>
      <c r="R247" s="36"/>
      <c r="S247" s="50"/>
      <c r="T247" s="68"/>
      <c r="U247"/>
    </row>
    <row r="248" spans="1:21" s="66" customFormat="1" ht="23.5" customHeight="1" x14ac:dyDescent="0.5">
      <c r="A248" s="201" t="str">
        <f>IF(Support!G18=0,"hide","equipment")</f>
        <v>hide</v>
      </c>
      <c r="B248" s="203"/>
      <c r="D248" s="178" t="s">
        <v>100</v>
      </c>
      <c r="E248" s="17">
        <f>Support!F18</f>
        <v>0</v>
      </c>
      <c r="F248" s="36"/>
      <c r="G248" s="131"/>
      <c r="H248" s="36"/>
      <c r="I248" s="36"/>
      <c r="J248" s="78"/>
      <c r="K248" s="36"/>
      <c r="L248" s="36"/>
      <c r="M248" s="78"/>
      <c r="N248" s="36"/>
      <c r="O248" s="36"/>
      <c r="P248" s="36"/>
      <c r="Q248" s="36"/>
      <c r="R248" s="36"/>
      <c r="S248" s="221"/>
      <c r="T248" s="221"/>
      <c r="U248"/>
    </row>
    <row r="249" spans="1:21" s="66" customFormat="1" ht="23.5" customHeight="1" x14ac:dyDescent="0.5">
      <c r="A249" s="201" t="str">
        <f>IF(Support!G19=0,"hide","equipment")</f>
        <v>hide</v>
      </c>
      <c r="B249" s="203"/>
      <c r="D249" s="178" t="s">
        <v>100</v>
      </c>
      <c r="E249" s="17">
        <f>Support!F19</f>
        <v>0</v>
      </c>
      <c r="F249" s="36"/>
      <c r="G249" s="131"/>
      <c r="H249" s="36"/>
      <c r="I249" s="36"/>
      <c r="J249" s="78"/>
      <c r="K249" s="36"/>
      <c r="L249" s="36"/>
      <c r="M249" s="78"/>
      <c r="N249" s="36"/>
      <c r="O249" s="36"/>
      <c r="P249" s="36"/>
      <c r="Q249" s="36"/>
      <c r="R249" s="36"/>
      <c r="S249" s="221"/>
      <c r="T249" s="221"/>
      <c r="U249"/>
    </row>
    <row r="250" spans="1:21" s="66" customFormat="1" ht="23.5" customHeight="1" x14ac:dyDescent="0.5">
      <c r="A250" s="201" t="str">
        <f>IF(Support!G20=0,"hide","equipment")</f>
        <v>hide</v>
      </c>
      <c r="B250" s="203"/>
      <c r="D250" s="178" t="s">
        <v>100</v>
      </c>
      <c r="E250" s="17">
        <f>Support!F20</f>
        <v>0</v>
      </c>
      <c r="F250" s="36"/>
      <c r="G250" s="131"/>
      <c r="H250" s="36"/>
      <c r="I250" s="36"/>
      <c r="J250" s="78"/>
      <c r="K250" s="36"/>
      <c r="L250" s="36"/>
      <c r="M250" s="78"/>
      <c r="N250" s="36"/>
      <c r="O250" s="36"/>
      <c r="P250" s="36"/>
      <c r="Q250" s="36"/>
      <c r="R250" s="36"/>
      <c r="S250" s="221"/>
      <c r="T250" s="221"/>
      <c r="U250"/>
    </row>
    <row r="251" spans="1:21" s="66" customFormat="1" ht="23" x14ac:dyDescent="0.5">
      <c r="A251" s="201" t="str">
        <f>IF(Support!G30=0,"hide","equipment")</f>
        <v>hide</v>
      </c>
      <c r="B251" s="203"/>
      <c r="D251"/>
      <c r="E251" s="17" t="str">
        <f>Support!F30</f>
        <v>Karyotype</v>
      </c>
      <c r="F251" s="36"/>
      <c r="G251" s="131"/>
      <c r="H251" s="36"/>
      <c r="I251" s="36"/>
      <c r="J251" s="78"/>
      <c r="K251" s="36"/>
      <c r="L251" s="36"/>
      <c r="M251" s="78"/>
      <c r="N251" s="36"/>
      <c r="O251" s="36"/>
      <c r="P251" s="36"/>
      <c r="Q251" s="36"/>
      <c r="R251" s="36"/>
      <c r="S251" s="221"/>
      <c r="T251" s="221"/>
      <c r="U251"/>
    </row>
    <row r="252" spans="1:21" s="66" customFormat="1" ht="23" x14ac:dyDescent="0.5">
      <c r="A252" s="201" t="str">
        <f>IF(Support!G31=0,"hide","equipment")</f>
        <v>hide</v>
      </c>
      <c r="B252" s="203"/>
      <c r="D252"/>
      <c r="E252" s="17" t="str">
        <f>Support!F31</f>
        <v>CMA - SNP Array</v>
      </c>
      <c r="F252" s="36"/>
      <c r="G252" s="131"/>
      <c r="H252" s="36"/>
      <c r="I252" s="36"/>
      <c r="J252" s="78"/>
      <c r="K252" s="36"/>
      <c r="L252" s="36"/>
      <c r="M252" s="78"/>
      <c r="N252" s="36"/>
      <c r="O252" s="36"/>
      <c r="P252" s="36"/>
      <c r="Q252" s="36"/>
      <c r="R252" s="36"/>
      <c r="S252" s="50"/>
      <c r="T252" s="68"/>
      <c r="U252"/>
    </row>
    <row r="253" spans="1:21" s="66" customFormat="1" ht="23" x14ac:dyDescent="0.5">
      <c r="A253" s="201" t="str">
        <f>IF(Support!G32=0,"hide","equipment")</f>
        <v>hide</v>
      </c>
      <c r="B253" s="203"/>
      <c r="D253"/>
      <c r="E253" s="17" t="str">
        <f>Support!F32</f>
        <v>X-fragile</v>
      </c>
      <c r="F253" s="212"/>
      <c r="G253" s="131"/>
      <c r="H253" s="36"/>
      <c r="I253" s="36"/>
      <c r="J253" s="78"/>
      <c r="K253" s="36"/>
      <c r="L253" s="36"/>
      <c r="M253" s="78"/>
      <c r="N253" s="36"/>
      <c r="O253" s="36"/>
      <c r="P253" s="36"/>
      <c r="Q253" s="232"/>
      <c r="R253" s="36"/>
      <c r="S253" s="221"/>
      <c r="T253" s="221"/>
      <c r="U253"/>
    </row>
    <row r="254" spans="1:21" s="66" customFormat="1" ht="23" x14ac:dyDescent="0.5">
      <c r="A254" s="201" t="str">
        <f>IF(Support!G33=0,"hide","equipment")</f>
        <v>hide</v>
      </c>
      <c r="B254" s="203"/>
      <c r="D254"/>
      <c r="E254" s="17" t="str">
        <f>Support!F33</f>
        <v>MLPA</v>
      </c>
      <c r="F254" s="212"/>
      <c r="G254" s="131"/>
      <c r="H254" s="36"/>
      <c r="I254" s="36"/>
      <c r="J254" s="78"/>
      <c r="K254" s="36"/>
      <c r="L254" s="36"/>
      <c r="M254" s="78"/>
      <c r="N254" s="36"/>
      <c r="O254" s="36"/>
      <c r="P254" s="36"/>
      <c r="Q254" s="36"/>
      <c r="R254" s="36"/>
      <c r="S254" s="221"/>
      <c r="T254" s="221"/>
      <c r="U254"/>
    </row>
    <row r="255" spans="1:21" s="66" customFormat="1" ht="23" x14ac:dyDescent="0.5">
      <c r="A255" s="201" t="str">
        <f>IF(Support!G36=0,"hide","equipment")</f>
        <v>hide</v>
      </c>
      <c r="B255" s="203"/>
      <c r="D255"/>
      <c r="E255" s="17" t="str">
        <f>Support!F36</f>
        <v>FISH</v>
      </c>
      <c r="F255" s="212"/>
      <c r="G255" s="131"/>
      <c r="H255" s="36"/>
      <c r="I255" s="36"/>
      <c r="J255" s="78"/>
      <c r="K255" s="36"/>
      <c r="L255" s="36"/>
      <c r="M255" s="78"/>
      <c r="N255" s="36"/>
      <c r="O255" s="36"/>
      <c r="P255" s="36"/>
      <c r="Q255" s="36"/>
      <c r="R255" s="36"/>
      <c r="S255" s="221"/>
      <c r="T255" s="221"/>
      <c r="U255"/>
    </row>
    <row r="256" spans="1:21" s="66" customFormat="1" ht="23" x14ac:dyDescent="0.5">
      <c r="A256" s="201" t="str">
        <f>IF(Support!G45=0,"hide","equipment")</f>
        <v>hide</v>
      </c>
      <c r="B256" s="203"/>
      <c r="D256"/>
      <c r="E256" s="17" t="str">
        <f>Support!F45</f>
        <v>CMA - Array CGH</v>
      </c>
      <c r="F256" s="36"/>
      <c r="G256" s="131"/>
      <c r="H256" s="36"/>
      <c r="I256" s="36"/>
      <c r="J256" s="78"/>
      <c r="K256" s="36"/>
      <c r="L256" s="36"/>
      <c r="M256" s="78"/>
      <c r="N256" s="36"/>
      <c r="O256" s="36"/>
      <c r="P256" s="36"/>
      <c r="Q256" s="36"/>
      <c r="R256" s="36"/>
      <c r="S256" s="221"/>
      <c r="T256" s="221"/>
      <c r="U256"/>
    </row>
    <row r="257" spans="1:22" s="66" customFormat="1" ht="23" x14ac:dyDescent="0.5">
      <c r="A257" s="201" t="str">
        <f>IF(Support!G46=0,"hide","equipment")</f>
        <v>hide</v>
      </c>
      <c r="B257" s="203"/>
      <c r="D257"/>
      <c r="E257" s="17" t="str">
        <f>Support!F46</f>
        <v>Optical Genome Mapping</v>
      </c>
      <c r="F257" s="146"/>
      <c r="G257" s="131"/>
      <c r="H257" s="36"/>
      <c r="I257" s="36"/>
      <c r="J257" s="78"/>
      <c r="K257" s="36"/>
      <c r="L257" s="36"/>
      <c r="M257" s="78"/>
      <c r="N257" s="36"/>
      <c r="O257" s="36"/>
      <c r="P257" s="36"/>
      <c r="Q257" s="232"/>
      <c r="R257" s="36"/>
      <c r="S257" s="221"/>
      <c r="T257" s="221"/>
      <c r="U257"/>
    </row>
    <row r="258" spans="1:22" s="66" customFormat="1" ht="23" x14ac:dyDescent="0.5">
      <c r="A258" s="201" t="str">
        <f>IF(Support!G47=0,"hide","equipment")</f>
        <v>hide</v>
      </c>
      <c r="B258" s="203"/>
      <c r="D258"/>
      <c r="E258" s="17" t="str">
        <f>Support!F47</f>
        <v>Other</v>
      </c>
      <c r="F258" s="36"/>
      <c r="G258" s="36"/>
      <c r="H258" s="36"/>
      <c r="I258" s="36"/>
      <c r="J258" s="78"/>
      <c r="K258" s="36"/>
      <c r="L258" s="36"/>
      <c r="M258" s="78"/>
      <c r="N258" s="36"/>
      <c r="O258" s="36"/>
      <c r="P258" s="36"/>
      <c r="Q258" s="36"/>
      <c r="R258" s="36"/>
      <c r="S258" s="50"/>
      <c r="T258" s="68"/>
      <c r="U258"/>
    </row>
    <row r="259" spans="1:22" s="66" customFormat="1" ht="23" x14ac:dyDescent="0.5">
      <c r="A259" s="201" t="str">
        <f>IF(Support!G48=0,"hide","equipment")</f>
        <v>hide</v>
      </c>
      <c r="B259" s="203"/>
      <c r="D259"/>
      <c r="E259" s="17" t="s">
        <v>59</v>
      </c>
      <c r="F259" s="36"/>
      <c r="G259" s="36"/>
      <c r="H259" s="36"/>
      <c r="I259" s="36"/>
      <c r="J259" s="78"/>
      <c r="K259" s="36"/>
      <c r="L259" s="36"/>
      <c r="M259" s="78"/>
      <c r="N259" s="36"/>
      <c r="O259" s="36"/>
      <c r="P259" s="36"/>
      <c r="Q259" s="36"/>
      <c r="R259" s="36"/>
      <c r="S259" s="50"/>
      <c r="T259" s="68"/>
      <c r="U259"/>
    </row>
    <row r="260" spans="1:22" s="66" customFormat="1" ht="23" x14ac:dyDescent="0.5">
      <c r="A260" s="201" t="str">
        <f>IF(Support!G49=0,"hide","equipment")</f>
        <v>hide</v>
      </c>
      <c r="B260" s="203"/>
      <c r="D260"/>
      <c r="E260" s="17" t="s">
        <v>59</v>
      </c>
      <c r="F260" s="36"/>
      <c r="G260" s="36"/>
      <c r="H260" s="36"/>
      <c r="I260" s="36"/>
      <c r="J260" s="78"/>
      <c r="K260" s="36"/>
      <c r="L260" s="36"/>
      <c r="M260" s="78"/>
      <c r="N260" s="36"/>
      <c r="O260" s="36"/>
      <c r="P260" s="36"/>
      <c r="Q260" s="36"/>
      <c r="R260" s="36"/>
      <c r="S260" s="50"/>
      <c r="T260" s="68"/>
      <c r="U260"/>
    </row>
    <row r="261" spans="1:22" s="66" customFormat="1" ht="23" x14ac:dyDescent="0.5">
      <c r="A261" s="201" t="s">
        <v>165</v>
      </c>
      <c r="B261" s="201"/>
    </row>
    <row r="262" spans="1:22" s="66" customFormat="1" ht="23" x14ac:dyDescent="0.5">
      <c r="A262" s="201" t="s">
        <v>166</v>
      </c>
      <c r="B262" s="203"/>
    </row>
    <row r="263" spans="1:22" ht="25" x14ac:dyDescent="0.5">
      <c r="A263" s="201" t="s">
        <v>166</v>
      </c>
      <c r="C263" s="245" t="s">
        <v>167</v>
      </c>
      <c r="D263" s="245"/>
      <c r="E263" s="245"/>
      <c r="F263" s="245"/>
      <c r="G263" s="245"/>
      <c r="H263" s="245"/>
      <c r="I263" s="245"/>
      <c r="J263" s="245"/>
      <c r="K263" s="245"/>
      <c r="L263" s="245"/>
      <c r="M263" s="245"/>
      <c r="N263" s="245"/>
      <c r="O263" s="245"/>
      <c r="P263" s="245"/>
      <c r="Q263" s="245"/>
      <c r="R263" s="245"/>
      <c r="S263" s="245"/>
      <c r="T263" s="245"/>
      <c r="U263" s="245"/>
      <c r="V263" s="245"/>
    </row>
    <row r="264" spans="1:22" ht="36.65" customHeight="1" x14ac:dyDescent="0.3">
      <c r="A264" s="201" t="s">
        <v>166</v>
      </c>
    </row>
    <row r="265" spans="1:22" ht="20" x14ac:dyDescent="0.4">
      <c r="A265" s="201" t="s">
        <v>166</v>
      </c>
      <c r="C265" s="271" t="s">
        <v>168</v>
      </c>
      <c r="D265" s="271"/>
      <c r="E265" s="271"/>
      <c r="F265" s="271"/>
      <c r="G265" s="271"/>
      <c r="H265" s="271"/>
      <c r="I265" s="271"/>
      <c r="J265" s="271"/>
      <c r="K265" s="271"/>
      <c r="L265" s="271"/>
      <c r="M265" s="271"/>
      <c r="N265" s="271"/>
      <c r="O265" s="271"/>
      <c r="P265" s="271"/>
      <c r="Q265" s="271"/>
      <c r="R265" s="271"/>
      <c r="S265" s="271"/>
      <c r="T265" s="271"/>
      <c r="U265" s="271"/>
      <c r="V265" s="271"/>
    </row>
    <row r="266" spans="1:22" x14ac:dyDescent="0.3">
      <c r="A266" s="201" t="s">
        <v>166</v>
      </c>
    </row>
    <row r="267" spans="1:22" ht="26.5" customHeight="1" x14ac:dyDescent="0.3">
      <c r="A267" s="201" t="s">
        <v>166</v>
      </c>
      <c r="C267" s="257" t="s">
        <v>169</v>
      </c>
      <c r="D267" s="257"/>
      <c r="E267" s="257"/>
      <c r="F267" s="257"/>
      <c r="G267" s="257"/>
      <c r="H267" s="257"/>
      <c r="I267" s="257"/>
      <c r="J267" s="257"/>
      <c r="K267" s="257"/>
      <c r="L267" s="257"/>
      <c r="M267" s="257"/>
      <c r="N267" s="257"/>
      <c r="O267" s="257"/>
      <c r="P267" s="257"/>
      <c r="Q267" s="257"/>
      <c r="R267" s="257"/>
    </row>
    <row r="268" spans="1:22" ht="26.5" customHeight="1" x14ac:dyDescent="0.3">
      <c r="A268" s="201" t="s">
        <v>166</v>
      </c>
      <c r="C268" s="257" t="s">
        <v>170</v>
      </c>
      <c r="D268" s="257"/>
      <c r="E268" s="257"/>
      <c r="F268" s="257"/>
      <c r="G268" s="257"/>
      <c r="H268" s="257"/>
      <c r="I268" s="257"/>
      <c r="J268" s="257"/>
      <c r="K268" s="257"/>
      <c r="L268" s="257"/>
      <c r="M268" s="257"/>
      <c r="N268" s="257"/>
      <c r="O268" s="257"/>
      <c r="P268" s="257"/>
      <c r="Q268" s="257"/>
      <c r="R268" s="257"/>
    </row>
    <row r="269" spans="1:22" ht="26.5" customHeight="1" x14ac:dyDescent="0.3">
      <c r="A269" s="201" t="s">
        <v>166</v>
      </c>
      <c r="C269" s="163" t="s">
        <v>171</v>
      </c>
      <c r="D269" s="163"/>
      <c r="E269" s="163"/>
      <c r="F269" s="163"/>
      <c r="G269" s="163"/>
      <c r="H269" s="163"/>
      <c r="I269" s="163"/>
      <c r="J269" s="163"/>
      <c r="K269" s="163"/>
      <c r="L269" s="163"/>
      <c r="M269" s="163"/>
      <c r="N269" s="163"/>
      <c r="O269" s="163"/>
      <c r="P269" s="163"/>
      <c r="Q269" s="163"/>
      <c r="R269" s="163"/>
    </row>
    <row r="270" spans="1:22" ht="26.5" customHeight="1" x14ac:dyDescent="0.3">
      <c r="A270" s="201" t="s">
        <v>166</v>
      </c>
      <c r="C270" s="163" t="s">
        <v>172</v>
      </c>
      <c r="D270" s="163"/>
      <c r="E270" s="163"/>
      <c r="F270" s="163"/>
      <c r="G270" s="163"/>
      <c r="H270" s="163"/>
      <c r="I270" s="163"/>
      <c r="J270" s="163"/>
      <c r="M270" s="163"/>
      <c r="N270" s="163"/>
      <c r="O270" s="163"/>
      <c r="P270" s="163"/>
      <c r="Q270" s="163"/>
      <c r="R270" s="163"/>
    </row>
    <row r="271" spans="1:22" ht="26.5" customHeight="1" x14ac:dyDescent="0.3">
      <c r="A271" s="201" t="s">
        <v>166</v>
      </c>
      <c r="C271" s="163" t="s">
        <v>173</v>
      </c>
      <c r="D271" s="163"/>
      <c r="E271" s="163"/>
      <c r="F271" s="163"/>
      <c r="G271" s="163"/>
      <c r="H271" s="163"/>
      <c r="I271" s="163"/>
      <c r="J271" s="163"/>
      <c r="K271" s="103" t="s">
        <v>141</v>
      </c>
      <c r="L271" s="230"/>
      <c r="M271" s="163"/>
      <c r="N271" s="163"/>
      <c r="O271" s="163"/>
      <c r="P271" s="163"/>
      <c r="Q271" s="163"/>
      <c r="R271" s="163"/>
    </row>
    <row r="272" spans="1:22" ht="25" x14ac:dyDescent="0.3">
      <c r="A272" s="201" t="s">
        <v>166</v>
      </c>
      <c r="K272" s="103" t="s">
        <v>144</v>
      </c>
      <c r="L272" s="231"/>
    </row>
    <row r="273" spans="1:10" x14ac:dyDescent="0.3">
      <c r="A273" s="201" t="s">
        <v>166</v>
      </c>
    </row>
    <row r="274" spans="1:10" ht="77.5" customHeight="1" x14ac:dyDescent="0.3">
      <c r="A274" s="201" t="s">
        <v>166</v>
      </c>
      <c r="F274" s="48" t="s">
        <v>174</v>
      </c>
      <c r="G274" s="48" t="s">
        <v>175</v>
      </c>
      <c r="I274" s="49" t="s">
        <v>176</v>
      </c>
      <c r="J274" s="49" t="s">
        <v>177</v>
      </c>
    </row>
    <row r="275" spans="1:10" ht="214" customHeight="1" x14ac:dyDescent="0.3">
      <c r="A275" s="201" t="s">
        <v>166</v>
      </c>
      <c r="F275" s="142" t="s">
        <v>178</v>
      </c>
      <c r="G275" s="143" t="s">
        <v>179</v>
      </c>
      <c r="I275" s="260" t="s">
        <v>180</v>
      </c>
      <c r="J275" s="260"/>
    </row>
    <row r="276" spans="1:10" ht="15.5" x14ac:dyDescent="0.35">
      <c r="A276" s="201" t="str">
        <f>IF(Support!G15=0,"hide","consumables")</f>
        <v>hide</v>
      </c>
      <c r="D276" s="34"/>
      <c r="E276" s="17" t="str">
        <f>Support!F15</f>
        <v>WGS</v>
      </c>
      <c r="F276" s="36"/>
      <c r="G276" s="36"/>
      <c r="I276" s="36"/>
      <c r="J276" s="36"/>
    </row>
    <row r="277" spans="1:10" ht="15.5" x14ac:dyDescent="0.35">
      <c r="A277" s="201" t="str">
        <f>IF(Support!G16=0,"hide","consumables")</f>
        <v>hide</v>
      </c>
      <c r="E277" s="17" t="str">
        <f>Support!F16</f>
        <v>WES</v>
      </c>
      <c r="F277" s="36"/>
      <c r="G277" s="36"/>
      <c r="I277" s="36"/>
      <c r="J277" s="36"/>
    </row>
    <row r="278" spans="1:10" ht="15.5" x14ac:dyDescent="0.35">
      <c r="A278" s="201" t="str">
        <f>IF(Support!G17=0,"hide","consumables")</f>
        <v>hide</v>
      </c>
      <c r="D278" s="17"/>
      <c r="E278" s="17" t="str">
        <f>Support!F17</f>
        <v>CES</v>
      </c>
      <c r="F278" s="36"/>
      <c r="G278" s="36"/>
      <c r="I278" s="36"/>
      <c r="J278" s="36"/>
    </row>
    <row r="279" spans="1:10" ht="15.65" customHeight="1" x14ac:dyDescent="0.35">
      <c r="A279" s="201" t="str">
        <f>IF(Support!G18=0,"hide","consumables")</f>
        <v>hide</v>
      </c>
      <c r="D279" s="165" t="s">
        <v>100</v>
      </c>
      <c r="E279" s="17">
        <f>Support!F18</f>
        <v>0</v>
      </c>
      <c r="F279" s="222"/>
      <c r="G279" s="36"/>
      <c r="I279" s="36"/>
      <c r="J279" s="36"/>
    </row>
    <row r="280" spans="1:10" ht="26.5" customHeight="1" x14ac:dyDescent="0.35">
      <c r="A280" s="201" t="str">
        <f>IF(Support!G19=0,"hide","consumables")</f>
        <v>hide</v>
      </c>
      <c r="D280" s="165" t="s">
        <v>100</v>
      </c>
      <c r="E280" s="17">
        <f>Support!F19</f>
        <v>0</v>
      </c>
      <c r="F280" s="222"/>
      <c r="G280" s="36"/>
      <c r="I280" s="36"/>
      <c r="J280" s="36"/>
    </row>
    <row r="281" spans="1:10" ht="26.5" customHeight="1" x14ac:dyDescent="0.35">
      <c r="A281" s="201" t="str">
        <f>IF(Support!G20=0,"hide","consumables")</f>
        <v>hide</v>
      </c>
      <c r="D281" s="165" t="s">
        <v>100</v>
      </c>
      <c r="E281" s="17">
        <f>Support!F20</f>
        <v>0</v>
      </c>
      <c r="F281" s="222"/>
      <c r="G281" s="36"/>
      <c r="I281" s="36"/>
      <c r="J281" s="36"/>
    </row>
    <row r="282" spans="1:10" ht="15.5" x14ac:dyDescent="0.35">
      <c r="A282" s="201" t="str">
        <f>IF(Support!G30=0,"hide","consumables")</f>
        <v>hide</v>
      </c>
      <c r="D282" s="191"/>
      <c r="E282" s="17" t="str">
        <f>Support!F30</f>
        <v>Karyotype</v>
      </c>
      <c r="F282" s="233"/>
      <c r="G282" s="36"/>
      <c r="I282" s="36"/>
      <c r="J282" s="36"/>
    </row>
    <row r="283" spans="1:10" ht="15.5" x14ac:dyDescent="0.35">
      <c r="A283" s="201" t="str">
        <f>IF(Support!G31=0,"hide","consumables")</f>
        <v>hide</v>
      </c>
      <c r="D283" s="191"/>
      <c r="E283" s="17" t="str">
        <f>Support!F31</f>
        <v>CMA - SNP Array</v>
      </c>
      <c r="F283" s="233"/>
      <c r="G283" s="36"/>
      <c r="I283" s="36"/>
      <c r="J283" s="36"/>
    </row>
    <row r="284" spans="1:10" ht="15.5" x14ac:dyDescent="0.35">
      <c r="A284" s="201" t="str">
        <f>IF(Support!G32=0,"hide","consumables")</f>
        <v>hide</v>
      </c>
      <c r="D284" s="191"/>
      <c r="E284" s="17" t="str">
        <f>Support!F32</f>
        <v>X-fragile</v>
      </c>
      <c r="F284" s="233"/>
      <c r="G284" s="36"/>
      <c r="I284" s="36"/>
      <c r="J284" s="36"/>
    </row>
    <row r="285" spans="1:10" ht="15.5" x14ac:dyDescent="0.35">
      <c r="A285" s="201" t="str">
        <f>IF(Support!G33=0,"hide","consumables")</f>
        <v>hide</v>
      </c>
      <c r="D285" s="191"/>
      <c r="E285" s="17" t="str">
        <f>Support!F33</f>
        <v>MLPA</v>
      </c>
      <c r="F285" s="233"/>
      <c r="G285" s="36"/>
      <c r="I285" s="36"/>
      <c r="J285" s="36"/>
    </row>
    <row r="286" spans="1:10" ht="15.5" x14ac:dyDescent="0.35">
      <c r="A286" s="201" t="str">
        <f>IF(Support!G36=0,"hide","consumables")</f>
        <v>hide</v>
      </c>
      <c r="D286" s="191"/>
      <c r="E286" s="17" t="str">
        <f>Support!F36</f>
        <v>FISH</v>
      </c>
      <c r="F286" s="222"/>
      <c r="G286" s="36"/>
      <c r="I286" s="36"/>
      <c r="J286" s="36"/>
    </row>
    <row r="287" spans="1:10" ht="15.5" x14ac:dyDescent="0.35">
      <c r="A287" s="201" t="str">
        <f>IF(Support!G45=0,"hide","consumables")</f>
        <v>hide</v>
      </c>
      <c r="D287" s="191"/>
      <c r="E287" s="17" t="str">
        <f>Support!F45</f>
        <v>CMA - Array CGH</v>
      </c>
      <c r="F287" s="222"/>
      <c r="G287" s="36"/>
      <c r="I287" s="36"/>
      <c r="J287" s="36"/>
    </row>
    <row r="288" spans="1:10" ht="15.5" x14ac:dyDescent="0.35">
      <c r="A288" s="201" t="str">
        <f>IF(Support!G46=0,"hide","consumables")</f>
        <v>hide</v>
      </c>
      <c r="D288" s="191"/>
      <c r="E288" s="17" t="str">
        <f>Support!F46</f>
        <v>Optical Genome Mapping</v>
      </c>
      <c r="F288" s="222"/>
      <c r="G288" s="36"/>
      <c r="I288" s="36"/>
      <c r="J288" s="36"/>
    </row>
    <row r="289" spans="1:22" ht="15.5" x14ac:dyDescent="0.35">
      <c r="A289" s="201" t="str">
        <f>IF(Support!G47=0,"hide","consumables")</f>
        <v>hide</v>
      </c>
      <c r="D289" s="191"/>
      <c r="E289" s="17" t="str">
        <f>Support!F47</f>
        <v>Other</v>
      </c>
      <c r="F289" s="36"/>
      <c r="G289" s="36"/>
      <c r="I289" s="36"/>
      <c r="J289" s="36"/>
    </row>
    <row r="290" spans="1:22" ht="15.5" x14ac:dyDescent="0.35">
      <c r="A290" s="201" t="str">
        <f>IF(Support!G48=0,"hide","consumables")</f>
        <v>hide</v>
      </c>
      <c r="D290" s="191"/>
      <c r="E290" s="17" t="s">
        <v>59</v>
      </c>
      <c r="F290" s="36"/>
      <c r="G290" s="36"/>
      <c r="I290" s="36"/>
      <c r="J290" s="36"/>
    </row>
    <row r="291" spans="1:22" ht="15.5" x14ac:dyDescent="0.35">
      <c r="A291" s="201" t="str">
        <f>IF(Support!G49=0,"hide","consumables")</f>
        <v>hide</v>
      </c>
      <c r="D291" s="191"/>
      <c r="E291" s="17" t="s">
        <v>59</v>
      </c>
      <c r="F291" s="36"/>
      <c r="G291" s="36"/>
      <c r="I291" s="36"/>
      <c r="J291" s="36"/>
    </row>
    <row r="292" spans="1:22" x14ac:dyDescent="0.3">
      <c r="A292" s="201" t="s">
        <v>166</v>
      </c>
    </row>
    <row r="293" spans="1:22" x14ac:dyDescent="0.3">
      <c r="A293" s="201" t="s">
        <v>166</v>
      </c>
    </row>
    <row r="294" spans="1:22" x14ac:dyDescent="0.3">
      <c r="A294" s="201" t="s">
        <v>166</v>
      </c>
    </row>
    <row r="295" spans="1:22" x14ac:dyDescent="0.3">
      <c r="A295" s="201" t="s">
        <v>166</v>
      </c>
    </row>
    <row r="296" spans="1:22" x14ac:dyDescent="0.3">
      <c r="A296" s="201" t="s">
        <v>166</v>
      </c>
    </row>
    <row r="297" spans="1:22" x14ac:dyDescent="0.3">
      <c r="A297" s="201" t="s">
        <v>181</v>
      </c>
    </row>
    <row r="298" spans="1:22" x14ac:dyDescent="0.3">
      <c r="A298" s="201" t="s">
        <v>181</v>
      </c>
    </row>
    <row r="299" spans="1:22" ht="25" x14ac:dyDescent="0.5">
      <c r="A299" s="201" t="s">
        <v>181</v>
      </c>
      <c r="C299" s="245" t="s">
        <v>182</v>
      </c>
      <c r="D299" s="245"/>
      <c r="E299" s="245"/>
      <c r="F299" s="245"/>
      <c r="G299" s="245"/>
      <c r="H299" s="245"/>
      <c r="I299" s="245"/>
      <c r="J299" s="245"/>
      <c r="K299" s="245"/>
      <c r="L299" s="245"/>
      <c r="M299" s="245"/>
      <c r="N299" s="245"/>
      <c r="O299" s="245"/>
      <c r="P299" s="245"/>
      <c r="Q299" s="245"/>
      <c r="R299" s="245"/>
      <c r="S299" s="245"/>
      <c r="T299" s="245"/>
      <c r="U299" s="245"/>
      <c r="V299" s="245"/>
    </row>
    <row r="300" spans="1:22" ht="31" customHeight="1" x14ac:dyDescent="0.3">
      <c r="A300" s="201" t="s">
        <v>181</v>
      </c>
      <c r="C300" s="135"/>
      <c r="D300" s="135"/>
      <c r="E300" s="135"/>
      <c r="F300" s="135"/>
      <c r="G300" s="135"/>
      <c r="H300" s="135"/>
      <c r="I300" s="135"/>
      <c r="J300" s="135"/>
      <c r="K300" s="135"/>
      <c r="L300" s="135"/>
      <c r="M300" s="135"/>
      <c r="N300" s="135"/>
      <c r="O300" s="135"/>
      <c r="P300" s="135"/>
      <c r="Q300" s="135"/>
      <c r="R300" s="135"/>
      <c r="S300" s="135"/>
      <c r="T300" s="135"/>
      <c r="U300" s="135"/>
      <c r="V300" s="135"/>
    </row>
    <row r="301" spans="1:22" ht="20" x14ac:dyDescent="0.4">
      <c r="A301" s="201" t="s">
        <v>181</v>
      </c>
      <c r="C301" s="271" t="s">
        <v>183</v>
      </c>
      <c r="D301" s="271"/>
      <c r="E301" s="271"/>
      <c r="F301" s="271"/>
      <c r="G301" s="271"/>
      <c r="H301" s="271"/>
      <c r="I301" s="271"/>
      <c r="J301" s="271"/>
      <c r="K301" s="271"/>
      <c r="L301" s="271"/>
      <c r="M301" s="271"/>
      <c r="N301" s="271"/>
      <c r="O301" s="271"/>
      <c r="P301" s="271"/>
      <c r="Q301" s="271"/>
      <c r="R301" s="271"/>
      <c r="S301" s="271"/>
      <c r="T301" s="271"/>
      <c r="U301" s="271"/>
      <c r="V301" s="271"/>
    </row>
    <row r="302" spans="1:22" x14ac:dyDescent="0.3">
      <c r="A302" s="201" t="s">
        <v>181</v>
      </c>
    </row>
    <row r="303" spans="1:22" x14ac:dyDescent="0.3">
      <c r="A303" s="201" t="s">
        <v>181</v>
      </c>
    </row>
    <row r="304" spans="1:22" ht="59.5" customHeight="1" x14ac:dyDescent="0.3">
      <c r="A304" s="201" t="s">
        <v>181</v>
      </c>
      <c r="C304" s="258" t="s">
        <v>184</v>
      </c>
      <c r="D304" s="258"/>
      <c r="E304" s="258"/>
      <c r="F304" s="258"/>
      <c r="G304" s="258"/>
      <c r="H304" s="258"/>
      <c r="I304" s="258"/>
      <c r="J304" s="258"/>
      <c r="K304" s="258"/>
      <c r="L304" s="258"/>
      <c r="M304" s="258"/>
      <c r="N304" s="258"/>
      <c r="O304" s="258"/>
      <c r="P304" s="258"/>
      <c r="Q304" s="258"/>
      <c r="R304" s="258"/>
      <c r="S304" s="258"/>
    </row>
    <row r="305" spans="1:17" x14ac:dyDescent="0.3">
      <c r="A305" s="201" t="s">
        <v>181</v>
      </c>
    </row>
    <row r="306" spans="1:17" ht="66.650000000000006" customHeight="1" x14ac:dyDescent="0.4">
      <c r="A306" s="201" t="s">
        <v>181</v>
      </c>
      <c r="E306" s="15"/>
      <c r="F306" s="187" t="s">
        <v>185</v>
      </c>
      <c r="G306" s="187" t="s">
        <v>186</v>
      </c>
      <c r="H306" s="223"/>
    </row>
    <row r="307" spans="1:17" ht="20" x14ac:dyDescent="0.3">
      <c r="A307" s="201" t="s">
        <v>181</v>
      </c>
      <c r="E307" s="16" t="s">
        <v>187</v>
      </c>
      <c r="F307" s="129"/>
      <c r="G307" s="229"/>
    </row>
    <row r="308" spans="1:17" ht="20" x14ac:dyDescent="0.3">
      <c r="A308" s="201" t="s">
        <v>181</v>
      </c>
      <c r="E308" s="16" t="s">
        <v>188</v>
      </c>
      <c r="F308" s="130"/>
      <c r="G308" s="229"/>
    </row>
    <row r="309" spans="1:17" ht="20" x14ac:dyDescent="0.3">
      <c r="A309" s="201" t="s">
        <v>181</v>
      </c>
      <c r="E309" s="16" t="s">
        <v>189</v>
      </c>
      <c r="F309" s="130"/>
      <c r="G309" s="229"/>
    </row>
    <row r="310" spans="1:17" ht="20" x14ac:dyDescent="0.3">
      <c r="A310" s="201" t="s">
        <v>181</v>
      </c>
      <c r="E310" s="16" t="s">
        <v>190</v>
      </c>
      <c r="F310" s="130"/>
      <c r="G310" s="229"/>
    </row>
    <row r="311" spans="1:17" ht="20.5" x14ac:dyDescent="0.3">
      <c r="A311" s="201" t="s">
        <v>181</v>
      </c>
      <c r="E311" s="154" t="s">
        <v>191</v>
      </c>
      <c r="F311" s="130"/>
      <c r="G311" s="129"/>
    </row>
    <row r="312" spans="1:17" ht="20.5" x14ac:dyDescent="0.3">
      <c r="A312" s="201" t="s">
        <v>181</v>
      </c>
      <c r="E312" s="154" t="s">
        <v>191</v>
      </c>
      <c r="F312" s="130"/>
      <c r="G312" s="129"/>
    </row>
    <row r="313" spans="1:17" ht="20.5" x14ac:dyDescent="0.3">
      <c r="A313" s="201" t="s">
        <v>181</v>
      </c>
      <c r="E313" s="154" t="s">
        <v>191</v>
      </c>
      <c r="F313" s="130"/>
      <c r="G313" s="129"/>
    </row>
    <row r="314" spans="1:17" x14ac:dyDescent="0.3">
      <c r="A314" s="201" t="s">
        <v>181</v>
      </c>
    </row>
    <row r="315" spans="1:17" x14ac:dyDescent="0.3">
      <c r="A315" s="201" t="s">
        <v>181</v>
      </c>
    </row>
    <row r="316" spans="1:17" ht="16.5" hidden="1" customHeight="1" x14ac:dyDescent="0.3">
      <c r="A316" s="201" t="s">
        <v>165</v>
      </c>
    </row>
    <row r="317" spans="1:17" ht="15.5" hidden="1" x14ac:dyDescent="0.35">
      <c r="A317" s="201" t="str">
        <f>A316</f>
        <v>hide</v>
      </c>
      <c r="B317" s="201">
        <f>IF(G316="Yes","Delete",)</f>
        <v>0</v>
      </c>
      <c r="D317" s="11"/>
      <c r="E317" s="72" t="s">
        <v>192</v>
      </c>
      <c r="F317" s="6">
        <v>1</v>
      </c>
      <c r="H317" s="109"/>
      <c r="I317" s="2"/>
      <c r="J317" s="2"/>
      <c r="K317" s="120"/>
      <c r="L317" s="109"/>
      <c r="M317" s="2"/>
      <c r="N317" s="2"/>
      <c r="O317" s="2"/>
      <c r="P317" s="110"/>
      <c r="Q317" s="117"/>
    </row>
    <row r="318" spans="1:17" ht="15.5" hidden="1" x14ac:dyDescent="0.35">
      <c r="A318" s="201" t="str">
        <f>A316</f>
        <v>hide</v>
      </c>
      <c r="B318" s="201">
        <f>IF(G316="Yes","Delete",)</f>
        <v>0</v>
      </c>
      <c r="D318" s="11"/>
      <c r="E318" s="72" t="s">
        <v>193</v>
      </c>
      <c r="F318" s="6">
        <v>1</v>
      </c>
      <c r="H318" s="109"/>
      <c r="I318" s="2"/>
      <c r="J318" s="2"/>
      <c r="K318" s="120"/>
      <c r="L318" s="109"/>
      <c r="M318" s="2"/>
      <c r="N318" s="2"/>
      <c r="O318" s="2"/>
      <c r="P318" s="110"/>
      <c r="Q318" s="117"/>
    </row>
    <row r="319" spans="1:17" hidden="1" x14ac:dyDescent="0.3">
      <c r="A319" s="201" t="s">
        <v>181</v>
      </c>
    </row>
    <row r="320" spans="1:17" x14ac:dyDescent="0.3">
      <c r="A320" s="201" t="s">
        <v>181</v>
      </c>
    </row>
    <row r="321" spans="1:23" ht="20" x14ac:dyDescent="0.4">
      <c r="A321" s="201" t="s">
        <v>181</v>
      </c>
      <c r="C321" s="271" t="s">
        <v>194</v>
      </c>
      <c r="D321" s="271"/>
      <c r="E321" s="271"/>
      <c r="F321" s="271"/>
      <c r="G321" s="271"/>
      <c r="H321" s="271"/>
      <c r="I321" s="271"/>
      <c r="J321" s="271"/>
      <c r="K321" s="271"/>
      <c r="L321" s="271"/>
      <c r="M321" s="271"/>
      <c r="N321" s="271"/>
      <c r="O321" s="271"/>
      <c r="P321" s="271"/>
      <c r="Q321" s="271"/>
      <c r="R321" s="271"/>
      <c r="S321" s="271"/>
      <c r="T321" s="271"/>
      <c r="U321" s="271"/>
      <c r="V321" s="271"/>
    </row>
    <row r="322" spans="1:23" x14ac:dyDescent="0.3">
      <c r="A322" s="201" t="s">
        <v>181</v>
      </c>
    </row>
    <row r="323" spans="1:23" ht="20" x14ac:dyDescent="0.4">
      <c r="A323" s="201" t="s">
        <v>181</v>
      </c>
      <c r="C323" s="258" t="s">
        <v>195</v>
      </c>
      <c r="D323" s="258"/>
      <c r="E323" s="258"/>
      <c r="F323" s="258"/>
      <c r="G323" s="258"/>
      <c r="H323" s="258"/>
      <c r="I323" s="258"/>
      <c r="J323" s="258"/>
      <c r="K323" s="258"/>
      <c r="L323" s="258"/>
      <c r="M323" s="258"/>
      <c r="N323" s="258"/>
      <c r="O323" s="258"/>
      <c r="P323" s="155"/>
      <c r="Q323" s="155"/>
      <c r="R323" s="155"/>
      <c r="S323" s="127"/>
      <c r="T323" s="127"/>
      <c r="U323" s="127"/>
      <c r="V323" s="127"/>
      <c r="W323" s="127"/>
    </row>
    <row r="324" spans="1:23" ht="20.149999999999999" customHeight="1" x14ac:dyDescent="0.4">
      <c r="A324" s="201" t="s">
        <v>181</v>
      </c>
      <c r="C324" s="258" t="s">
        <v>196</v>
      </c>
      <c r="D324" s="258"/>
      <c r="E324" s="258"/>
      <c r="F324" s="258"/>
      <c r="G324" s="258"/>
      <c r="H324" s="258"/>
      <c r="I324" s="258"/>
      <c r="J324" s="258"/>
      <c r="K324" s="258"/>
      <c r="L324" s="258"/>
      <c r="M324" s="258"/>
      <c r="N324" s="258"/>
      <c r="O324" s="258"/>
      <c r="P324" s="155"/>
      <c r="Q324" s="155"/>
      <c r="R324" s="155"/>
      <c r="S324" s="126"/>
      <c r="T324" s="126"/>
      <c r="U324" s="126"/>
      <c r="V324" s="126"/>
      <c r="W324" s="126"/>
    </row>
    <row r="325" spans="1:23" ht="20.149999999999999" customHeight="1" x14ac:dyDescent="0.4">
      <c r="A325" s="201" t="s">
        <v>181</v>
      </c>
      <c r="C325" s="258" t="s">
        <v>197</v>
      </c>
      <c r="D325" s="258"/>
      <c r="E325" s="258"/>
      <c r="F325" s="258"/>
      <c r="G325" s="258"/>
      <c r="H325" s="258"/>
      <c r="I325" s="258"/>
      <c r="J325" s="258"/>
      <c r="K325" s="258"/>
      <c r="L325" s="258"/>
      <c r="M325" s="258"/>
      <c r="N325" s="258"/>
      <c r="O325" s="258"/>
      <c r="P325" s="155"/>
      <c r="Q325" s="155"/>
      <c r="R325" s="155"/>
      <c r="S325" s="126"/>
      <c r="T325" s="126"/>
      <c r="U325" s="126"/>
      <c r="V325" s="126"/>
      <c r="W325" s="126"/>
    </row>
    <row r="326" spans="1:23" ht="20.149999999999999" customHeight="1" x14ac:dyDescent="0.4">
      <c r="A326" s="201" t="s">
        <v>181</v>
      </c>
      <c r="C326" s="258" t="s">
        <v>198</v>
      </c>
      <c r="D326" s="258"/>
      <c r="E326" s="258"/>
      <c r="F326" s="258"/>
      <c r="G326" s="258"/>
      <c r="H326" s="258"/>
      <c r="I326" s="258"/>
      <c r="J326" s="258"/>
      <c r="K326" s="258"/>
      <c r="L326" s="258"/>
      <c r="M326" s="258"/>
      <c r="N326" s="258"/>
      <c r="O326" s="258"/>
      <c r="P326" s="155"/>
      <c r="Q326" s="155"/>
      <c r="R326" s="155"/>
      <c r="S326" s="126"/>
      <c r="T326" s="126"/>
      <c r="U326" s="126"/>
      <c r="V326" s="126"/>
      <c r="W326" s="126"/>
    </row>
    <row r="327" spans="1:23" ht="20.149999999999999" customHeight="1" x14ac:dyDescent="0.4">
      <c r="A327" s="201" t="s">
        <v>181</v>
      </c>
      <c r="C327" s="258" t="s">
        <v>199</v>
      </c>
      <c r="D327" s="258"/>
      <c r="E327" s="258"/>
      <c r="F327" s="258"/>
      <c r="G327" s="258"/>
      <c r="H327" s="258"/>
      <c r="I327" s="258"/>
      <c r="J327" s="258"/>
      <c r="K327" s="258"/>
      <c r="L327" s="258"/>
      <c r="M327" s="258"/>
      <c r="N327" s="258"/>
      <c r="O327" s="258"/>
      <c r="P327" s="155"/>
      <c r="Q327" s="155"/>
      <c r="R327" s="155"/>
      <c r="S327" s="126"/>
      <c r="T327" s="126"/>
      <c r="U327" s="126"/>
      <c r="V327" s="126"/>
      <c r="W327" s="126"/>
    </row>
    <row r="328" spans="1:23" ht="20.149999999999999" customHeight="1" x14ac:dyDescent="0.4">
      <c r="A328" s="201" t="s">
        <v>181</v>
      </c>
      <c r="C328" s="258" t="s">
        <v>200</v>
      </c>
      <c r="D328" s="258"/>
      <c r="E328" s="258"/>
      <c r="F328" s="258"/>
      <c r="G328" s="258"/>
      <c r="H328" s="258"/>
      <c r="I328" s="258"/>
      <c r="J328" s="258"/>
      <c r="K328" s="258"/>
      <c r="L328" s="258"/>
      <c r="M328" s="258"/>
      <c r="N328" s="258"/>
      <c r="O328" s="258"/>
      <c r="P328" s="155"/>
      <c r="Q328" s="155"/>
      <c r="R328" s="155"/>
      <c r="S328" s="126"/>
      <c r="T328" s="126"/>
      <c r="U328" s="126"/>
      <c r="V328" s="126"/>
      <c r="W328" s="126"/>
    </row>
    <row r="329" spans="1:23" ht="20.149999999999999" customHeight="1" x14ac:dyDescent="0.4">
      <c r="A329" s="201" t="s">
        <v>181</v>
      </c>
      <c r="C329" s="258" t="s">
        <v>201</v>
      </c>
      <c r="D329" s="258"/>
      <c r="E329" s="258"/>
      <c r="F329" s="258"/>
      <c r="G329" s="258"/>
      <c r="H329" s="258"/>
      <c r="I329" s="258"/>
      <c r="J329" s="258"/>
      <c r="K329" s="258"/>
      <c r="L329" s="258"/>
      <c r="M329" s="258"/>
      <c r="N329" s="258"/>
      <c r="O329" s="258"/>
      <c r="P329" s="180"/>
      <c r="Q329" s="180"/>
      <c r="R329" s="180"/>
      <c r="S329" s="126"/>
      <c r="T329" s="126"/>
      <c r="U329" s="126"/>
      <c r="V329" s="126"/>
      <c r="W329" s="126"/>
    </row>
    <row r="330" spans="1:23" ht="20" x14ac:dyDescent="0.4">
      <c r="A330" s="201" t="s">
        <v>181</v>
      </c>
      <c r="C330" s="258" t="s">
        <v>202</v>
      </c>
      <c r="D330" s="258"/>
      <c r="E330" s="258"/>
      <c r="F330" s="258"/>
      <c r="G330" s="258"/>
      <c r="H330" s="258"/>
      <c r="I330" s="258"/>
      <c r="J330" s="258"/>
      <c r="K330" s="258"/>
      <c r="L330" s="258"/>
      <c r="M330" s="258"/>
      <c r="N330" s="258"/>
      <c r="O330" s="258"/>
      <c r="P330" s="128"/>
      <c r="Q330" s="128"/>
      <c r="R330" s="128"/>
      <c r="S330" s="126"/>
      <c r="T330" s="126"/>
      <c r="U330" s="126"/>
      <c r="V330" s="126"/>
      <c r="W330" s="126"/>
    </row>
    <row r="331" spans="1:23" ht="45.65" customHeight="1" x14ac:dyDescent="0.4">
      <c r="A331" s="201" t="s">
        <v>181</v>
      </c>
      <c r="C331" s="258" t="s">
        <v>203</v>
      </c>
      <c r="D331" s="258"/>
      <c r="E331" s="258"/>
      <c r="F331" s="258"/>
      <c r="G331" s="258"/>
      <c r="H331" s="258"/>
      <c r="I331" s="258"/>
      <c r="J331" s="258"/>
      <c r="K331" s="258"/>
      <c r="L331" s="258"/>
      <c r="M331" s="258"/>
      <c r="N331" s="258"/>
      <c r="O331" s="258"/>
      <c r="P331" s="128"/>
      <c r="Q331" s="128"/>
      <c r="R331" s="128"/>
      <c r="S331" s="126"/>
      <c r="T331" s="126"/>
      <c r="U331" s="126"/>
      <c r="V331" s="126"/>
      <c r="W331" s="126"/>
    </row>
    <row r="332" spans="1:23" ht="20" x14ac:dyDescent="0.4">
      <c r="A332" s="201" t="s">
        <v>181</v>
      </c>
      <c r="C332" s="156" t="s">
        <v>140</v>
      </c>
      <c r="D332" s="128"/>
      <c r="E332" s="128"/>
      <c r="F332" s="128"/>
      <c r="G332" s="128"/>
      <c r="H332" s="128"/>
      <c r="I332" s="128"/>
      <c r="J332" s="128"/>
      <c r="K332" s="128"/>
      <c r="L332" s="128"/>
      <c r="M332" s="128"/>
      <c r="N332" s="128"/>
      <c r="O332" s="128"/>
      <c r="P332" s="128"/>
      <c r="Q332" s="128"/>
      <c r="R332" s="128"/>
      <c r="S332" s="126"/>
      <c r="T332" s="126"/>
      <c r="U332" s="126"/>
      <c r="V332" s="126"/>
      <c r="W332" s="126"/>
    </row>
    <row r="333" spans="1:23" ht="20" x14ac:dyDescent="0.4">
      <c r="A333" s="201" t="s">
        <v>181</v>
      </c>
      <c r="D333" s="128"/>
      <c r="E333" s="128"/>
      <c r="F333" s="128"/>
      <c r="G333" s="128"/>
      <c r="H333" s="128"/>
      <c r="I333" s="128"/>
      <c r="J333" s="128"/>
      <c r="K333" s="128"/>
      <c r="L333" s="128"/>
      <c r="M333" s="128"/>
      <c r="N333" s="128"/>
      <c r="O333" s="128"/>
      <c r="P333" s="128"/>
      <c r="Q333" s="128"/>
      <c r="R333" s="128"/>
      <c r="S333" s="126"/>
      <c r="T333" s="126"/>
      <c r="U333" s="126"/>
      <c r="V333" s="126"/>
      <c r="W333" s="126"/>
    </row>
    <row r="334" spans="1:23" ht="20" x14ac:dyDescent="0.4">
      <c r="A334" s="201" t="s">
        <v>181</v>
      </c>
      <c r="D334" s="31" t="s">
        <v>204</v>
      </c>
      <c r="E334" s="272" t="s">
        <v>205</v>
      </c>
      <c r="F334" s="272"/>
      <c r="G334" s="272"/>
      <c r="H334" s="272"/>
      <c r="I334" s="272"/>
      <c r="J334" s="272"/>
      <c r="K334" s="272"/>
      <c r="L334" s="272"/>
      <c r="M334" s="272"/>
      <c r="N334" s="272"/>
      <c r="O334" s="272"/>
      <c r="P334" s="272"/>
      <c r="Q334" s="272"/>
      <c r="R334" s="272"/>
      <c r="S334" s="272"/>
      <c r="T334" s="272"/>
      <c r="U334" s="126"/>
      <c r="V334" s="126"/>
      <c r="W334" s="126"/>
    </row>
    <row r="335" spans="1:23" ht="20" x14ac:dyDescent="0.4">
      <c r="A335" s="201" t="s">
        <v>181</v>
      </c>
      <c r="D335" s="31" t="s">
        <v>206</v>
      </c>
      <c r="E335" s="272" t="s">
        <v>207</v>
      </c>
      <c r="F335" s="272"/>
      <c r="G335" s="272"/>
      <c r="H335" s="272"/>
      <c r="I335" s="272"/>
      <c r="J335" s="272"/>
      <c r="K335" s="272"/>
      <c r="L335" s="272"/>
      <c r="M335" s="272"/>
      <c r="N335" s="272"/>
      <c r="O335" s="272"/>
      <c r="P335" s="272"/>
      <c r="Q335" s="272"/>
      <c r="R335" s="272"/>
      <c r="S335" s="272"/>
      <c r="T335" s="272"/>
      <c r="U335" s="126"/>
      <c r="V335" s="126"/>
      <c r="W335" s="126"/>
    </row>
    <row r="336" spans="1:23" ht="20" x14ac:dyDescent="0.4">
      <c r="A336" s="201" t="s">
        <v>181</v>
      </c>
      <c r="D336" s="32" t="s">
        <v>208</v>
      </c>
      <c r="E336" s="273" t="s">
        <v>209</v>
      </c>
      <c r="F336" s="273"/>
      <c r="G336" s="273"/>
      <c r="H336" s="273"/>
      <c r="I336" s="273"/>
      <c r="J336" s="273"/>
      <c r="K336" s="273"/>
      <c r="L336" s="273"/>
      <c r="M336" s="273"/>
      <c r="N336" s="273"/>
      <c r="O336" s="273"/>
      <c r="P336" s="273"/>
      <c r="Q336" s="273"/>
      <c r="R336" s="273"/>
      <c r="S336" s="273"/>
      <c r="T336" s="273"/>
      <c r="U336" s="126"/>
      <c r="V336" s="126"/>
      <c r="W336" s="126"/>
    </row>
    <row r="337" spans="1:23" ht="20" x14ac:dyDescent="0.4">
      <c r="A337" s="201" t="s">
        <v>181</v>
      </c>
      <c r="U337" s="126"/>
      <c r="V337" s="126"/>
      <c r="W337" s="126"/>
    </row>
    <row r="338" spans="1:23" ht="20" x14ac:dyDescent="0.4">
      <c r="A338" s="201" t="s">
        <v>181</v>
      </c>
      <c r="I338" s="126"/>
      <c r="K338" s="126"/>
      <c r="L338" s="126"/>
      <c r="M338" s="126"/>
      <c r="N338" s="126"/>
      <c r="O338" s="126"/>
      <c r="P338" s="126"/>
      <c r="Q338" s="126"/>
      <c r="R338" s="126"/>
      <c r="S338" s="126"/>
      <c r="T338" s="126"/>
      <c r="U338" s="126"/>
      <c r="V338" s="126"/>
      <c r="W338" s="126"/>
    </row>
    <row r="339" spans="1:23" x14ac:dyDescent="0.3">
      <c r="A339" s="201" t="s">
        <v>181</v>
      </c>
    </row>
    <row r="340" spans="1:23" ht="15.5" x14ac:dyDescent="0.35">
      <c r="A340" s="201" t="s">
        <v>181</v>
      </c>
      <c r="D340" s="246" t="s">
        <v>37</v>
      </c>
      <c r="E340" s="246"/>
      <c r="F340" s="246"/>
      <c r="G340" s="246"/>
      <c r="H340" s="246"/>
      <c r="I340" s="246"/>
      <c r="J340" s="246"/>
      <c r="K340" s="246"/>
      <c r="L340" s="246"/>
      <c r="M340" s="246"/>
      <c r="N340" s="246"/>
      <c r="O340" s="246"/>
      <c r="P340" s="246"/>
      <c r="Q340" s="246"/>
    </row>
    <row r="341" spans="1:23" ht="15.65" customHeight="1" x14ac:dyDescent="0.3">
      <c r="A341" s="201" t="s">
        <v>181</v>
      </c>
      <c r="D341" s="247" t="s">
        <v>210</v>
      </c>
      <c r="E341" s="247"/>
      <c r="F341" s="248" t="s">
        <v>211</v>
      </c>
      <c r="G341" s="250" t="s">
        <v>212</v>
      </c>
      <c r="H341" s="252" t="s">
        <v>213</v>
      </c>
      <c r="I341" s="253"/>
      <c r="J341" s="253"/>
      <c r="K341" s="253"/>
      <c r="L341" s="252" t="s">
        <v>214</v>
      </c>
      <c r="M341" s="253"/>
      <c r="N341" s="253"/>
      <c r="O341" s="253"/>
      <c r="P341" s="254"/>
      <c r="Q341" s="190"/>
    </row>
    <row r="342" spans="1:23" ht="122.5" customHeight="1" x14ac:dyDescent="0.3">
      <c r="A342" s="201" t="s">
        <v>181</v>
      </c>
      <c r="D342" s="255" t="str">
        <f>"1." &amp; D340</f>
        <v>1.WGS</v>
      </c>
      <c r="E342" s="255"/>
      <c r="F342" s="249"/>
      <c r="G342" s="251"/>
      <c r="H342" s="107" t="s">
        <v>215</v>
      </c>
      <c r="I342" s="184" t="s">
        <v>187</v>
      </c>
      <c r="J342" s="184" t="s">
        <v>188</v>
      </c>
      <c r="K342" s="118" t="s">
        <v>190</v>
      </c>
      <c r="L342" s="107" t="s">
        <v>215</v>
      </c>
      <c r="M342" s="184" t="s">
        <v>187</v>
      </c>
      <c r="N342" s="184" t="s">
        <v>188</v>
      </c>
      <c r="O342" s="184" t="s">
        <v>190</v>
      </c>
      <c r="P342" s="124" t="s">
        <v>216</v>
      </c>
      <c r="Q342" s="116" t="s">
        <v>217</v>
      </c>
    </row>
    <row r="343" spans="1:23" ht="97" customHeight="1" x14ac:dyDescent="0.3">
      <c r="A343" s="201" t="s">
        <v>181</v>
      </c>
      <c r="G343" s="193" t="s">
        <v>218</v>
      </c>
      <c r="H343" s="224"/>
      <c r="J343" s="223"/>
    </row>
    <row r="344" spans="1:23" ht="20" x14ac:dyDescent="0.35">
      <c r="A344" s="201" t="s">
        <v>181</v>
      </c>
      <c r="D344" s="9"/>
      <c r="E344" s="10" t="s">
        <v>219</v>
      </c>
      <c r="F344" s="6"/>
      <c r="G344" s="188"/>
      <c r="H344" s="109"/>
      <c r="I344" s="5"/>
      <c r="J344" s="5"/>
      <c r="K344" s="119"/>
      <c r="L344" s="109"/>
      <c r="M344" s="5"/>
      <c r="N344" s="2"/>
      <c r="O344" s="5"/>
      <c r="P344" s="110"/>
      <c r="Q344" s="117"/>
    </row>
    <row r="345" spans="1:23" ht="20" x14ac:dyDescent="0.35">
      <c r="A345" s="201" t="s">
        <v>181</v>
      </c>
      <c r="D345" s="11"/>
      <c r="E345" s="10" t="s">
        <v>220</v>
      </c>
      <c r="F345" s="6"/>
      <c r="G345" s="188"/>
      <c r="H345" s="109"/>
      <c r="I345" s="2"/>
      <c r="J345" s="2"/>
      <c r="K345" s="120"/>
      <c r="L345" s="109"/>
      <c r="M345" s="2"/>
      <c r="N345" s="2"/>
      <c r="O345" s="2"/>
      <c r="P345" s="110"/>
      <c r="Q345" s="117"/>
    </row>
    <row r="346" spans="1:23" ht="20" x14ac:dyDescent="0.35">
      <c r="A346" s="201" t="s">
        <v>181</v>
      </c>
      <c r="D346" s="11"/>
      <c r="E346" s="12" t="s">
        <v>221</v>
      </c>
      <c r="F346" s="6"/>
      <c r="G346" s="188"/>
      <c r="H346" s="109"/>
      <c r="I346" s="2"/>
      <c r="J346" s="2"/>
      <c r="K346" s="120"/>
      <c r="L346" s="109"/>
      <c r="M346" s="2"/>
      <c r="N346" s="2"/>
      <c r="O346" s="2"/>
      <c r="P346" s="110"/>
      <c r="Q346" s="117"/>
    </row>
    <row r="347" spans="1:23" ht="20" x14ac:dyDescent="0.35">
      <c r="A347" s="201" t="s">
        <v>181</v>
      </c>
      <c r="D347" s="11"/>
      <c r="E347" s="12" t="s">
        <v>222</v>
      </c>
      <c r="F347" s="6"/>
      <c r="G347" s="188"/>
      <c r="H347" s="109"/>
      <c r="I347" s="2"/>
      <c r="J347" s="2"/>
      <c r="K347" s="120"/>
      <c r="L347" s="109"/>
      <c r="M347" s="2"/>
      <c r="N347" s="2"/>
      <c r="O347" s="2"/>
      <c r="P347" s="110"/>
      <c r="Q347" s="117"/>
    </row>
    <row r="348" spans="1:23" ht="20" x14ac:dyDescent="0.35">
      <c r="A348" s="201" t="s">
        <v>181</v>
      </c>
      <c r="D348" s="11"/>
      <c r="E348" s="12" t="s">
        <v>223</v>
      </c>
      <c r="F348" s="6"/>
      <c r="G348" s="188"/>
      <c r="H348" s="109"/>
      <c r="I348" s="2"/>
      <c r="J348" s="2"/>
      <c r="K348" s="120"/>
      <c r="L348" s="109"/>
      <c r="M348" s="2"/>
      <c r="N348" s="2"/>
      <c r="O348" s="2"/>
      <c r="P348" s="110"/>
      <c r="Q348" s="117"/>
    </row>
    <row r="349" spans="1:23" ht="20" x14ac:dyDescent="0.35">
      <c r="D349" s="11"/>
      <c r="E349" s="72" t="s">
        <v>192</v>
      </c>
      <c r="F349" s="6"/>
      <c r="G349" s="225"/>
      <c r="H349" s="109"/>
      <c r="I349" s="2"/>
      <c r="J349" s="2"/>
      <c r="K349" s="120"/>
      <c r="L349" s="109"/>
      <c r="M349" s="2"/>
      <c r="N349" s="2"/>
      <c r="O349" s="2"/>
      <c r="P349" s="110"/>
      <c r="Q349" s="117"/>
    </row>
    <row r="350" spans="1:23" ht="20" x14ac:dyDescent="0.35">
      <c r="D350" s="11"/>
      <c r="E350" s="72" t="s">
        <v>193</v>
      </c>
      <c r="F350" s="6"/>
      <c r="G350" s="225"/>
      <c r="H350" s="109"/>
      <c r="I350" s="2"/>
      <c r="J350" s="2"/>
      <c r="K350" s="120"/>
      <c r="L350" s="109"/>
      <c r="M350" s="2"/>
      <c r="N350" s="2"/>
      <c r="O350" s="2"/>
      <c r="P350" s="110"/>
      <c r="Q350" s="117"/>
    </row>
    <row r="351" spans="1:23" ht="20" x14ac:dyDescent="0.35">
      <c r="A351" s="201" t="s">
        <v>181</v>
      </c>
      <c r="D351" s="28"/>
      <c r="E351" s="12" t="s">
        <v>224</v>
      </c>
      <c r="F351" s="6"/>
      <c r="G351" s="188"/>
      <c r="H351" s="109"/>
      <c r="I351" s="2"/>
      <c r="J351" s="2"/>
      <c r="K351" s="120"/>
      <c r="L351" s="109"/>
      <c r="M351" s="2"/>
      <c r="N351" s="2"/>
      <c r="O351" s="2"/>
      <c r="P351" s="110"/>
      <c r="Q351" s="117"/>
      <c r="U351" s="27"/>
      <c r="V351" s="27"/>
      <c r="W351" s="27"/>
    </row>
    <row r="352" spans="1:23" ht="20" x14ac:dyDescent="0.35">
      <c r="D352" s="11"/>
      <c r="E352" s="12" t="s">
        <v>225</v>
      </c>
      <c r="F352" s="73"/>
      <c r="G352" s="188"/>
      <c r="H352" s="114"/>
      <c r="I352" s="4"/>
      <c r="J352" s="4"/>
      <c r="K352" s="123"/>
      <c r="L352" s="114"/>
      <c r="M352" s="4"/>
      <c r="N352" s="4"/>
      <c r="O352" s="4"/>
      <c r="P352" s="115"/>
      <c r="Q352" s="117"/>
    </row>
    <row r="353" spans="1:20" ht="20" x14ac:dyDescent="0.35">
      <c r="D353" s="11"/>
      <c r="E353" s="72" t="s">
        <v>192</v>
      </c>
      <c r="F353" s="8"/>
      <c r="G353" s="226"/>
      <c r="H353" s="114"/>
      <c r="I353" s="36"/>
      <c r="J353" s="4"/>
      <c r="K353" s="123"/>
      <c r="L353" s="114"/>
      <c r="M353" s="4"/>
      <c r="N353" s="4"/>
      <c r="O353" s="4"/>
      <c r="P353" s="115"/>
      <c r="Q353" s="117"/>
    </row>
    <row r="354" spans="1:20" ht="20" x14ac:dyDescent="0.35">
      <c r="A354" s="201" t="s">
        <v>181</v>
      </c>
      <c r="D354" s="11"/>
      <c r="E354" s="72" t="s">
        <v>193</v>
      </c>
      <c r="F354" s="8"/>
      <c r="G354" s="226"/>
      <c r="H354" s="114"/>
      <c r="I354" s="36"/>
      <c r="J354" s="4"/>
      <c r="K354" s="123"/>
      <c r="L354" s="114"/>
      <c r="M354" s="4"/>
      <c r="N354" s="4"/>
      <c r="O354" s="4"/>
      <c r="P354" s="115"/>
      <c r="Q354" s="117"/>
    </row>
    <row r="355" spans="1:20" ht="20" x14ac:dyDescent="0.35">
      <c r="A355" s="201" t="s">
        <v>181</v>
      </c>
      <c r="D355" s="69"/>
      <c r="E355" s="70"/>
      <c r="F355" s="8"/>
      <c r="G355" s="188"/>
      <c r="H355" s="114"/>
      <c r="I355" s="4"/>
      <c r="J355" s="4"/>
      <c r="K355" s="123"/>
      <c r="L355" s="114"/>
      <c r="M355" s="4"/>
      <c r="N355" s="4"/>
      <c r="O355" s="4"/>
      <c r="P355" s="115"/>
      <c r="Q355" s="117"/>
    </row>
    <row r="356" spans="1:20" ht="18" x14ac:dyDescent="0.35">
      <c r="A356" s="201" t="str">
        <f>IF(Support!$H$15=0,"hide","personnel")</f>
        <v>hide</v>
      </c>
      <c r="D356" s="194"/>
      <c r="E356" s="195"/>
      <c r="F356" s="259"/>
      <c r="G356" s="259"/>
      <c r="H356" s="259"/>
      <c r="I356" s="259"/>
      <c r="J356" s="259"/>
      <c r="K356" s="259"/>
      <c r="L356" s="259"/>
      <c r="M356" s="259"/>
      <c r="N356" s="259"/>
      <c r="O356" s="259"/>
      <c r="P356" s="259"/>
      <c r="Q356" s="259"/>
      <c r="T356" s="71"/>
    </row>
    <row r="357" spans="1:20" ht="20" x14ac:dyDescent="0.35">
      <c r="A357" s="201" t="str">
        <f>IF(Support!$H$15=0,"hide","personnel")</f>
        <v>hide</v>
      </c>
      <c r="D357" s="9"/>
      <c r="E357" s="10" t="s">
        <v>226</v>
      </c>
      <c r="F357" s="73"/>
      <c r="G357" s="188"/>
      <c r="H357" s="109"/>
      <c r="I357" s="109"/>
      <c r="J357" s="109"/>
      <c r="K357" s="109"/>
      <c r="L357" s="109"/>
      <c r="M357" s="109"/>
      <c r="N357" s="109"/>
      <c r="O357" s="109"/>
      <c r="P357" s="109"/>
      <c r="Q357" s="18"/>
    </row>
    <row r="358" spans="1:20" ht="20" x14ac:dyDescent="0.35">
      <c r="A358" s="201" t="str">
        <f>IF(Support!$H$15=0,"hide","personnel")</f>
        <v>hide</v>
      </c>
      <c r="D358" s="11"/>
      <c r="E358" s="12" t="s">
        <v>223</v>
      </c>
      <c r="F358" s="6"/>
      <c r="G358" s="188"/>
      <c r="H358" s="109"/>
      <c r="I358" s="109"/>
      <c r="J358" s="109"/>
      <c r="K358" s="120"/>
      <c r="L358" s="109"/>
      <c r="M358" s="109"/>
      <c r="N358" s="2"/>
      <c r="O358" s="2"/>
      <c r="P358" s="109"/>
      <c r="Q358" s="18"/>
    </row>
    <row r="359" spans="1:20" ht="20" x14ac:dyDescent="0.35">
      <c r="D359" s="11"/>
      <c r="E359" s="72" t="s">
        <v>192</v>
      </c>
      <c r="F359" s="6"/>
      <c r="G359" s="225"/>
      <c r="H359" s="109"/>
      <c r="I359" s="109"/>
      <c r="J359" s="109"/>
      <c r="K359" s="227"/>
      <c r="L359" s="109"/>
      <c r="M359" s="109"/>
      <c r="N359" s="2"/>
      <c r="O359" s="2"/>
      <c r="P359" s="109"/>
      <c r="Q359" s="18"/>
    </row>
    <row r="360" spans="1:20" ht="20" x14ac:dyDescent="0.35">
      <c r="D360" s="11"/>
      <c r="E360" s="72" t="s">
        <v>193</v>
      </c>
      <c r="F360" s="6"/>
      <c r="G360" s="225"/>
      <c r="H360" s="109"/>
      <c r="I360" s="109"/>
      <c r="J360" s="109"/>
      <c r="K360" s="227"/>
      <c r="L360" s="109"/>
      <c r="M360" s="109"/>
      <c r="N360" s="2"/>
      <c r="O360" s="2"/>
      <c r="P360" s="109"/>
      <c r="Q360" s="18"/>
    </row>
    <row r="361" spans="1:20" ht="20" x14ac:dyDescent="0.35">
      <c r="A361" s="201" t="str">
        <f>IF(Support!$H$15=0,"hide","personnel")</f>
        <v>hide</v>
      </c>
      <c r="D361" s="11"/>
      <c r="E361" s="12" t="s">
        <v>224</v>
      </c>
      <c r="F361" s="6"/>
      <c r="G361" s="188"/>
      <c r="H361" s="109"/>
      <c r="I361" s="109"/>
      <c r="J361" s="109"/>
      <c r="K361" s="109"/>
      <c r="L361" s="109"/>
      <c r="M361" s="109"/>
      <c r="N361" s="2"/>
      <c r="O361" s="2"/>
      <c r="P361" s="109"/>
      <c r="Q361" s="18"/>
    </row>
    <row r="362" spans="1:20" ht="20" x14ac:dyDescent="0.35">
      <c r="A362" s="201" t="str">
        <f>IF(Support!$H$15=0,"hide","personnel")</f>
        <v>hide</v>
      </c>
      <c r="D362" s="11"/>
      <c r="E362" s="12"/>
      <c r="F362" s="6"/>
      <c r="G362" s="188"/>
      <c r="H362" s="2"/>
      <c r="I362" s="2"/>
      <c r="J362" s="2"/>
      <c r="K362" s="2"/>
      <c r="L362" s="2"/>
      <c r="M362" s="2"/>
      <c r="N362" s="2"/>
      <c r="O362" s="2"/>
      <c r="P362" s="2"/>
      <c r="Q362" s="196"/>
    </row>
    <row r="363" spans="1:20" x14ac:dyDescent="0.3">
      <c r="A363" s="201" t="str">
        <f>IF(Support!$H$15=0,"hide","personnel")</f>
        <v>hide</v>
      </c>
    </row>
    <row r="364" spans="1:20" x14ac:dyDescent="0.3">
      <c r="A364" s="201" t="s">
        <v>181</v>
      </c>
    </row>
    <row r="365" spans="1:20" x14ac:dyDescent="0.3">
      <c r="A365" s="201" t="s">
        <v>181</v>
      </c>
    </row>
    <row r="366" spans="1:20" ht="15.5" x14ac:dyDescent="0.35">
      <c r="A366" s="201" t="s">
        <v>181</v>
      </c>
      <c r="D366" s="246" t="s">
        <v>39</v>
      </c>
      <c r="E366" s="246"/>
      <c r="F366" s="246"/>
      <c r="G366" s="246"/>
      <c r="H366" s="246"/>
      <c r="I366" s="246"/>
      <c r="J366" s="246"/>
      <c r="K366" s="246"/>
      <c r="L366" s="246"/>
      <c r="M366" s="246"/>
      <c r="N366" s="246"/>
      <c r="O366" s="246"/>
      <c r="P366" s="246"/>
      <c r="Q366" s="246"/>
    </row>
    <row r="367" spans="1:20" ht="15.5" x14ac:dyDescent="0.3">
      <c r="A367" s="201" t="s">
        <v>181</v>
      </c>
      <c r="D367" s="247" t="s">
        <v>210</v>
      </c>
      <c r="E367" s="247"/>
      <c r="F367" s="248" t="s">
        <v>211</v>
      </c>
      <c r="G367" s="250" t="s">
        <v>212</v>
      </c>
      <c r="H367" s="252" t="s">
        <v>213</v>
      </c>
      <c r="I367" s="253"/>
      <c r="J367" s="253"/>
      <c r="K367" s="253"/>
      <c r="L367" s="252" t="s">
        <v>214</v>
      </c>
      <c r="M367" s="253"/>
      <c r="N367" s="253"/>
      <c r="O367" s="253"/>
      <c r="P367" s="254"/>
      <c r="Q367" s="190"/>
    </row>
    <row r="368" spans="1:20" ht="46.5" x14ac:dyDescent="0.3">
      <c r="A368" s="201" t="s">
        <v>181</v>
      </c>
      <c r="D368" s="255" t="str">
        <f>"1." &amp; D366</f>
        <v>1.WES</v>
      </c>
      <c r="E368" s="255"/>
      <c r="F368" s="249"/>
      <c r="G368" s="251"/>
      <c r="H368" s="107" t="s">
        <v>215</v>
      </c>
      <c r="I368" s="184" t="s">
        <v>187</v>
      </c>
      <c r="J368" s="184" t="s">
        <v>188</v>
      </c>
      <c r="K368" s="118" t="s">
        <v>190</v>
      </c>
      <c r="L368" s="107" t="s">
        <v>215</v>
      </c>
      <c r="M368" s="184" t="s">
        <v>187</v>
      </c>
      <c r="N368" s="184" t="s">
        <v>188</v>
      </c>
      <c r="O368" s="184" t="s">
        <v>190</v>
      </c>
      <c r="P368" s="124" t="s">
        <v>216</v>
      </c>
      <c r="Q368" s="116" t="s">
        <v>217</v>
      </c>
    </row>
    <row r="369" spans="1:17" ht="56.5" x14ac:dyDescent="0.3">
      <c r="A369" s="201" t="s">
        <v>181</v>
      </c>
      <c r="G369" s="193" t="s">
        <v>218</v>
      </c>
    </row>
    <row r="370" spans="1:17" ht="20" x14ac:dyDescent="0.35">
      <c r="A370" s="201" t="s">
        <v>181</v>
      </c>
      <c r="D370" s="9"/>
      <c r="E370" s="10" t="s">
        <v>227</v>
      </c>
      <c r="F370" s="6"/>
      <c r="G370" s="188"/>
      <c r="H370" s="109"/>
      <c r="I370" s="5"/>
      <c r="J370" s="5"/>
      <c r="K370" s="119"/>
      <c r="L370" s="108"/>
      <c r="M370" s="5"/>
      <c r="N370" s="2"/>
      <c r="O370" s="5"/>
      <c r="P370" s="110"/>
      <c r="Q370" s="117"/>
    </row>
    <row r="371" spans="1:17" ht="20" x14ac:dyDescent="0.35">
      <c r="A371" s="201" t="s">
        <v>181</v>
      </c>
      <c r="D371" s="11"/>
      <c r="E371" s="12" t="s">
        <v>228</v>
      </c>
      <c r="F371" s="6"/>
      <c r="G371" s="188"/>
      <c r="H371" s="228"/>
      <c r="I371" s="5"/>
      <c r="J371" s="5"/>
      <c r="K371" s="119"/>
      <c r="L371" s="108"/>
      <c r="M371" s="5"/>
      <c r="N371" s="2"/>
      <c r="O371" s="5"/>
      <c r="P371" s="219"/>
      <c r="Q371" s="117"/>
    </row>
    <row r="372" spans="1:17" ht="20" x14ac:dyDescent="0.35">
      <c r="A372" s="201" t="s">
        <v>181</v>
      </c>
      <c r="D372" s="11"/>
      <c r="E372" s="12" t="s">
        <v>229</v>
      </c>
      <c r="F372" s="6"/>
      <c r="G372" s="188"/>
      <c r="H372" s="109"/>
      <c r="I372" s="2"/>
      <c r="J372" s="2"/>
      <c r="K372" s="120"/>
      <c r="L372" s="109"/>
      <c r="M372" s="2"/>
      <c r="N372" s="2"/>
      <c r="O372" s="2"/>
      <c r="P372" s="110"/>
      <c r="Q372" s="117"/>
    </row>
    <row r="373" spans="1:17" ht="20" x14ac:dyDescent="0.35">
      <c r="A373" s="201" t="s">
        <v>181</v>
      </c>
      <c r="D373" s="11"/>
      <c r="E373" s="12" t="s">
        <v>221</v>
      </c>
      <c r="F373" s="6"/>
      <c r="G373" s="188"/>
      <c r="H373" s="109"/>
      <c r="I373" s="2"/>
      <c r="J373" s="2"/>
      <c r="K373" s="120"/>
      <c r="L373" s="228"/>
      <c r="M373" s="2"/>
      <c r="N373" s="2"/>
      <c r="O373" s="2"/>
      <c r="P373" s="110"/>
      <c r="Q373" s="117"/>
    </row>
    <row r="374" spans="1:17" ht="20" x14ac:dyDescent="0.35">
      <c r="A374" s="201" t="s">
        <v>181</v>
      </c>
      <c r="D374" s="11"/>
      <c r="E374" s="12" t="s">
        <v>222</v>
      </c>
      <c r="F374" s="6"/>
      <c r="G374" s="188"/>
      <c r="H374" s="109"/>
      <c r="I374" s="2"/>
      <c r="J374" s="2"/>
      <c r="K374" s="120"/>
      <c r="L374" s="109"/>
      <c r="M374" s="2"/>
      <c r="N374" s="2"/>
      <c r="O374" s="2"/>
      <c r="P374" s="110"/>
      <c r="Q374" s="117"/>
    </row>
    <row r="375" spans="1:17" ht="20" x14ac:dyDescent="0.35">
      <c r="A375" s="201" t="s">
        <v>181</v>
      </c>
      <c r="D375" s="11"/>
      <c r="E375" s="12" t="s">
        <v>223</v>
      </c>
      <c r="F375" s="6"/>
      <c r="G375" s="188"/>
      <c r="H375" s="109"/>
      <c r="I375" s="2"/>
      <c r="J375" s="2"/>
      <c r="K375" s="120"/>
      <c r="L375" s="109"/>
      <c r="M375" s="2"/>
      <c r="N375" s="2"/>
      <c r="O375" s="2"/>
      <c r="P375" s="110"/>
      <c r="Q375" s="117"/>
    </row>
    <row r="376" spans="1:17" ht="20" x14ac:dyDescent="0.35">
      <c r="D376" s="11"/>
      <c r="E376" s="72" t="s">
        <v>192</v>
      </c>
      <c r="F376" s="6"/>
      <c r="G376" s="226"/>
      <c r="H376" s="109"/>
      <c r="I376" s="2"/>
      <c r="J376" s="2"/>
      <c r="K376" s="120"/>
      <c r="L376" s="109"/>
      <c r="M376" s="2"/>
      <c r="N376" s="2"/>
      <c r="O376" s="2"/>
      <c r="P376" s="110"/>
      <c r="Q376" s="117"/>
    </row>
    <row r="377" spans="1:17" ht="20" x14ac:dyDescent="0.35">
      <c r="D377" s="11"/>
      <c r="E377" s="72" t="s">
        <v>193</v>
      </c>
      <c r="F377" s="6"/>
      <c r="G377" s="226"/>
      <c r="H377" s="109"/>
      <c r="I377" s="2"/>
      <c r="J377" s="2"/>
      <c r="K377" s="120"/>
      <c r="L377" s="109"/>
      <c r="M377" s="2"/>
      <c r="N377" s="2"/>
      <c r="O377" s="2"/>
      <c r="P377" s="110"/>
      <c r="Q377" s="117"/>
    </row>
    <row r="378" spans="1:17" ht="20" x14ac:dyDescent="0.35">
      <c r="A378" s="201" t="s">
        <v>181</v>
      </c>
      <c r="D378" s="11"/>
      <c r="E378" s="12" t="s">
        <v>224</v>
      </c>
      <c r="F378" s="6"/>
      <c r="G378" s="188"/>
      <c r="H378" s="109"/>
      <c r="I378" s="2"/>
      <c r="J378" s="2"/>
      <c r="K378" s="120"/>
      <c r="L378" s="109"/>
      <c r="M378" s="2"/>
      <c r="N378" s="2"/>
      <c r="O378" s="2"/>
      <c r="P378" s="110"/>
      <c r="Q378" s="117"/>
    </row>
    <row r="379" spans="1:17" ht="20" x14ac:dyDescent="0.35">
      <c r="A379" s="201" t="s">
        <v>181</v>
      </c>
      <c r="D379" s="28"/>
      <c r="E379" s="13" t="s">
        <v>230</v>
      </c>
      <c r="F379" s="6"/>
      <c r="G379" s="188"/>
      <c r="H379" s="111"/>
      <c r="I379" s="2"/>
      <c r="J379" s="30"/>
      <c r="K379" s="121"/>
      <c r="L379" s="111"/>
      <c r="M379" s="30"/>
      <c r="N379" s="30"/>
      <c r="O379" s="30"/>
      <c r="P379" s="125"/>
      <c r="Q379" s="117"/>
    </row>
    <row r="380" spans="1:17" ht="20" x14ac:dyDescent="0.35">
      <c r="A380" s="201" t="s">
        <v>181</v>
      </c>
      <c r="D380" s="11"/>
      <c r="E380" s="72" t="s">
        <v>192</v>
      </c>
      <c r="F380" s="7"/>
      <c r="G380" s="226"/>
      <c r="H380" s="112"/>
      <c r="I380" s="131"/>
      <c r="J380" s="3"/>
      <c r="K380" s="122"/>
      <c r="L380" s="112"/>
      <c r="M380" s="3"/>
      <c r="N380" s="3"/>
      <c r="O380" s="3"/>
      <c r="P380" s="113"/>
      <c r="Q380" s="117"/>
    </row>
    <row r="381" spans="1:17" ht="20" x14ac:dyDescent="0.35">
      <c r="A381" s="201" t="s">
        <v>181</v>
      </c>
      <c r="D381" s="11"/>
      <c r="E381" s="72" t="s">
        <v>193</v>
      </c>
      <c r="F381" s="8"/>
      <c r="G381" s="226"/>
      <c r="H381" s="114"/>
      <c r="I381" s="36"/>
      <c r="J381" s="4"/>
      <c r="K381" s="123"/>
      <c r="L381" s="114"/>
      <c r="M381" s="4"/>
      <c r="N381" s="4"/>
      <c r="O381" s="4"/>
      <c r="P381" s="115"/>
      <c r="Q381" s="117"/>
    </row>
    <row r="382" spans="1:17" ht="20" x14ac:dyDescent="0.35">
      <c r="A382" s="201" t="s">
        <v>181</v>
      </c>
      <c r="D382" s="11"/>
      <c r="E382" s="14"/>
      <c r="F382" s="8"/>
      <c r="G382" s="188"/>
      <c r="H382" s="114"/>
      <c r="I382" s="4"/>
      <c r="J382" s="4"/>
      <c r="K382" s="123"/>
      <c r="L382" s="114"/>
      <c r="M382" s="4"/>
      <c r="N382" s="4"/>
      <c r="O382" s="4"/>
      <c r="P382" s="115"/>
      <c r="Q382" s="117"/>
    </row>
    <row r="383" spans="1:17" ht="20" x14ac:dyDescent="0.35">
      <c r="A383" s="201" t="s">
        <v>181</v>
      </c>
      <c r="D383" s="69"/>
      <c r="E383" s="70"/>
      <c r="F383" s="8"/>
      <c r="G383" s="188"/>
      <c r="H383" s="114"/>
      <c r="I383" s="4"/>
      <c r="J383" s="4"/>
      <c r="K383" s="123"/>
      <c r="L383" s="114"/>
      <c r="M383" s="4"/>
      <c r="N383" s="4"/>
      <c r="O383" s="4"/>
      <c r="P383" s="115"/>
      <c r="Q383" s="117"/>
    </row>
    <row r="384" spans="1:17" ht="18" x14ac:dyDescent="0.35">
      <c r="A384" s="201" t="str">
        <f>IF(Support!$H$16=0,"hide","personnel")</f>
        <v>hide</v>
      </c>
      <c r="D384" s="194"/>
      <c r="E384" s="195"/>
      <c r="F384" s="259" t="s">
        <v>90</v>
      </c>
      <c r="G384" s="259"/>
      <c r="H384" s="259"/>
      <c r="I384" s="259"/>
      <c r="J384" s="259"/>
      <c r="K384" s="259"/>
      <c r="L384" s="259"/>
      <c r="M384" s="259"/>
      <c r="N384" s="259"/>
      <c r="O384" s="259"/>
      <c r="P384" s="259"/>
      <c r="Q384" s="259"/>
    </row>
    <row r="385" spans="1:17" ht="20" x14ac:dyDescent="0.35">
      <c r="A385" s="201" t="str">
        <f>IF(Support!$H$16=0,"hide","personnel")</f>
        <v>hide</v>
      </c>
      <c r="D385" s="9"/>
      <c r="E385" s="10" t="s">
        <v>226</v>
      </c>
      <c r="F385" s="73"/>
      <c r="G385" s="188"/>
      <c r="H385" s="109"/>
      <c r="I385" s="109"/>
      <c r="J385" s="109"/>
      <c r="K385" s="109"/>
      <c r="L385" s="109"/>
      <c r="M385" s="109"/>
      <c r="N385" s="109"/>
      <c r="O385" s="109"/>
      <c r="P385" s="109"/>
      <c r="Q385" s="18"/>
    </row>
    <row r="386" spans="1:17" ht="20" x14ac:dyDescent="0.35">
      <c r="A386" s="201" t="str">
        <f>IF(Support!$H$16=0,"hide","personnel")</f>
        <v>hide</v>
      </c>
      <c r="D386" s="11"/>
      <c r="E386" s="12" t="s">
        <v>223</v>
      </c>
      <c r="F386" s="6"/>
      <c r="G386" s="188"/>
      <c r="H386" s="109"/>
      <c r="I386" s="109"/>
      <c r="J386" s="109"/>
      <c r="K386" s="120"/>
      <c r="L386" s="109"/>
      <c r="M386" s="109"/>
      <c r="N386" s="2"/>
      <c r="O386" s="2"/>
      <c r="P386" s="109"/>
      <c r="Q386" s="18"/>
    </row>
    <row r="387" spans="1:17" ht="20" x14ac:dyDescent="0.35">
      <c r="D387" s="11"/>
      <c r="E387" s="72" t="s">
        <v>192</v>
      </c>
      <c r="F387" s="6"/>
      <c r="G387" s="226"/>
      <c r="H387" s="109"/>
      <c r="I387" s="109"/>
      <c r="J387" s="109"/>
      <c r="K387" s="227"/>
      <c r="L387" s="109"/>
      <c r="M387" s="109"/>
      <c r="N387" s="2"/>
      <c r="O387" s="2"/>
      <c r="P387" s="109"/>
      <c r="Q387" s="18"/>
    </row>
    <row r="388" spans="1:17" ht="20" x14ac:dyDescent="0.35">
      <c r="D388" s="11"/>
      <c r="E388" s="72" t="s">
        <v>193</v>
      </c>
      <c r="F388" s="6"/>
      <c r="G388" s="226"/>
      <c r="H388" s="109"/>
      <c r="I388" s="109"/>
      <c r="J388" s="109"/>
      <c r="K388" s="227"/>
      <c r="L388" s="109"/>
      <c r="M388" s="109"/>
      <c r="N388" s="2"/>
      <c r="O388" s="2"/>
      <c r="P388" s="109"/>
      <c r="Q388" s="18"/>
    </row>
    <row r="389" spans="1:17" ht="20" x14ac:dyDescent="0.35">
      <c r="A389" s="201" t="str">
        <f>IF(Support!$H$16=0,"hide","personnel")</f>
        <v>hide</v>
      </c>
      <c r="D389" s="11"/>
      <c r="E389" s="12" t="s">
        <v>224</v>
      </c>
      <c r="F389" s="6"/>
      <c r="G389" s="188"/>
      <c r="H389" s="109"/>
      <c r="I389" s="109"/>
      <c r="J389" s="109"/>
      <c r="K389" s="109"/>
      <c r="L389" s="109"/>
      <c r="M389" s="109"/>
      <c r="N389" s="2"/>
      <c r="O389" s="2"/>
      <c r="P389" s="109"/>
      <c r="Q389" s="18"/>
    </row>
    <row r="390" spans="1:17" ht="20" x14ac:dyDescent="0.35">
      <c r="A390" s="201" t="str">
        <f>IF(Support!$H$16=0,"hide","personnel")</f>
        <v>hide</v>
      </c>
      <c r="D390" s="11"/>
      <c r="E390" s="12"/>
      <c r="F390" s="6"/>
      <c r="G390" s="188"/>
      <c r="H390" s="2"/>
      <c r="I390" s="2"/>
      <c r="J390" s="2"/>
      <c r="K390" s="2"/>
      <c r="L390" s="2"/>
      <c r="M390" s="2"/>
      <c r="N390" s="2"/>
      <c r="O390" s="2"/>
      <c r="P390" s="2"/>
      <c r="Q390" s="196"/>
    </row>
    <row r="391" spans="1:17" x14ac:dyDescent="0.3">
      <c r="A391" s="201" t="str">
        <f>IF(Support!$H$16=0,"hide","personnel")</f>
        <v>hide</v>
      </c>
    </row>
    <row r="392" spans="1:17" x14ac:dyDescent="0.3">
      <c r="A392" s="201" t="str">
        <f>IF(Support!$H$16=0,"hide","personnel")</f>
        <v>hide</v>
      </c>
    </row>
    <row r="393" spans="1:17" x14ac:dyDescent="0.3">
      <c r="A393" s="201" t="s">
        <v>181</v>
      </c>
    </row>
    <row r="394" spans="1:17" ht="15.5" x14ac:dyDescent="0.35">
      <c r="A394" s="201" t="str">
        <f>IF(Support!$G$17=0,"hide","personnel")</f>
        <v>hide</v>
      </c>
      <c r="D394" s="246" t="s">
        <v>40</v>
      </c>
      <c r="E394" s="246"/>
      <c r="F394" s="246"/>
      <c r="G394" s="246"/>
      <c r="H394" s="246"/>
      <c r="I394" s="246"/>
      <c r="J394" s="246"/>
      <c r="K394" s="246"/>
      <c r="L394" s="246"/>
      <c r="M394" s="246"/>
      <c r="N394" s="246"/>
      <c r="O394" s="246"/>
      <c r="P394" s="246"/>
      <c r="Q394" s="246"/>
    </row>
    <row r="395" spans="1:17" ht="15.5" x14ac:dyDescent="0.3">
      <c r="A395" s="201" t="str">
        <f>IF(Support!$G$17=0,"hide","personnel")</f>
        <v>hide</v>
      </c>
      <c r="D395" s="247" t="s">
        <v>210</v>
      </c>
      <c r="E395" s="247"/>
      <c r="F395" s="248" t="s">
        <v>211</v>
      </c>
      <c r="G395" s="250" t="s">
        <v>212</v>
      </c>
      <c r="H395" s="252" t="s">
        <v>213</v>
      </c>
      <c r="I395" s="253"/>
      <c r="J395" s="253"/>
      <c r="K395" s="253"/>
      <c r="L395" s="252" t="s">
        <v>214</v>
      </c>
      <c r="M395" s="253"/>
      <c r="N395" s="253"/>
      <c r="O395" s="253"/>
      <c r="P395" s="254"/>
      <c r="Q395" s="190"/>
    </row>
    <row r="396" spans="1:17" ht="46.5" x14ac:dyDescent="0.3">
      <c r="A396" s="201" t="str">
        <f>IF(Support!$G$17=0,"hide","personnel")</f>
        <v>hide</v>
      </c>
      <c r="D396" s="255" t="str">
        <f>"1." &amp; D394</f>
        <v>1.CES</v>
      </c>
      <c r="E396" s="255"/>
      <c r="F396" s="249"/>
      <c r="G396" s="251"/>
      <c r="H396" s="107" t="s">
        <v>215</v>
      </c>
      <c r="I396" s="184" t="s">
        <v>187</v>
      </c>
      <c r="J396" s="184" t="s">
        <v>188</v>
      </c>
      <c r="K396" s="118" t="s">
        <v>190</v>
      </c>
      <c r="L396" s="107" t="s">
        <v>215</v>
      </c>
      <c r="M396" s="184" t="s">
        <v>187</v>
      </c>
      <c r="N396" s="184" t="s">
        <v>188</v>
      </c>
      <c r="O396" s="184" t="s">
        <v>190</v>
      </c>
      <c r="P396" s="124" t="s">
        <v>216</v>
      </c>
      <c r="Q396" s="116" t="s">
        <v>217</v>
      </c>
    </row>
    <row r="397" spans="1:17" ht="56.5" x14ac:dyDescent="0.3">
      <c r="A397" s="201" t="str">
        <f>IF(Support!$G$17=0,"hide","personnel")</f>
        <v>hide</v>
      </c>
      <c r="G397" s="193" t="s">
        <v>218</v>
      </c>
    </row>
    <row r="398" spans="1:17" ht="20" x14ac:dyDescent="0.35">
      <c r="A398" s="201" t="str">
        <f>IF(Support!$G$17=0,"hide","personnel")</f>
        <v>hide</v>
      </c>
      <c r="D398" s="9"/>
      <c r="E398" s="10" t="s">
        <v>227</v>
      </c>
      <c r="F398" s="6"/>
      <c r="G398" s="188"/>
      <c r="H398" s="109"/>
      <c r="I398" s="5"/>
      <c r="J398" s="5"/>
      <c r="K398" s="119"/>
      <c r="L398" s="108"/>
      <c r="M398" s="5"/>
      <c r="N398" s="2"/>
      <c r="O398" s="5"/>
      <c r="P398" s="110"/>
      <c r="Q398" s="117"/>
    </row>
    <row r="399" spans="1:17" ht="20" x14ac:dyDescent="0.35">
      <c r="A399" s="201" t="str">
        <f>IF(Support!$G$17=0,"hide","personnel")</f>
        <v>hide</v>
      </c>
      <c r="D399" s="11"/>
      <c r="E399" s="12" t="s">
        <v>228</v>
      </c>
      <c r="F399" s="6"/>
      <c r="G399" s="188"/>
      <c r="H399" s="228"/>
      <c r="I399" s="5"/>
      <c r="J399" s="5"/>
      <c r="K399" s="119"/>
      <c r="L399" s="108"/>
      <c r="M399" s="5"/>
      <c r="N399" s="2"/>
      <c r="O399" s="5"/>
      <c r="P399" s="219"/>
      <c r="Q399" s="117"/>
    </row>
    <row r="400" spans="1:17" ht="20" x14ac:dyDescent="0.35">
      <c r="A400" s="201" t="str">
        <f>IF(Support!$G$17=0,"hide","personnel")</f>
        <v>hide</v>
      </c>
      <c r="D400" s="11"/>
      <c r="E400" s="12" t="s">
        <v>229</v>
      </c>
      <c r="F400" s="6"/>
      <c r="G400" s="188"/>
      <c r="H400" s="109"/>
      <c r="I400" s="2"/>
      <c r="J400" s="2"/>
      <c r="K400" s="120"/>
      <c r="L400" s="109"/>
      <c r="M400" s="2"/>
      <c r="N400" s="2"/>
      <c r="O400" s="2"/>
      <c r="P400" s="110"/>
      <c r="Q400" s="117"/>
    </row>
    <row r="401" spans="1:17" ht="20" x14ac:dyDescent="0.35">
      <c r="A401" s="201" t="str">
        <f>IF(Support!$G$17=0,"hide","personnel")</f>
        <v>hide</v>
      </c>
      <c r="D401" s="11"/>
      <c r="E401" s="12" t="s">
        <v>221</v>
      </c>
      <c r="F401" s="6"/>
      <c r="G401" s="188"/>
      <c r="H401" s="109"/>
      <c r="I401" s="2"/>
      <c r="J401" s="2"/>
      <c r="K401" s="120"/>
      <c r="L401" s="228"/>
      <c r="M401" s="2"/>
      <c r="N401" s="2"/>
      <c r="O401" s="2"/>
      <c r="P401" s="110"/>
      <c r="Q401" s="117"/>
    </row>
    <row r="402" spans="1:17" ht="20" x14ac:dyDescent="0.35">
      <c r="A402" s="201" t="str">
        <f>IF(Support!$G$17=0,"hide","personnel")</f>
        <v>hide</v>
      </c>
      <c r="D402" s="11"/>
      <c r="E402" s="12" t="s">
        <v>222</v>
      </c>
      <c r="F402" s="6"/>
      <c r="G402" s="188"/>
      <c r="H402" s="109"/>
      <c r="I402" s="2"/>
      <c r="J402" s="2"/>
      <c r="K402" s="120"/>
      <c r="L402" s="109"/>
      <c r="M402" s="2"/>
      <c r="N402" s="2"/>
      <c r="O402" s="2"/>
      <c r="P402" s="110"/>
      <c r="Q402" s="117"/>
    </row>
    <row r="403" spans="1:17" ht="20" x14ac:dyDescent="0.35">
      <c r="A403" s="201" t="str">
        <f>IF(Support!$G$17=0,"hide","personnel")</f>
        <v>hide</v>
      </c>
      <c r="D403" s="11"/>
      <c r="E403" s="12" t="s">
        <v>223</v>
      </c>
      <c r="F403" s="6"/>
      <c r="G403" s="188"/>
      <c r="H403" s="109"/>
      <c r="I403" s="2"/>
      <c r="J403" s="2"/>
      <c r="K403" s="120"/>
      <c r="L403" s="109"/>
      <c r="M403" s="2"/>
      <c r="N403" s="2"/>
      <c r="O403" s="2"/>
      <c r="P403" s="110"/>
      <c r="Q403" s="117"/>
    </row>
    <row r="404" spans="1:17" ht="20" x14ac:dyDescent="0.35">
      <c r="A404" s="201" t="str">
        <f>IF(Support!$G$17=0,"hide","personnel")</f>
        <v>hide</v>
      </c>
      <c r="D404" s="11"/>
      <c r="E404" s="72" t="s">
        <v>192</v>
      </c>
      <c r="F404" s="6"/>
      <c r="G404" s="226"/>
      <c r="H404" s="109"/>
      <c r="I404" s="2"/>
      <c r="J404" s="2"/>
      <c r="K404" s="120"/>
      <c r="L404" s="109"/>
      <c r="M404" s="2"/>
      <c r="N404" s="2"/>
      <c r="O404" s="2"/>
      <c r="P404" s="110"/>
      <c r="Q404" s="117"/>
    </row>
    <row r="405" spans="1:17" ht="20" x14ac:dyDescent="0.35">
      <c r="A405" s="201" t="str">
        <f>IF(Support!$G$17=0,"hide","personnel")</f>
        <v>hide</v>
      </c>
      <c r="D405" s="11"/>
      <c r="E405" s="72" t="s">
        <v>193</v>
      </c>
      <c r="F405" s="6"/>
      <c r="G405" s="226"/>
      <c r="H405" s="109"/>
      <c r="I405" s="2"/>
      <c r="J405" s="2"/>
      <c r="K405" s="120"/>
      <c r="L405" s="109"/>
      <c r="M405" s="2"/>
      <c r="N405" s="2"/>
      <c r="O405" s="2"/>
      <c r="P405" s="110"/>
      <c r="Q405" s="117"/>
    </row>
    <row r="406" spans="1:17" ht="20" x14ac:dyDescent="0.35">
      <c r="A406" s="201" t="str">
        <f>IF(Support!$G$17=0,"hide","personnel")</f>
        <v>hide</v>
      </c>
      <c r="D406" s="28"/>
      <c r="E406" s="12" t="s">
        <v>224</v>
      </c>
      <c r="F406" s="6"/>
      <c r="G406" s="188"/>
      <c r="H406" s="109"/>
      <c r="I406" s="2"/>
      <c r="J406" s="2"/>
      <c r="K406" s="120"/>
      <c r="L406" s="109"/>
      <c r="M406" s="2"/>
      <c r="N406" s="2"/>
      <c r="O406" s="2"/>
      <c r="P406" s="110"/>
      <c r="Q406" s="117"/>
    </row>
    <row r="407" spans="1:17" ht="20" x14ac:dyDescent="0.35">
      <c r="A407" s="201" t="str">
        <f>IF(Support!$G$17=0,"hide","personnel")</f>
        <v>hide</v>
      </c>
      <c r="D407" s="11"/>
      <c r="E407" s="13" t="s">
        <v>230</v>
      </c>
      <c r="F407" s="6"/>
      <c r="G407" s="188"/>
      <c r="H407" s="111"/>
      <c r="I407" s="2"/>
      <c r="J407" s="30"/>
      <c r="K407" s="121"/>
      <c r="L407" s="111"/>
      <c r="M407" s="30"/>
      <c r="N407" s="30"/>
      <c r="O407" s="30"/>
      <c r="P407" s="125"/>
      <c r="Q407" s="117"/>
    </row>
    <row r="408" spans="1:17" ht="20" x14ac:dyDescent="0.35">
      <c r="A408" s="201" t="str">
        <f>IF(Support!$G$17=0,"hide","personnel")</f>
        <v>hide</v>
      </c>
      <c r="D408" s="69"/>
      <c r="E408" s="72" t="s">
        <v>192</v>
      </c>
      <c r="F408" s="7"/>
      <c r="G408" s="226"/>
      <c r="H408" s="112"/>
      <c r="I408" s="131"/>
      <c r="J408" s="3"/>
      <c r="K408" s="122"/>
      <c r="L408" s="112"/>
      <c r="M408" s="3"/>
      <c r="N408" s="3"/>
      <c r="O408" s="3"/>
      <c r="P408" s="113"/>
      <c r="Q408" s="117"/>
    </row>
    <row r="409" spans="1:17" ht="20" x14ac:dyDescent="0.35">
      <c r="A409" s="201" t="str">
        <f>IF(Support!$H$17=0,"hide","personnel")</f>
        <v>hide</v>
      </c>
      <c r="D409" s="194"/>
      <c r="E409" s="72" t="s">
        <v>193</v>
      </c>
      <c r="F409" s="8"/>
      <c r="G409" s="226"/>
      <c r="H409" s="114"/>
      <c r="I409" s="36"/>
      <c r="J409" s="4"/>
      <c r="K409" s="123"/>
      <c r="L409" s="114"/>
      <c r="M409" s="4"/>
      <c r="N409" s="4"/>
      <c r="O409" s="4"/>
      <c r="P409" s="115"/>
      <c r="Q409" s="117"/>
    </row>
    <row r="410" spans="1:17" ht="20" x14ac:dyDescent="0.35">
      <c r="A410" s="201" t="str">
        <f>IF(Support!$H$17=0,"hide","personnel")</f>
        <v>hide</v>
      </c>
      <c r="D410" s="9"/>
      <c r="E410" s="14"/>
      <c r="F410" s="8"/>
      <c r="G410" s="188"/>
      <c r="H410" s="114"/>
      <c r="I410" s="4"/>
      <c r="J410" s="4"/>
      <c r="K410" s="123"/>
      <c r="L410" s="114"/>
      <c r="M410" s="4"/>
      <c r="N410" s="4"/>
      <c r="O410" s="4"/>
      <c r="P410" s="115"/>
      <c r="Q410" s="117"/>
    </row>
    <row r="411" spans="1:17" ht="20" x14ac:dyDescent="0.35">
      <c r="A411" s="201" t="str">
        <f>IF(Support!$H$17=0,"hide","personnel")</f>
        <v>hide</v>
      </c>
      <c r="D411" s="11"/>
      <c r="E411" s="70"/>
      <c r="F411" s="8"/>
      <c r="G411" s="188"/>
      <c r="H411" s="114"/>
      <c r="I411" s="4"/>
      <c r="J411" s="4"/>
      <c r="K411" s="123"/>
      <c r="L411" s="114"/>
      <c r="M411" s="4"/>
      <c r="N411" s="4"/>
      <c r="O411" s="4"/>
      <c r="P411" s="115"/>
      <c r="Q411" s="117"/>
    </row>
    <row r="412" spans="1:17" ht="18" x14ac:dyDescent="0.35">
      <c r="D412" s="11"/>
      <c r="E412" s="195"/>
      <c r="F412" s="259" t="s">
        <v>90</v>
      </c>
      <c r="G412" s="259"/>
      <c r="H412" s="259"/>
      <c r="I412" s="259"/>
      <c r="J412" s="259"/>
      <c r="K412" s="259"/>
      <c r="L412" s="259"/>
      <c r="M412" s="259"/>
      <c r="N412" s="259"/>
      <c r="O412" s="259"/>
      <c r="P412" s="259"/>
      <c r="Q412" s="259"/>
    </row>
    <row r="413" spans="1:17" ht="20" x14ac:dyDescent="0.35">
      <c r="D413" s="11"/>
      <c r="E413" s="10" t="s">
        <v>226</v>
      </c>
      <c r="F413" s="73"/>
      <c r="G413" s="188"/>
      <c r="H413" s="109"/>
      <c r="I413" s="109"/>
      <c r="J413" s="109"/>
      <c r="K413" s="109"/>
      <c r="L413" s="109"/>
      <c r="M413" s="109"/>
      <c r="N413" s="109"/>
      <c r="O413" s="109"/>
      <c r="P413" s="109"/>
      <c r="Q413" s="18"/>
    </row>
    <row r="414" spans="1:17" ht="20" x14ac:dyDescent="0.35">
      <c r="D414" s="11"/>
      <c r="E414" s="12" t="s">
        <v>223</v>
      </c>
      <c r="F414" s="6"/>
      <c r="G414" s="188"/>
      <c r="H414" s="109"/>
      <c r="I414" s="109"/>
      <c r="J414" s="109"/>
      <c r="K414" s="120"/>
      <c r="L414" s="109"/>
      <c r="M414" s="109"/>
      <c r="N414" s="2"/>
      <c r="O414" s="2"/>
      <c r="P414" s="109"/>
      <c r="Q414" s="18"/>
    </row>
    <row r="415" spans="1:17" ht="20" x14ac:dyDescent="0.35">
      <c r="D415" s="11"/>
      <c r="E415" s="72" t="s">
        <v>192</v>
      </c>
      <c r="F415" s="6"/>
      <c r="G415" s="226"/>
      <c r="H415" s="109"/>
      <c r="I415" s="109"/>
      <c r="J415" s="109"/>
      <c r="K415" s="227"/>
      <c r="L415" s="109"/>
      <c r="M415" s="109"/>
      <c r="N415" s="2"/>
      <c r="O415" s="2"/>
      <c r="P415" s="109"/>
      <c r="Q415" s="18"/>
    </row>
    <row r="416" spans="1:17" ht="20" x14ac:dyDescent="0.35">
      <c r="D416" s="11"/>
      <c r="E416" s="72" t="s">
        <v>193</v>
      </c>
      <c r="F416" s="6"/>
      <c r="G416" s="226"/>
      <c r="H416" s="109"/>
      <c r="I416" s="109"/>
      <c r="J416" s="109"/>
      <c r="K416" s="227"/>
      <c r="L416" s="109"/>
      <c r="M416" s="109"/>
      <c r="N416" s="2"/>
      <c r="O416" s="2"/>
      <c r="P416" s="109"/>
      <c r="Q416" s="18"/>
    </row>
    <row r="417" spans="1:17" ht="20" x14ac:dyDescent="0.35">
      <c r="D417" s="11"/>
      <c r="E417" s="12" t="s">
        <v>224</v>
      </c>
      <c r="F417" s="6"/>
      <c r="G417" s="188"/>
      <c r="H417" s="109"/>
      <c r="I417" s="109"/>
      <c r="J417" s="109"/>
      <c r="K417" s="109"/>
      <c r="L417" s="109"/>
      <c r="M417" s="109"/>
      <c r="N417" s="2"/>
      <c r="O417" s="2"/>
      <c r="P417" s="109"/>
      <c r="Q417" s="18"/>
    </row>
    <row r="418" spans="1:17" ht="20" x14ac:dyDescent="0.35">
      <c r="A418" s="201" t="str">
        <f>IF(Support!$H$17=0,"hide","personnel")</f>
        <v>hide</v>
      </c>
      <c r="D418" s="11"/>
      <c r="E418" s="12"/>
      <c r="F418" s="6"/>
      <c r="G418" s="188"/>
      <c r="H418" s="2"/>
      <c r="I418" s="2"/>
      <c r="J418" s="2"/>
      <c r="K418" s="2"/>
      <c r="L418" s="2"/>
      <c r="M418" s="2"/>
      <c r="N418" s="2"/>
      <c r="O418" s="2"/>
      <c r="P418" s="2"/>
      <c r="Q418" s="196"/>
    </row>
    <row r="419" spans="1:17" ht="20" x14ac:dyDescent="0.35">
      <c r="A419" s="201" t="str">
        <f>IF(Support!$H$17=0,"hide","personnel")</f>
        <v>hide</v>
      </c>
      <c r="D419" s="11"/>
      <c r="E419" s="12"/>
      <c r="F419" s="6"/>
      <c r="G419" s="188"/>
      <c r="H419" s="2"/>
      <c r="I419" s="2"/>
      <c r="J419" s="2"/>
      <c r="K419" s="2"/>
      <c r="L419" s="2"/>
      <c r="M419" s="2"/>
      <c r="N419" s="2"/>
      <c r="O419" s="2"/>
      <c r="P419" s="2"/>
      <c r="Q419" s="196"/>
    </row>
    <row r="420" spans="1:17" x14ac:dyDescent="0.3">
      <c r="A420" s="201" t="str">
        <f>IF(Support!$H$17=0,"hide","personnel")</f>
        <v>hide</v>
      </c>
    </row>
    <row r="421" spans="1:17" x14ac:dyDescent="0.3">
      <c r="A421" s="201" t="s">
        <v>181</v>
      </c>
    </row>
    <row r="422" spans="1:17" x14ac:dyDescent="0.3">
      <c r="A422" s="201" t="s">
        <v>181</v>
      </c>
    </row>
    <row r="423" spans="1:17" x14ac:dyDescent="0.3">
      <c r="A423" s="201" t="s">
        <v>181</v>
      </c>
    </row>
    <row r="424" spans="1:17" ht="15.5" x14ac:dyDescent="0.35">
      <c r="A424" s="201" t="str">
        <f>IF(COUNTIF(Support!$G$18:$G$29,1)=0,"hide","personnel")</f>
        <v>hide</v>
      </c>
      <c r="D424" s="246" t="s">
        <v>231</v>
      </c>
      <c r="E424" s="246"/>
      <c r="F424" s="246"/>
      <c r="G424" s="246"/>
      <c r="H424" s="246"/>
      <c r="I424" s="246"/>
      <c r="J424" s="246"/>
      <c r="K424" s="246"/>
      <c r="L424" s="246"/>
      <c r="M424" s="246"/>
      <c r="N424" s="246"/>
      <c r="O424" s="246"/>
      <c r="P424" s="246"/>
      <c r="Q424" s="246"/>
    </row>
    <row r="425" spans="1:17" ht="15.5" x14ac:dyDescent="0.3">
      <c r="A425" s="201" t="str">
        <f>IF(COUNTIF(Support!$G$18:$G$29,1)=0,"hide","personnel")</f>
        <v>hide</v>
      </c>
      <c r="D425" s="247" t="s">
        <v>210</v>
      </c>
      <c r="E425" s="247"/>
      <c r="F425" s="248" t="s">
        <v>211</v>
      </c>
      <c r="G425" s="250" t="s">
        <v>212</v>
      </c>
      <c r="H425" s="252" t="s">
        <v>213</v>
      </c>
      <c r="I425" s="253"/>
      <c r="J425" s="253"/>
      <c r="K425" s="253"/>
      <c r="L425" s="252" t="s">
        <v>214</v>
      </c>
      <c r="M425" s="253"/>
      <c r="N425" s="253"/>
      <c r="O425" s="253"/>
      <c r="P425" s="254"/>
      <c r="Q425" s="190"/>
    </row>
    <row r="426" spans="1:17" ht="46.5" x14ac:dyDescent="0.3">
      <c r="A426" s="201" t="str">
        <f>IF(COUNTIF(Support!$G$18:$G$29,1)=0,"hide","personnel")</f>
        <v>hide</v>
      </c>
      <c r="D426" s="255" t="str">
        <f>"1." &amp; D424</f>
        <v>1.SMALL NGS panels (&lt;50 genes)</v>
      </c>
      <c r="E426" s="255"/>
      <c r="F426" s="249"/>
      <c r="G426" s="251"/>
      <c r="H426" s="107" t="s">
        <v>215</v>
      </c>
      <c r="I426" s="184" t="s">
        <v>187</v>
      </c>
      <c r="J426" s="184" t="s">
        <v>188</v>
      </c>
      <c r="K426" s="118" t="s">
        <v>190</v>
      </c>
      <c r="L426" s="107" t="s">
        <v>215</v>
      </c>
      <c r="M426" s="184" t="s">
        <v>187</v>
      </c>
      <c r="N426" s="184" t="s">
        <v>188</v>
      </c>
      <c r="O426" s="184" t="s">
        <v>190</v>
      </c>
      <c r="P426" s="124" t="s">
        <v>216</v>
      </c>
      <c r="Q426" s="116" t="s">
        <v>217</v>
      </c>
    </row>
    <row r="427" spans="1:17" x14ac:dyDescent="0.3">
      <c r="A427" s="201" t="str">
        <f>IF(COUNTIF(Support!$G$18:$G$29,1)=0,"hide","personnel")</f>
        <v>hide</v>
      </c>
      <c r="G427" s="193"/>
    </row>
    <row r="428" spans="1:17" ht="20" x14ac:dyDescent="0.35">
      <c r="A428" s="201" t="str">
        <f>IF(COUNTIF(Support!$G$18:$G$29,1)=0,"hide","personnel")</f>
        <v>hide</v>
      </c>
      <c r="D428" s="9"/>
      <c r="E428" s="10" t="s">
        <v>227</v>
      </c>
      <c r="F428" s="6"/>
      <c r="G428" s="188"/>
      <c r="H428" s="109"/>
      <c r="I428" s="5"/>
      <c r="J428" s="5"/>
      <c r="K428" s="119"/>
      <c r="L428" s="108"/>
      <c r="M428" s="5"/>
      <c r="N428" s="2"/>
      <c r="O428" s="5"/>
      <c r="P428" s="110"/>
      <c r="Q428" s="117"/>
    </row>
    <row r="429" spans="1:17" ht="20" x14ac:dyDescent="0.35">
      <c r="A429" s="201" t="str">
        <f>IF(COUNTIF(Support!$G$18:$G$29,1)=0,"hide","personnel")</f>
        <v>hide</v>
      </c>
      <c r="D429" s="11"/>
      <c r="E429" s="12" t="s">
        <v>228</v>
      </c>
      <c r="F429" s="6"/>
      <c r="G429" s="188"/>
      <c r="H429" s="228"/>
      <c r="I429" s="5"/>
      <c r="J429" s="5"/>
      <c r="K429" s="119"/>
      <c r="L429" s="108"/>
      <c r="M429" s="5"/>
      <c r="N429" s="2"/>
      <c r="O429" s="5"/>
      <c r="P429" s="219"/>
      <c r="Q429" s="117"/>
    </row>
    <row r="430" spans="1:17" ht="20" x14ac:dyDescent="0.35">
      <c r="A430" s="201" t="str">
        <f>IF(COUNTIF(Support!$G$18:$G$29,1)=0,"hide","personnel")</f>
        <v>hide</v>
      </c>
      <c r="D430" s="11"/>
      <c r="E430" s="12" t="s">
        <v>229</v>
      </c>
      <c r="F430" s="6"/>
      <c r="G430" s="188"/>
      <c r="H430" s="109"/>
      <c r="I430" s="2"/>
      <c r="J430" s="2"/>
      <c r="K430" s="120"/>
      <c r="L430" s="109"/>
      <c r="M430" s="2"/>
      <c r="N430" s="2"/>
      <c r="O430" s="2"/>
      <c r="P430" s="110"/>
      <c r="Q430" s="117"/>
    </row>
    <row r="431" spans="1:17" ht="20" x14ac:dyDescent="0.35">
      <c r="A431" s="201" t="str">
        <f>IF(COUNTIF(Support!$G$18:$G$29,1)=0,"hide","personnel")</f>
        <v>hide</v>
      </c>
      <c r="D431" s="11"/>
      <c r="E431" s="12" t="s">
        <v>221</v>
      </c>
      <c r="F431" s="6"/>
      <c r="G431" s="188"/>
      <c r="H431" s="109"/>
      <c r="I431" s="2"/>
      <c r="J431" s="2"/>
      <c r="K431" s="120"/>
      <c r="L431" s="228"/>
      <c r="M431" s="2"/>
      <c r="N431" s="2"/>
      <c r="O431" s="2"/>
      <c r="P431" s="110"/>
      <c r="Q431" s="117"/>
    </row>
    <row r="432" spans="1:17" ht="20" x14ac:dyDescent="0.35">
      <c r="A432" s="201" t="str">
        <f>IF(COUNTIF(Support!$G$18:$G$29,1)=0,"hide","personnel")</f>
        <v>hide</v>
      </c>
      <c r="D432" s="11"/>
      <c r="E432" s="12" t="s">
        <v>222</v>
      </c>
      <c r="F432" s="6"/>
      <c r="G432" s="188"/>
      <c r="H432" s="109"/>
      <c r="I432" s="2"/>
      <c r="J432" s="2"/>
      <c r="K432" s="120"/>
      <c r="L432" s="109"/>
      <c r="M432" s="2"/>
      <c r="N432" s="2"/>
      <c r="O432" s="2"/>
      <c r="P432" s="110"/>
      <c r="Q432" s="117"/>
    </row>
    <row r="433" spans="1:17" ht="20" x14ac:dyDescent="0.35">
      <c r="A433" s="201" t="str">
        <f>IF(COUNTIF(Support!$G$18:$G$29,1)=0,"hide","personnel")</f>
        <v>hide</v>
      </c>
      <c r="D433" s="11"/>
      <c r="E433" s="12" t="s">
        <v>223</v>
      </c>
      <c r="F433" s="6"/>
      <c r="G433" s="188"/>
      <c r="H433" s="109"/>
      <c r="I433" s="2"/>
      <c r="J433" s="2"/>
      <c r="K433" s="120"/>
      <c r="L433" s="109"/>
      <c r="M433" s="2"/>
      <c r="N433" s="2"/>
      <c r="O433" s="2"/>
      <c r="P433" s="110"/>
      <c r="Q433" s="117"/>
    </row>
    <row r="434" spans="1:17" ht="20" x14ac:dyDescent="0.35">
      <c r="A434" s="201" t="str">
        <f>IF(COUNTIF(Support!$G$18:$G$29,1)=0,"hide","personnel")</f>
        <v>hide</v>
      </c>
      <c r="D434" s="11"/>
      <c r="E434" s="72" t="s">
        <v>192</v>
      </c>
      <c r="F434" s="6"/>
      <c r="G434" s="226"/>
      <c r="H434" s="109"/>
      <c r="I434" s="2"/>
      <c r="J434" s="2"/>
      <c r="K434" s="120"/>
      <c r="L434" s="109"/>
      <c r="M434" s="2"/>
      <c r="N434" s="2"/>
      <c r="O434" s="2"/>
      <c r="P434" s="110"/>
      <c r="Q434" s="117"/>
    </row>
    <row r="435" spans="1:17" ht="20" x14ac:dyDescent="0.35">
      <c r="A435" s="201" t="str">
        <f>IF(COUNTIF(Support!$G$18:$G$29,1)=0,"hide","personnel")</f>
        <v>hide</v>
      </c>
      <c r="D435" s="11"/>
      <c r="E435" s="72" t="s">
        <v>193</v>
      </c>
      <c r="F435" s="6"/>
      <c r="G435" s="226"/>
      <c r="H435" s="109"/>
      <c r="I435" s="2"/>
      <c r="J435" s="2"/>
      <c r="K435" s="120"/>
      <c r="L435" s="109"/>
      <c r="M435" s="2"/>
      <c r="N435" s="2"/>
      <c r="O435" s="2"/>
      <c r="P435" s="110"/>
      <c r="Q435" s="117"/>
    </row>
    <row r="436" spans="1:17" ht="20" x14ac:dyDescent="0.35">
      <c r="A436" s="201" t="str">
        <f>IF(COUNTIF(Support!$G$18:$G$29,1)=0,"hide","personnel")</f>
        <v>hide</v>
      </c>
      <c r="D436" s="28"/>
      <c r="E436" s="12" t="s">
        <v>224</v>
      </c>
      <c r="F436" s="6"/>
      <c r="G436" s="188"/>
      <c r="H436" s="109"/>
      <c r="I436" s="2"/>
      <c r="J436" s="2"/>
      <c r="K436" s="120"/>
      <c r="L436" s="109"/>
      <c r="M436" s="2"/>
      <c r="N436" s="2"/>
      <c r="O436" s="2"/>
      <c r="P436" s="110"/>
      <c r="Q436" s="117"/>
    </row>
    <row r="437" spans="1:17" ht="20" x14ac:dyDescent="0.35">
      <c r="A437" s="201" t="str">
        <f>IF(COUNTIF(Support!$G$18:$G$29,1)=0,"hide","personnel")</f>
        <v>hide</v>
      </c>
      <c r="D437" s="11"/>
      <c r="E437" s="13" t="s">
        <v>230</v>
      </c>
      <c r="F437" s="6"/>
      <c r="G437" s="188"/>
      <c r="H437" s="111"/>
      <c r="I437" s="2"/>
      <c r="J437" s="30"/>
      <c r="K437" s="121"/>
      <c r="L437" s="111"/>
      <c r="M437" s="30"/>
      <c r="N437" s="30"/>
      <c r="O437" s="30"/>
      <c r="P437" s="125"/>
      <c r="Q437" s="117"/>
    </row>
    <row r="438" spans="1:17" ht="20" x14ac:dyDescent="0.35">
      <c r="A438" s="201" t="str">
        <f>IF(COUNTIF(Support!$G$18:$G$29,1)=0,"hide","personnel")</f>
        <v>hide</v>
      </c>
      <c r="D438" s="69"/>
      <c r="E438" s="72" t="s">
        <v>192</v>
      </c>
      <c r="F438" s="7"/>
      <c r="G438" s="226"/>
      <c r="H438" s="112"/>
      <c r="I438" s="131"/>
      <c r="J438" s="3"/>
      <c r="K438" s="122"/>
      <c r="L438" s="112"/>
      <c r="M438" s="3"/>
      <c r="N438" s="3"/>
      <c r="O438" s="3"/>
      <c r="P438" s="113"/>
      <c r="Q438" s="117"/>
    </row>
    <row r="439" spans="1:17" ht="20" x14ac:dyDescent="0.35">
      <c r="A439" s="201" t="str">
        <f>IF(COUNTIF(Support!$H$18:$H$29,1)=0,"hide","personnel")</f>
        <v>hide</v>
      </c>
      <c r="D439" s="194"/>
      <c r="E439" s="72" t="s">
        <v>193</v>
      </c>
      <c r="F439" s="8"/>
      <c r="G439" s="226"/>
      <c r="H439" s="114"/>
      <c r="I439" s="36"/>
      <c r="J439" s="4"/>
      <c r="K439" s="123"/>
      <c r="L439" s="114"/>
      <c r="M439" s="4"/>
      <c r="N439" s="4"/>
      <c r="O439" s="4"/>
      <c r="P439" s="115"/>
      <c r="Q439" s="117"/>
    </row>
    <row r="440" spans="1:17" ht="20" x14ac:dyDescent="0.35">
      <c r="A440" s="201" t="str">
        <f>IF(COUNTIF(Support!$H$18:$H$29,1)=0,"hide","personnel")</f>
        <v>hide</v>
      </c>
      <c r="D440" s="9"/>
      <c r="E440" s="14"/>
      <c r="F440" s="8"/>
      <c r="G440" s="188"/>
      <c r="H440" s="114"/>
      <c r="I440" s="4"/>
      <c r="J440" s="4"/>
      <c r="K440" s="123"/>
      <c r="L440" s="114"/>
      <c r="M440" s="4"/>
      <c r="N440" s="4"/>
      <c r="O440" s="4"/>
      <c r="P440" s="115"/>
      <c r="Q440" s="117"/>
    </row>
    <row r="441" spans="1:17" ht="20" x14ac:dyDescent="0.35">
      <c r="D441" s="9"/>
      <c r="E441" s="70"/>
      <c r="F441" s="8"/>
      <c r="G441" s="188"/>
      <c r="H441" s="114"/>
      <c r="I441" s="4"/>
      <c r="J441" s="4"/>
      <c r="K441" s="123"/>
      <c r="L441" s="114"/>
      <c r="M441" s="4"/>
      <c r="N441" s="4"/>
      <c r="O441" s="4"/>
      <c r="P441" s="115"/>
      <c r="Q441" s="117"/>
    </row>
    <row r="442" spans="1:17" ht="18" x14ac:dyDescent="0.35">
      <c r="D442" s="9"/>
      <c r="E442" s="195"/>
      <c r="F442" s="259" t="s">
        <v>90</v>
      </c>
      <c r="G442" s="259"/>
      <c r="H442" s="259"/>
      <c r="I442" s="259"/>
      <c r="J442" s="259"/>
      <c r="K442" s="259"/>
      <c r="L442" s="259"/>
      <c r="M442" s="259"/>
      <c r="N442" s="259"/>
      <c r="O442" s="259"/>
      <c r="P442" s="259"/>
      <c r="Q442" s="259"/>
    </row>
    <row r="443" spans="1:17" ht="20" x14ac:dyDescent="0.35">
      <c r="D443" s="9"/>
      <c r="E443" s="10" t="s">
        <v>226</v>
      </c>
      <c r="F443" s="73"/>
      <c r="G443" s="188"/>
      <c r="H443" s="109"/>
      <c r="I443" s="109"/>
      <c r="J443" s="109"/>
      <c r="K443" s="109"/>
      <c r="L443" s="109"/>
      <c r="M443" s="109"/>
      <c r="N443" s="109"/>
      <c r="O443" s="109"/>
      <c r="P443" s="109"/>
      <c r="Q443" s="18"/>
    </row>
    <row r="444" spans="1:17" ht="20" x14ac:dyDescent="0.35">
      <c r="A444" s="201" t="str">
        <f>IF(COUNTIF(Support!$H$18:$H$29,1)=0,"hide","personnel")</f>
        <v>hide</v>
      </c>
      <c r="D444" s="11"/>
      <c r="E444" s="12" t="s">
        <v>223</v>
      </c>
      <c r="F444" s="6"/>
      <c r="G444" s="188"/>
      <c r="H444" s="109"/>
      <c r="I444" s="109"/>
      <c r="J444" s="109"/>
      <c r="K444" s="120"/>
      <c r="L444" s="109"/>
      <c r="M444" s="109"/>
      <c r="N444" s="2"/>
      <c r="O444" s="2"/>
      <c r="P444" s="109"/>
      <c r="Q444" s="18"/>
    </row>
    <row r="445" spans="1:17" ht="20" x14ac:dyDescent="0.35">
      <c r="A445" s="201" t="str">
        <f>IF(COUNTIF(Support!$H$18:$H$29,1)=0,"hide","personnel")</f>
        <v>hide</v>
      </c>
      <c r="D445" s="11"/>
      <c r="E445" s="72" t="s">
        <v>192</v>
      </c>
      <c r="F445" s="6"/>
      <c r="G445" s="226"/>
      <c r="H445" s="109"/>
      <c r="I445" s="109"/>
      <c r="J445" s="109"/>
      <c r="K445" s="227"/>
      <c r="L445" s="109"/>
      <c r="M445" s="109"/>
      <c r="N445" s="2"/>
      <c r="O445" s="2"/>
      <c r="P445" s="109"/>
      <c r="Q445" s="18"/>
    </row>
    <row r="446" spans="1:17" ht="20" x14ac:dyDescent="0.35">
      <c r="A446" s="201" t="str">
        <f>IF(COUNTIF(Support!$H$18:$H$29,1)=0,"hide","personnel")</f>
        <v>hide</v>
      </c>
      <c r="D446" s="11"/>
      <c r="E446" s="72" t="s">
        <v>193</v>
      </c>
      <c r="F446" s="6"/>
      <c r="G446" s="226"/>
      <c r="H446" s="109"/>
      <c r="I446" s="109"/>
      <c r="J446" s="109"/>
      <c r="K446" s="227"/>
      <c r="L446" s="109"/>
      <c r="M446" s="109"/>
      <c r="N446" s="2"/>
      <c r="O446" s="2"/>
      <c r="P446" s="109"/>
      <c r="Q446" s="18"/>
    </row>
    <row r="447" spans="1:17" ht="20" x14ac:dyDescent="0.35">
      <c r="A447" s="201" t="str">
        <f>IF(COUNTIF(Support!$H$18:$H$29,1)=0,"hide","personnel")</f>
        <v>hide</v>
      </c>
      <c r="D447" s="11"/>
      <c r="E447" s="12" t="s">
        <v>224</v>
      </c>
      <c r="F447" s="6"/>
      <c r="G447" s="188"/>
      <c r="H447" s="109"/>
      <c r="I447" s="109"/>
      <c r="J447" s="109"/>
      <c r="K447" s="109"/>
      <c r="L447" s="109"/>
      <c r="M447" s="109"/>
      <c r="N447" s="2"/>
      <c r="O447" s="2"/>
      <c r="P447" s="109"/>
      <c r="Q447" s="18"/>
    </row>
    <row r="448" spans="1:17" ht="20" x14ac:dyDescent="0.3">
      <c r="A448" s="201" t="s">
        <v>181</v>
      </c>
      <c r="E448" s="12"/>
      <c r="F448" s="6"/>
      <c r="G448" s="188"/>
      <c r="H448" s="2"/>
      <c r="I448" s="2"/>
      <c r="J448" s="2"/>
      <c r="K448" s="2"/>
      <c r="L448" s="2"/>
      <c r="M448" s="2"/>
      <c r="N448" s="2"/>
      <c r="O448" s="2"/>
      <c r="P448" s="2"/>
      <c r="Q448" s="196"/>
    </row>
    <row r="449" spans="1:17" x14ac:dyDescent="0.3">
      <c r="A449"/>
      <c r="B449"/>
    </row>
    <row r="450" spans="1:17" x14ac:dyDescent="0.3">
      <c r="A450"/>
      <c r="B450"/>
    </row>
    <row r="451" spans="1:17" x14ac:dyDescent="0.3">
      <c r="A451"/>
      <c r="B451"/>
    </row>
    <row r="452" spans="1:17" x14ac:dyDescent="0.3">
      <c r="A452"/>
      <c r="B452"/>
    </row>
    <row r="453" spans="1:17" ht="15.5" x14ac:dyDescent="0.35">
      <c r="A453" s="201" t="str">
        <f>IF(COUNTIF(Support!$G$18:$G$29,1)=0,"hide","personnel")</f>
        <v>hide</v>
      </c>
      <c r="D453" s="246" t="s">
        <v>232</v>
      </c>
      <c r="E453" s="246"/>
      <c r="F453" s="246"/>
      <c r="G453" s="246"/>
      <c r="H453" s="246"/>
      <c r="I453" s="246"/>
      <c r="J453" s="246"/>
      <c r="K453" s="246"/>
      <c r="L453" s="246"/>
      <c r="M453" s="246"/>
      <c r="N453" s="246"/>
      <c r="O453" s="246"/>
      <c r="P453" s="246"/>
      <c r="Q453" s="246"/>
    </row>
    <row r="454" spans="1:17" ht="15.5" x14ac:dyDescent="0.3">
      <c r="A454" s="201" t="str">
        <f>IF(COUNTIF(Support!$G$18:$G$29,1)=0,"hide","personnel")</f>
        <v>hide</v>
      </c>
      <c r="D454" s="247" t="s">
        <v>210</v>
      </c>
      <c r="E454" s="247"/>
      <c r="F454" s="248" t="s">
        <v>211</v>
      </c>
      <c r="G454" s="250" t="s">
        <v>212</v>
      </c>
      <c r="H454" s="252" t="s">
        <v>213</v>
      </c>
      <c r="I454" s="253"/>
      <c r="J454" s="253"/>
      <c r="K454" s="253"/>
      <c r="L454" s="252" t="s">
        <v>214</v>
      </c>
      <c r="M454" s="253"/>
      <c r="N454" s="253"/>
      <c r="O454" s="253"/>
      <c r="P454" s="254"/>
      <c r="Q454" s="190"/>
    </row>
    <row r="455" spans="1:17" ht="46.5" x14ac:dyDescent="0.3">
      <c r="A455" s="201" t="str">
        <f>IF(COUNTIF(Support!$G$18:$G$29,1)=0,"hide","personnel")</f>
        <v>hide</v>
      </c>
      <c r="D455" s="255" t="str">
        <f>"1." &amp; D453</f>
        <v>1.MEDIUM NGS panels (51-200 genes)</v>
      </c>
      <c r="E455" s="255"/>
      <c r="F455" s="249"/>
      <c r="G455" s="251"/>
      <c r="H455" s="107" t="s">
        <v>215</v>
      </c>
      <c r="I455" s="184" t="s">
        <v>187</v>
      </c>
      <c r="J455" s="184" t="s">
        <v>188</v>
      </c>
      <c r="K455" s="118" t="s">
        <v>190</v>
      </c>
      <c r="L455" s="107" t="s">
        <v>215</v>
      </c>
      <c r="M455" s="184" t="s">
        <v>187</v>
      </c>
      <c r="N455" s="184" t="s">
        <v>188</v>
      </c>
      <c r="O455" s="184" t="s">
        <v>190</v>
      </c>
      <c r="P455" s="124" t="s">
        <v>216</v>
      </c>
      <c r="Q455" s="116" t="s">
        <v>217</v>
      </c>
    </row>
    <row r="456" spans="1:17" ht="56.5" x14ac:dyDescent="0.3">
      <c r="A456" s="201" t="str">
        <f>IF(COUNTIF(Support!$G$18:$G$29,1)=0,"hide","personnel")</f>
        <v>hide</v>
      </c>
      <c r="G456" s="193" t="s">
        <v>218</v>
      </c>
    </row>
    <row r="457" spans="1:17" ht="20" x14ac:dyDescent="0.35">
      <c r="A457" s="201" t="str">
        <f>IF(COUNTIF(Support!$G$18:$G$29,1)=0,"hide","personnel")</f>
        <v>hide</v>
      </c>
      <c r="D457" s="9"/>
      <c r="E457" s="10" t="s">
        <v>227</v>
      </c>
      <c r="F457" s="6"/>
      <c r="G457" s="188"/>
      <c r="H457" s="109"/>
      <c r="I457" s="5"/>
      <c r="J457" s="5"/>
      <c r="K457" s="119"/>
      <c r="L457" s="108"/>
      <c r="M457" s="5"/>
      <c r="N457" s="2"/>
      <c r="O457" s="5"/>
      <c r="P457" s="110"/>
      <c r="Q457" s="117"/>
    </row>
    <row r="458" spans="1:17" ht="20" x14ac:dyDescent="0.35">
      <c r="A458" s="201" t="str">
        <f>IF(COUNTIF(Support!$G$18:$G$29,1)=0,"hide","personnel")</f>
        <v>hide</v>
      </c>
      <c r="D458" s="11"/>
      <c r="E458" s="12" t="s">
        <v>228</v>
      </c>
      <c r="F458" s="6"/>
      <c r="G458" s="188"/>
      <c r="H458" s="228"/>
      <c r="I458" s="5"/>
      <c r="J458" s="5"/>
      <c r="K458" s="119"/>
      <c r="L458" s="108"/>
      <c r="M458" s="5"/>
      <c r="N458" s="2"/>
      <c r="O458" s="5"/>
      <c r="P458" s="219"/>
      <c r="Q458" s="117"/>
    </row>
    <row r="459" spans="1:17" ht="20" x14ac:dyDescent="0.35">
      <c r="A459" s="201" t="str">
        <f>IF(COUNTIF(Support!$G$18:$G$29,1)=0,"hide","personnel")</f>
        <v>hide</v>
      </c>
      <c r="D459" s="11"/>
      <c r="E459" s="12" t="s">
        <v>229</v>
      </c>
      <c r="F459" s="6"/>
      <c r="G459" s="188"/>
      <c r="H459" s="109"/>
      <c r="I459" s="2"/>
      <c r="J459" s="2"/>
      <c r="K459" s="120"/>
      <c r="L459" s="109"/>
      <c r="M459" s="2"/>
      <c r="N459" s="2"/>
      <c r="O459" s="2"/>
      <c r="P459" s="110"/>
      <c r="Q459" s="117"/>
    </row>
    <row r="460" spans="1:17" ht="20" x14ac:dyDescent="0.35">
      <c r="A460" s="201" t="str">
        <f>IF(COUNTIF(Support!$G$18:$G$29,1)=0,"hide","personnel")</f>
        <v>hide</v>
      </c>
      <c r="D460" s="11"/>
      <c r="E460" s="12" t="s">
        <v>221</v>
      </c>
      <c r="F460" s="6"/>
      <c r="G460" s="188"/>
      <c r="H460" s="109"/>
      <c r="I460" s="2"/>
      <c r="J460" s="2"/>
      <c r="K460" s="120"/>
      <c r="L460" s="228"/>
      <c r="M460" s="2"/>
      <c r="N460" s="2"/>
      <c r="O460" s="2"/>
      <c r="P460" s="110"/>
      <c r="Q460" s="117"/>
    </row>
    <row r="461" spans="1:17" ht="20" x14ac:dyDescent="0.35">
      <c r="D461" s="11"/>
      <c r="E461" s="12" t="s">
        <v>222</v>
      </c>
      <c r="F461" s="6"/>
      <c r="G461" s="188"/>
      <c r="H461" s="109"/>
      <c r="I461" s="2"/>
      <c r="J461" s="2"/>
      <c r="K461" s="120"/>
      <c r="L461" s="109"/>
      <c r="M461" s="2"/>
      <c r="N461" s="2"/>
      <c r="O461" s="2"/>
      <c r="P461" s="110"/>
      <c r="Q461" s="117"/>
    </row>
    <row r="462" spans="1:17" ht="20" x14ac:dyDescent="0.35">
      <c r="D462" s="11"/>
      <c r="E462" s="12" t="s">
        <v>223</v>
      </c>
      <c r="F462" s="6"/>
      <c r="G462" s="188"/>
      <c r="H462" s="109"/>
      <c r="I462" s="2"/>
      <c r="J462" s="2"/>
      <c r="K462" s="120"/>
      <c r="L462" s="109"/>
      <c r="M462" s="2"/>
      <c r="N462" s="2"/>
      <c r="O462" s="2"/>
      <c r="P462" s="110"/>
      <c r="Q462" s="117"/>
    </row>
    <row r="463" spans="1:17" ht="20" x14ac:dyDescent="0.35">
      <c r="D463" s="11"/>
      <c r="E463" s="72" t="s">
        <v>192</v>
      </c>
      <c r="F463" s="6"/>
      <c r="G463" s="226"/>
      <c r="H463" s="109"/>
      <c r="I463" s="2"/>
      <c r="J463" s="2"/>
      <c r="K463" s="120"/>
      <c r="L463" s="109"/>
      <c r="M463" s="2"/>
      <c r="N463" s="2"/>
      <c r="O463" s="2"/>
      <c r="P463" s="110"/>
      <c r="Q463" s="117"/>
    </row>
    <row r="464" spans="1:17" ht="20" x14ac:dyDescent="0.35">
      <c r="D464" s="11"/>
      <c r="E464" s="72" t="s">
        <v>193</v>
      </c>
      <c r="F464" s="6"/>
      <c r="G464" s="226"/>
      <c r="H464" s="109"/>
      <c r="I464" s="2"/>
      <c r="J464" s="2"/>
      <c r="K464" s="120"/>
      <c r="L464" s="109"/>
      <c r="M464" s="2"/>
      <c r="N464" s="2"/>
      <c r="O464" s="2"/>
      <c r="P464" s="110"/>
      <c r="Q464" s="117"/>
    </row>
    <row r="465" spans="1:17" ht="20" x14ac:dyDescent="0.35">
      <c r="D465" s="11"/>
      <c r="E465" s="12" t="s">
        <v>224</v>
      </c>
      <c r="F465" s="6"/>
      <c r="G465" s="188"/>
      <c r="H465" s="109"/>
      <c r="I465" s="2"/>
      <c r="J465" s="2"/>
      <c r="K465" s="120"/>
      <c r="L465" s="109"/>
      <c r="M465" s="2"/>
      <c r="N465" s="2"/>
      <c r="O465" s="2"/>
      <c r="P465" s="110"/>
      <c r="Q465" s="117"/>
    </row>
    <row r="466" spans="1:17" ht="20" x14ac:dyDescent="0.35">
      <c r="D466" s="11"/>
      <c r="E466" s="13" t="s">
        <v>230</v>
      </c>
      <c r="F466" s="6"/>
      <c r="G466" s="188"/>
      <c r="H466" s="111"/>
      <c r="I466" s="2"/>
      <c r="J466" s="30"/>
      <c r="K466" s="121"/>
      <c r="L466" s="111"/>
      <c r="M466" s="30"/>
      <c r="N466" s="30"/>
      <c r="O466" s="30"/>
      <c r="P466" s="125"/>
      <c r="Q466" s="117"/>
    </row>
    <row r="467" spans="1:17" ht="20" x14ac:dyDescent="0.35">
      <c r="D467" s="11"/>
      <c r="E467" s="72" t="s">
        <v>192</v>
      </c>
      <c r="F467" s="7"/>
      <c r="G467" s="226"/>
      <c r="H467" s="112"/>
      <c r="I467" s="131"/>
      <c r="J467" s="3"/>
      <c r="K467" s="122"/>
      <c r="L467" s="112"/>
      <c r="M467" s="3"/>
      <c r="N467" s="3"/>
      <c r="O467" s="3"/>
      <c r="P467" s="113"/>
      <c r="Q467" s="117"/>
    </row>
    <row r="468" spans="1:17" ht="20" x14ac:dyDescent="0.35">
      <c r="A468" s="201" t="str">
        <f>IF(COUNTIF(Support!$G$18:$G$29,1)=0,"hide","personnel")</f>
        <v>hide</v>
      </c>
      <c r="D468" s="11"/>
      <c r="E468" s="72" t="s">
        <v>193</v>
      </c>
      <c r="F468" s="8"/>
      <c r="G468" s="226"/>
      <c r="H468" s="114"/>
      <c r="I468" s="36"/>
      <c r="J468" s="4"/>
      <c r="K468" s="123"/>
      <c r="L468" s="114"/>
      <c r="M468" s="4"/>
      <c r="N468" s="4"/>
      <c r="O468" s="4"/>
      <c r="P468" s="115"/>
      <c r="Q468" s="117"/>
    </row>
    <row r="469" spans="1:17" ht="20" x14ac:dyDescent="0.35">
      <c r="A469" s="201" t="str">
        <f>IF(COUNTIF(Support!$G$18:$G$29,1)=0,"hide","personnel")</f>
        <v>hide</v>
      </c>
      <c r="D469" s="11"/>
      <c r="E469" s="14"/>
      <c r="F469" s="8"/>
      <c r="G469" s="188"/>
      <c r="H469" s="114"/>
      <c r="I469" s="4"/>
      <c r="J469" s="4"/>
      <c r="K469" s="123"/>
      <c r="L469" s="114"/>
      <c r="M469" s="4"/>
      <c r="N469" s="4"/>
      <c r="O469" s="4"/>
      <c r="P469" s="115"/>
      <c r="Q469" s="117"/>
    </row>
    <row r="470" spans="1:17" ht="20" x14ac:dyDescent="0.35">
      <c r="A470" s="201" t="str">
        <f>IF(COUNTIF(Support!$G$18:$G$29,1)=0,"hide","personnel")</f>
        <v>hide</v>
      </c>
      <c r="D470" s="11"/>
      <c r="E470" s="70"/>
      <c r="F470" s="8"/>
      <c r="G470" s="188"/>
      <c r="H470" s="114"/>
      <c r="I470" s="4"/>
      <c r="J470" s="4"/>
      <c r="K470" s="123"/>
      <c r="L470" s="114"/>
      <c r="M470" s="4"/>
      <c r="N470" s="4"/>
      <c r="O470" s="4"/>
      <c r="P470" s="115"/>
      <c r="Q470" s="117"/>
    </row>
    <row r="471" spans="1:17" ht="18" x14ac:dyDescent="0.35">
      <c r="A471" s="201" t="str">
        <f>IF(COUNTIF(Support!$G$18:$G$29,1)=0,"hide","personnel")</f>
        <v>hide</v>
      </c>
      <c r="D471" s="11"/>
      <c r="E471" s="195"/>
      <c r="F471" s="259" t="s">
        <v>90</v>
      </c>
      <c r="G471" s="259"/>
      <c r="H471" s="259"/>
      <c r="I471" s="259"/>
      <c r="J471" s="259"/>
      <c r="K471" s="259"/>
      <c r="L471" s="259"/>
      <c r="M471" s="259"/>
      <c r="N471" s="259"/>
      <c r="O471" s="259"/>
      <c r="P471" s="259"/>
      <c r="Q471" s="259"/>
    </row>
    <row r="472" spans="1:17" ht="20" x14ac:dyDescent="0.35">
      <c r="A472" s="201" t="str">
        <f>IF(COUNTIF(Support!$G$18:$G$29,1)=0,"hide","personnel")</f>
        <v>hide</v>
      </c>
      <c r="D472" s="28"/>
      <c r="E472" s="10" t="s">
        <v>226</v>
      </c>
      <c r="F472" s="73"/>
      <c r="G472" s="188"/>
      <c r="H472" s="109"/>
      <c r="I472" s="109"/>
      <c r="J472" s="109"/>
      <c r="K472" s="109"/>
      <c r="L472" s="109"/>
      <c r="M472" s="109"/>
      <c r="N472" s="109"/>
      <c r="O472" s="109"/>
      <c r="P472" s="109"/>
      <c r="Q472" s="18"/>
    </row>
    <row r="473" spans="1:17" ht="20" x14ac:dyDescent="0.35">
      <c r="A473" s="201" t="str">
        <f>IF(COUNTIF(Support!$G$18:$G$29,1)=0,"hide","personnel")</f>
        <v>hide</v>
      </c>
      <c r="D473" s="11"/>
      <c r="E473" s="12" t="s">
        <v>223</v>
      </c>
      <c r="F473" s="6"/>
      <c r="G473" s="188"/>
      <c r="H473" s="109"/>
      <c r="I473" s="109"/>
      <c r="J473" s="109"/>
      <c r="K473" s="120"/>
      <c r="L473" s="109"/>
      <c r="M473" s="109"/>
      <c r="N473" s="2"/>
      <c r="O473" s="2"/>
      <c r="P473" s="109"/>
      <c r="Q473" s="18"/>
    </row>
    <row r="474" spans="1:17" ht="20" x14ac:dyDescent="0.35">
      <c r="A474" s="201" t="str">
        <f>IF(COUNTIF(Support!$G$18:$G$29,1)=0,"hide","personnel")</f>
        <v>hide</v>
      </c>
      <c r="D474" s="11"/>
      <c r="E474" s="72" t="s">
        <v>192</v>
      </c>
      <c r="F474" s="6"/>
      <c r="G474" s="226"/>
      <c r="H474" s="109"/>
      <c r="I474" s="109"/>
      <c r="J474" s="109"/>
      <c r="K474" s="227"/>
      <c r="L474" s="109"/>
      <c r="M474" s="109"/>
      <c r="N474" s="2"/>
      <c r="O474" s="2"/>
      <c r="P474" s="109"/>
      <c r="Q474" s="18"/>
    </row>
    <row r="475" spans="1:17" ht="20" x14ac:dyDescent="0.35">
      <c r="A475" s="201" t="str">
        <f>IF(COUNTIF(Support!$G$18:$G$29,1)=0,"hide","personnel")</f>
        <v>hide</v>
      </c>
      <c r="D475" s="11"/>
      <c r="E475" s="72" t="s">
        <v>193</v>
      </c>
      <c r="F475" s="6"/>
      <c r="G475" s="226"/>
      <c r="H475" s="109"/>
      <c r="I475" s="109"/>
      <c r="J475" s="109"/>
      <c r="K475" s="227"/>
      <c r="L475" s="109"/>
      <c r="M475" s="109"/>
      <c r="N475" s="2"/>
      <c r="O475" s="2"/>
      <c r="P475" s="109"/>
      <c r="Q475" s="18"/>
    </row>
    <row r="476" spans="1:17" ht="20" x14ac:dyDescent="0.35">
      <c r="A476" s="201" t="str">
        <f>IF(COUNTIF(Support!$G$18:$G$29,1)=0,"hide","personnel")</f>
        <v>hide</v>
      </c>
      <c r="D476" s="69"/>
      <c r="E476" s="12" t="s">
        <v>224</v>
      </c>
      <c r="F476" s="6"/>
      <c r="G476" s="188"/>
      <c r="H476" s="109"/>
      <c r="I476" s="109"/>
      <c r="J476" s="109"/>
      <c r="K476" s="109"/>
      <c r="L476" s="109"/>
      <c r="M476" s="109"/>
      <c r="N476" s="2"/>
      <c r="O476" s="2"/>
      <c r="P476" s="109"/>
      <c r="Q476" s="18"/>
    </row>
    <row r="477" spans="1:17" ht="20" x14ac:dyDescent="0.35">
      <c r="A477" s="201" t="str">
        <f>IF(COUNTIF(Support!$H$18:$H$29,1)=0,"hide","personnel")</f>
        <v>hide</v>
      </c>
      <c r="D477" s="11"/>
      <c r="E477" s="12"/>
      <c r="F477" s="6"/>
      <c r="G477" s="188"/>
      <c r="H477" s="2"/>
      <c r="I477" s="2"/>
      <c r="J477" s="2"/>
      <c r="K477" s="2"/>
      <c r="L477" s="2"/>
      <c r="M477" s="2"/>
      <c r="N477" s="2"/>
      <c r="O477" s="2"/>
      <c r="P477" s="2"/>
      <c r="Q477" s="196"/>
    </row>
    <row r="478" spans="1:17" x14ac:dyDescent="0.3">
      <c r="A478" s="201" t="str">
        <f>IF(COUNTIF(Support!$H$18:$H$29,1)=0,"hide","personnel")</f>
        <v>hide</v>
      </c>
    </row>
    <row r="479" spans="1:17" x14ac:dyDescent="0.3">
      <c r="A479" s="201" t="s">
        <v>181</v>
      </c>
    </row>
    <row r="480" spans="1:17" x14ac:dyDescent="0.3">
      <c r="A480" s="201" t="str">
        <f>IF(COUNTIF(Support!$H$18:$H$29,1)=0,"hide","personnel")</f>
        <v>hide</v>
      </c>
    </row>
    <row r="481" spans="1:17" x14ac:dyDescent="0.3">
      <c r="A481" s="201" t="s">
        <v>181</v>
      </c>
    </row>
    <row r="482" spans="1:17" x14ac:dyDescent="0.3">
      <c r="A482" s="201" t="s">
        <v>181</v>
      </c>
    </row>
    <row r="483" spans="1:17" ht="15.5" x14ac:dyDescent="0.35">
      <c r="A483" s="201" t="str">
        <f>IF(Support!$G$31=0,"hide","personnel")</f>
        <v>hide</v>
      </c>
      <c r="D483" s="246" t="s">
        <v>43</v>
      </c>
      <c r="E483" s="246"/>
      <c r="F483" s="246"/>
      <c r="G483" s="246"/>
      <c r="H483" s="246"/>
      <c r="I483" s="246"/>
      <c r="J483" s="246"/>
      <c r="K483" s="246"/>
      <c r="L483" s="246"/>
      <c r="M483" s="246"/>
      <c r="N483" s="246"/>
      <c r="O483" s="246"/>
      <c r="P483" s="246"/>
      <c r="Q483" s="246"/>
    </row>
    <row r="484" spans="1:17" ht="15.5" x14ac:dyDescent="0.3">
      <c r="A484" s="201" t="str">
        <f>IF(Support!$G$31=0,"hide","personnel")</f>
        <v>hide</v>
      </c>
      <c r="D484" s="247" t="s">
        <v>210</v>
      </c>
      <c r="E484" s="247"/>
      <c r="F484" s="248" t="s">
        <v>211</v>
      </c>
      <c r="G484" s="250" t="s">
        <v>212</v>
      </c>
      <c r="H484" s="252" t="s">
        <v>213</v>
      </c>
      <c r="I484" s="253"/>
      <c r="J484" s="253"/>
      <c r="K484" s="253"/>
      <c r="L484" s="252" t="s">
        <v>214</v>
      </c>
      <c r="M484" s="253"/>
      <c r="N484" s="253"/>
      <c r="O484" s="253"/>
      <c r="P484" s="254"/>
      <c r="Q484" s="190"/>
    </row>
    <row r="485" spans="1:17" ht="46.5" x14ac:dyDescent="0.3">
      <c r="A485" s="201" t="str">
        <f>IF(Support!$G$31=0,"hide","personnel")</f>
        <v>hide</v>
      </c>
      <c r="D485" s="255" t="str">
        <f>"1." &amp; D483</f>
        <v>1.CMA - SNP Array</v>
      </c>
      <c r="E485" s="255"/>
      <c r="F485" s="249"/>
      <c r="G485" s="251"/>
      <c r="H485" s="107" t="s">
        <v>215</v>
      </c>
      <c r="I485" s="184" t="s">
        <v>187</v>
      </c>
      <c r="J485" s="184" t="s">
        <v>188</v>
      </c>
      <c r="K485" s="118" t="s">
        <v>190</v>
      </c>
      <c r="L485" s="107" t="s">
        <v>215</v>
      </c>
      <c r="M485" s="184" t="s">
        <v>187</v>
      </c>
      <c r="N485" s="184" t="s">
        <v>188</v>
      </c>
      <c r="O485" s="184" t="s">
        <v>190</v>
      </c>
      <c r="P485" s="124" t="s">
        <v>216</v>
      </c>
      <c r="Q485" s="116" t="s">
        <v>217</v>
      </c>
    </row>
    <row r="486" spans="1:17" ht="56.5" x14ac:dyDescent="0.3">
      <c r="A486" s="201" t="str">
        <f>IF(Support!$G$31=0,"hide","personnel")</f>
        <v>hide</v>
      </c>
      <c r="G486" s="193" t="s">
        <v>218</v>
      </c>
    </row>
    <row r="487" spans="1:17" ht="20" x14ac:dyDescent="0.35">
      <c r="A487" s="201" t="str">
        <f>IF(Support!$G$31=0,"hide","personnel")</f>
        <v>hide</v>
      </c>
      <c r="D487" s="9"/>
      <c r="E487" s="10" t="s">
        <v>227</v>
      </c>
      <c r="F487" s="6"/>
      <c r="G487" s="188"/>
      <c r="H487" s="108"/>
      <c r="I487" s="5"/>
      <c r="J487" s="5"/>
      <c r="K487" s="119"/>
      <c r="L487" s="108"/>
      <c r="M487" s="5"/>
      <c r="N487" s="2"/>
      <c r="O487" s="5"/>
      <c r="P487" s="110"/>
      <c r="Q487" s="117"/>
    </row>
    <row r="488" spans="1:17" ht="20" x14ac:dyDescent="0.35">
      <c r="A488" s="201" t="str">
        <f>IF(Support!$G$31=0,"hide","personnel")</f>
        <v>hide</v>
      </c>
      <c r="D488" s="11"/>
      <c r="E488" s="12" t="s">
        <v>228</v>
      </c>
      <c r="F488" s="6"/>
      <c r="G488" s="188"/>
      <c r="H488" s="108"/>
      <c r="I488" s="5"/>
      <c r="J488" s="5"/>
      <c r="K488" s="119"/>
      <c r="L488" s="108"/>
      <c r="M488" s="5"/>
      <c r="N488" s="2"/>
      <c r="O488" s="5"/>
      <c r="P488" s="110"/>
      <c r="Q488" s="117"/>
    </row>
    <row r="489" spans="1:17" ht="20" x14ac:dyDescent="0.35">
      <c r="A489" s="201" t="str">
        <f>IF(Support!$G$31=0,"hide","personnel")</f>
        <v>hide</v>
      </c>
      <c r="D489" s="11"/>
      <c r="E489" s="12" t="s">
        <v>229</v>
      </c>
      <c r="F489" s="6"/>
      <c r="G489" s="188"/>
      <c r="H489" s="109"/>
      <c r="I489" s="2"/>
      <c r="J489" s="2"/>
      <c r="K489" s="120"/>
      <c r="L489" s="109"/>
      <c r="M489" s="2"/>
      <c r="N489" s="2"/>
      <c r="O489" s="2"/>
      <c r="P489" s="110"/>
      <c r="Q489" s="117"/>
    </row>
    <row r="490" spans="1:17" ht="20" x14ac:dyDescent="0.35">
      <c r="A490" s="201" t="str">
        <f>IF(Support!$G$31=0,"hide","personnel")</f>
        <v>hide</v>
      </c>
      <c r="D490" s="11"/>
      <c r="E490" s="12" t="s">
        <v>221</v>
      </c>
      <c r="F490" s="6"/>
      <c r="G490" s="188"/>
      <c r="H490" s="109"/>
      <c r="I490" s="2"/>
      <c r="J490" s="2"/>
      <c r="K490" s="120"/>
      <c r="L490" s="109"/>
      <c r="M490" s="2"/>
      <c r="N490" s="2"/>
      <c r="O490" s="2"/>
      <c r="P490" s="110"/>
      <c r="Q490" s="117"/>
    </row>
    <row r="491" spans="1:17" ht="20" x14ac:dyDescent="0.35">
      <c r="A491" s="201" t="str">
        <f>IF(Support!$G$31=0,"hide","personnel")</f>
        <v>hide</v>
      </c>
      <c r="D491" s="11"/>
      <c r="E491" s="12" t="s">
        <v>222</v>
      </c>
      <c r="F491" s="6"/>
      <c r="G491" s="188"/>
      <c r="H491" s="109"/>
      <c r="I491" s="2"/>
      <c r="J491" s="2"/>
      <c r="K491" s="120"/>
      <c r="L491" s="109"/>
      <c r="M491" s="2"/>
      <c r="N491" s="2"/>
      <c r="O491" s="2"/>
      <c r="P491" s="110"/>
      <c r="Q491" s="117"/>
    </row>
    <row r="492" spans="1:17" ht="20" x14ac:dyDescent="0.35">
      <c r="A492" s="201" t="str">
        <f>IF(Support!$G$31=0,"hide","personnel")</f>
        <v>hide</v>
      </c>
      <c r="D492" s="11"/>
      <c r="E492" s="13" t="s">
        <v>233</v>
      </c>
      <c r="F492" s="6"/>
      <c r="G492" s="188"/>
      <c r="H492" s="109"/>
      <c r="I492" s="2"/>
      <c r="J492" s="2"/>
      <c r="K492" s="120"/>
      <c r="L492" s="109"/>
      <c r="M492" s="2"/>
      <c r="N492" s="2"/>
      <c r="O492" s="2"/>
      <c r="P492" s="110"/>
      <c r="Q492" s="117"/>
    </row>
    <row r="493" spans="1:17" ht="20" x14ac:dyDescent="0.35">
      <c r="A493" s="201" t="str">
        <f>IF(Support!$G$31=0,"hide","personnel")</f>
        <v>hide</v>
      </c>
      <c r="D493" s="11"/>
      <c r="E493" s="12" t="s">
        <v>223</v>
      </c>
      <c r="F493" s="6"/>
      <c r="G493" s="188"/>
      <c r="H493" s="109"/>
      <c r="I493" s="2"/>
      <c r="J493" s="2"/>
      <c r="K493" s="120"/>
      <c r="L493" s="109"/>
      <c r="M493" s="2"/>
      <c r="N493" s="2"/>
      <c r="O493" s="2"/>
      <c r="P493" s="110"/>
      <c r="Q493" s="117"/>
    </row>
    <row r="494" spans="1:17" ht="20" x14ac:dyDescent="0.35">
      <c r="A494" s="201" t="str">
        <f>IF(Support!$G$31=0,"hide","personnel")</f>
        <v>hide</v>
      </c>
      <c r="D494" s="11"/>
      <c r="E494" s="12" t="s">
        <v>224</v>
      </c>
      <c r="F494" s="6"/>
      <c r="G494" s="188"/>
      <c r="H494" s="109"/>
      <c r="I494" s="2"/>
      <c r="J494" s="2"/>
      <c r="K494" s="120"/>
      <c r="L494" s="109"/>
      <c r="M494" s="2"/>
      <c r="N494" s="2"/>
      <c r="O494" s="2"/>
      <c r="P494" s="110"/>
      <c r="Q494" s="117"/>
    </row>
    <row r="495" spans="1:17" ht="20" x14ac:dyDescent="0.35">
      <c r="A495" s="201" t="str">
        <f>IF(Support!$G$31=0,"hide","personnel")</f>
        <v>hide</v>
      </c>
      <c r="D495" s="28"/>
      <c r="E495" s="217" t="s">
        <v>234</v>
      </c>
      <c r="F495" s="216"/>
      <c r="G495" s="188"/>
      <c r="H495" s="220"/>
      <c r="I495" s="30"/>
      <c r="J495" s="30"/>
      <c r="K495" s="121"/>
      <c r="L495" s="111"/>
      <c r="M495" s="30"/>
      <c r="N495" s="30"/>
      <c r="O495" s="30"/>
      <c r="P495" s="125"/>
      <c r="Q495" s="117"/>
    </row>
    <row r="496" spans="1:17" ht="20" x14ac:dyDescent="0.35">
      <c r="A496" s="201" t="str">
        <f>IF(Support!$G$31=0,"hide","personnel")</f>
        <v>hide</v>
      </c>
      <c r="D496" s="11"/>
      <c r="F496" s="7"/>
      <c r="G496" s="188"/>
      <c r="H496" s="112"/>
      <c r="I496" s="3"/>
      <c r="J496" s="3"/>
      <c r="K496" s="122"/>
      <c r="L496" s="112"/>
      <c r="M496" s="3"/>
      <c r="N496" s="3"/>
      <c r="O496" s="3"/>
      <c r="P496" s="113"/>
      <c r="Q496" s="117"/>
    </row>
    <row r="497" spans="1:17" ht="20" x14ac:dyDescent="0.35">
      <c r="A497" s="201" t="str">
        <f>IF(Support!$G$31=0,"hide","personnel")</f>
        <v>hide</v>
      </c>
      <c r="D497" s="11"/>
      <c r="E497" s="14"/>
      <c r="F497" s="8"/>
      <c r="G497" s="188"/>
      <c r="H497" s="114"/>
      <c r="I497" s="4"/>
      <c r="J497" s="4"/>
      <c r="K497" s="123"/>
      <c r="L497" s="114"/>
      <c r="M497" s="4"/>
      <c r="N497" s="4"/>
      <c r="O497" s="4"/>
      <c r="P497" s="115"/>
      <c r="Q497" s="117"/>
    </row>
    <row r="498" spans="1:17" ht="20" x14ac:dyDescent="0.35">
      <c r="A498" s="201" t="str">
        <f>IF(Support!$G$31=0,"hide","personnel")</f>
        <v>hide</v>
      </c>
      <c r="D498" s="11"/>
      <c r="E498" s="14"/>
      <c r="F498" s="8"/>
      <c r="G498" s="188"/>
      <c r="H498" s="114"/>
      <c r="I498" s="4"/>
      <c r="J498" s="4"/>
      <c r="K498" s="123"/>
      <c r="L498" s="114"/>
      <c r="M498" s="4"/>
      <c r="N498" s="4"/>
      <c r="O498" s="4"/>
      <c r="P498" s="115"/>
      <c r="Q498" s="117"/>
    </row>
    <row r="499" spans="1:17" ht="20" x14ac:dyDescent="0.35">
      <c r="A499" s="201" t="str">
        <f>IF(Support!$G$31=0,"hide","personnel")</f>
        <v>hide</v>
      </c>
      <c r="D499" s="69"/>
      <c r="E499" s="70"/>
      <c r="F499" s="8"/>
      <c r="G499" s="188"/>
      <c r="H499" s="114"/>
      <c r="I499" s="4"/>
      <c r="J499" s="4"/>
      <c r="K499" s="123"/>
      <c r="L499" s="114"/>
      <c r="M499" s="4"/>
      <c r="N499" s="4"/>
      <c r="O499" s="4"/>
      <c r="P499" s="115"/>
      <c r="Q499" s="117"/>
    </row>
    <row r="500" spans="1:17" x14ac:dyDescent="0.3">
      <c r="A500" s="201" t="str">
        <f>IF(Support!$G$31=0,"hide","personnel")</f>
        <v>hide</v>
      </c>
    </row>
    <row r="501" spans="1:17" x14ac:dyDescent="0.3">
      <c r="A501" s="201" t="str">
        <f>IF(Support!$G$31=0,"hide","personnel")</f>
        <v>hide</v>
      </c>
    </row>
    <row r="502" spans="1:17" x14ac:dyDescent="0.3">
      <c r="A502" s="201" t="s">
        <v>181</v>
      </c>
    </row>
    <row r="503" spans="1:17" ht="15.5" x14ac:dyDescent="0.35">
      <c r="A503" s="201" t="str">
        <f>IF(Support!$G$30=0,"hide","personnel")</f>
        <v>hide</v>
      </c>
      <c r="D503" s="246" t="s">
        <v>42</v>
      </c>
      <c r="E503" s="246"/>
      <c r="F503" s="246"/>
      <c r="G503" s="246"/>
      <c r="H503" s="246"/>
      <c r="I503" s="246"/>
      <c r="J503" s="246"/>
      <c r="K503" s="246"/>
      <c r="L503" s="246"/>
      <c r="M503" s="246"/>
      <c r="N503" s="246"/>
      <c r="O503" s="246"/>
      <c r="P503" s="246"/>
      <c r="Q503" s="246"/>
    </row>
    <row r="504" spans="1:17" ht="15.5" x14ac:dyDescent="0.3">
      <c r="A504" s="201" t="str">
        <f>IF(Support!$G$30=0,"hide","personnel")</f>
        <v>hide</v>
      </c>
      <c r="D504" s="247" t="s">
        <v>210</v>
      </c>
      <c r="E504" s="247"/>
      <c r="F504" s="248" t="s">
        <v>211</v>
      </c>
      <c r="G504" s="250" t="s">
        <v>212</v>
      </c>
      <c r="H504" s="252" t="s">
        <v>213</v>
      </c>
      <c r="I504" s="253"/>
      <c r="J504" s="253"/>
      <c r="K504" s="253"/>
      <c r="L504" s="252" t="s">
        <v>214</v>
      </c>
      <c r="M504" s="253"/>
      <c r="N504" s="253"/>
      <c r="O504" s="253"/>
      <c r="P504" s="254"/>
      <c r="Q504" s="190"/>
    </row>
    <row r="505" spans="1:17" ht="46.5" x14ac:dyDescent="0.3">
      <c r="A505" s="201" t="str">
        <f>IF(Support!$G$30=0,"hide","personnel")</f>
        <v>hide</v>
      </c>
      <c r="D505" s="255" t="str">
        <f>"1." &amp; D503</f>
        <v>1.Karyotype</v>
      </c>
      <c r="E505" s="255"/>
      <c r="F505" s="249"/>
      <c r="G505" s="251"/>
      <c r="H505" s="107" t="s">
        <v>215</v>
      </c>
      <c r="I505" s="184" t="s">
        <v>187</v>
      </c>
      <c r="J505" s="184" t="s">
        <v>188</v>
      </c>
      <c r="K505" s="118" t="s">
        <v>190</v>
      </c>
      <c r="L505" s="107" t="s">
        <v>215</v>
      </c>
      <c r="M505" s="184" t="s">
        <v>187</v>
      </c>
      <c r="N505" s="184" t="s">
        <v>188</v>
      </c>
      <c r="O505" s="184" t="s">
        <v>190</v>
      </c>
      <c r="P505" s="124" t="s">
        <v>216</v>
      </c>
      <c r="Q505" s="116" t="s">
        <v>217</v>
      </c>
    </row>
    <row r="506" spans="1:17" ht="56.5" x14ac:dyDescent="0.3">
      <c r="A506" s="201" t="str">
        <f>IF(Support!$G$30=0,"hide","personnel")</f>
        <v>hide</v>
      </c>
      <c r="G506" s="193" t="s">
        <v>218</v>
      </c>
    </row>
    <row r="507" spans="1:17" ht="20" x14ac:dyDescent="0.35">
      <c r="A507" s="201" t="str">
        <f>IF(Support!$G$30=0,"hide","personnel")</f>
        <v>hide</v>
      </c>
      <c r="D507" s="9"/>
      <c r="E507" s="10" t="s">
        <v>227</v>
      </c>
      <c r="F507" s="6"/>
      <c r="G507" s="188"/>
      <c r="H507" s="108"/>
      <c r="I507" s="5"/>
      <c r="J507" s="5"/>
      <c r="K507" s="119"/>
      <c r="L507" s="108"/>
      <c r="M507" s="5"/>
      <c r="N507" s="2"/>
      <c r="O507" s="5"/>
      <c r="P507" s="110"/>
      <c r="Q507" s="117"/>
    </row>
    <row r="508" spans="1:17" ht="20" x14ac:dyDescent="0.35">
      <c r="A508" s="201" t="str">
        <f>IF(Support!$G$30=0,"hide","personnel")</f>
        <v>hide</v>
      </c>
      <c r="D508" s="11"/>
      <c r="E508" s="12" t="s">
        <v>228</v>
      </c>
      <c r="F508" s="6"/>
      <c r="G508" s="188"/>
      <c r="H508" s="108"/>
      <c r="I508" s="5"/>
      <c r="J508" s="5"/>
      <c r="K508" s="119"/>
      <c r="L508" s="108"/>
      <c r="M508" s="5"/>
      <c r="N508" s="2"/>
      <c r="O508" s="5"/>
      <c r="P508" s="110"/>
      <c r="Q508" s="117"/>
    </row>
    <row r="509" spans="1:17" ht="20" x14ac:dyDescent="0.35">
      <c r="A509" s="201" t="str">
        <f>IF(Support!$G$30=0,"hide","personnel")</f>
        <v>hide</v>
      </c>
      <c r="D509" s="11"/>
      <c r="E509" s="12" t="s">
        <v>229</v>
      </c>
      <c r="F509" s="6"/>
      <c r="G509" s="188"/>
      <c r="H509" s="109"/>
      <c r="I509" s="2"/>
      <c r="J509" s="2"/>
      <c r="K509" s="120"/>
      <c r="L509" s="109"/>
      <c r="M509" s="2"/>
      <c r="N509" s="2"/>
      <c r="O509" s="2"/>
      <c r="P509" s="110"/>
      <c r="Q509" s="117"/>
    </row>
    <row r="510" spans="1:17" ht="20" x14ac:dyDescent="0.35">
      <c r="A510" s="201" t="str">
        <f>IF(Support!$G$30=0,"hide","personnel")</f>
        <v>hide</v>
      </c>
      <c r="D510" s="11"/>
      <c r="E510" s="12" t="s">
        <v>221</v>
      </c>
      <c r="F510" s="6"/>
      <c r="G510" s="188"/>
      <c r="H510" s="109"/>
      <c r="I510" s="2"/>
      <c r="J510" s="2"/>
      <c r="K510" s="120"/>
      <c r="L510" s="109"/>
      <c r="M510" s="2"/>
      <c r="N510" s="2"/>
      <c r="O510" s="2"/>
      <c r="P510" s="110"/>
      <c r="Q510" s="117"/>
    </row>
    <row r="511" spans="1:17" ht="20" x14ac:dyDescent="0.35">
      <c r="A511" s="201" t="str">
        <f>IF(Support!$G$30=0,"hide","personnel")</f>
        <v>hide</v>
      </c>
      <c r="D511" s="11"/>
      <c r="E511" s="12" t="s">
        <v>222</v>
      </c>
      <c r="F511" s="6"/>
      <c r="G511" s="188"/>
      <c r="H511" s="109"/>
      <c r="I511" s="2"/>
      <c r="J511" s="2"/>
      <c r="K511" s="120"/>
      <c r="L511" s="109"/>
      <c r="M511" s="2"/>
      <c r="N511" s="2"/>
      <c r="O511" s="2"/>
      <c r="P511" s="110"/>
      <c r="Q511" s="117"/>
    </row>
    <row r="512" spans="1:17" ht="20" x14ac:dyDescent="0.35">
      <c r="A512" s="201" t="str">
        <f>IF(Support!$G$30=0,"hide","personnel")</f>
        <v>hide</v>
      </c>
      <c r="D512" s="11"/>
      <c r="E512" s="13" t="s">
        <v>233</v>
      </c>
      <c r="F512" s="6"/>
      <c r="G512" s="188"/>
      <c r="H512" s="109"/>
      <c r="I512" s="2"/>
      <c r="J512" s="2"/>
      <c r="K512" s="120"/>
      <c r="L512" s="109"/>
      <c r="M512" s="2"/>
      <c r="N512" s="2"/>
      <c r="O512" s="2"/>
      <c r="P512" s="110"/>
      <c r="Q512" s="117"/>
    </row>
    <row r="513" spans="1:17" ht="20" x14ac:dyDescent="0.35">
      <c r="A513" s="201" t="str">
        <f>IF(Support!$G$30=0,"hide","personnel")</f>
        <v>hide</v>
      </c>
      <c r="D513" s="11"/>
      <c r="E513" s="12" t="s">
        <v>223</v>
      </c>
      <c r="F513" s="6"/>
      <c r="G513" s="188"/>
      <c r="H513" s="109"/>
      <c r="I513" s="2"/>
      <c r="J513" s="2"/>
      <c r="K513" s="120"/>
      <c r="L513" s="109"/>
      <c r="M513" s="2"/>
      <c r="N513" s="2"/>
      <c r="O513" s="2"/>
      <c r="P513" s="110"/>
      <c r="Q513" s="117"/>
    </row>
    <row r="514" spans="1:17" ht="20" x14ac:dyDescent="0.35">
      <c r="A514" s="201" t="str">
        <f>IF(Support!$G$30=0,"hide","personnel")</f>
        <v>hide</v>
      </c>
      <c r="D514" s="11"/>
      <c r="E514" s="12" t="s">
        <v>224</v>
      </c>
      <c r="F514" s="6"/>
      <c r="G514" s="188"/>
      <c r="H514" s="109"/>
      <c r="I514" s="2"/>
      <c r="J514" s="2"/>
      <c r="K514" s="120"/>
      <c r="L514" s="109"/>
      <c r="M514" s="2"/>
      <c r="N514" s="2"/>
      <c r="O514" s="2"/>
      <c r="P514" s="110"/>
      <c r="Q514" s="117"/>
    </row>
    <row r="515" spans="1:17" ht="20" x14ac:dyDescent="0.35">
      <c r="A515" s="201" t="str">
        <f>IF(Support!$G$30=0,"hide","personnel")</f>
        <v>hide</v>
      </c>
      <c r="D515" s="28"/>
      <c r="E515" s="13"/>
      <c r="F515" s="29"/>
      <c r="G515" s="188"/>
      <c r="H515" s="111"/>
      <c r="I515" s="30"/>
      <c r="J515" s="30"/>
      <c r="K515" s="121"/>
      <c r="L515" s="111"/>
      <c r="M515" s="30"/>
      <c r="N515" s="30"/>
      <c r="O515" s="30"/>
      <c r="P515" s="125"/>
      <c r="Q515" s="117"/>
    </row>
    <row r="516" spans="1:17" ht="20" x14ac:dyDescent="0.35">
      <c r="A516" s="201" t="str">
        <f>IF(Support!$G$30=0,"hide","personnel")</f>
        <v>hide</v>
      </c>
      <c r="D516" s="11"/>
      <c r="F516" s="7"/>
      <c r="G516" s="188"/>
      <c r="H516" s="112"/>
      <c r="I516" s="3"/>
      <c r="J516" s="3"/>
      <c r="K516" s="122"/>
      <c r="L516" s="112"/>
      <c r="M516" s="3"/>
      <c r="N516" s="3"/>
      <c r="O516" s="3"/>
      <c r="P516" s="113"/>
      <c r="Q516" s="117"/>
    </row>
    <row r="517" spans="1:17" ht="20" x14ac:dyDescent="0.35">
      <c r="A517" s="201" t="str">
        <f>IF(Support!$G$30=0,"hide","personnel")</f>
        <v>hide</v>
      </c>
      <c r="D517" s="11"/>
      <c r="E517" s="14"/>
      <c r="F517" s="8"/>
      <c r="G517" s="188"/>
      <c r="H517" s="114"/>
      <c r="I517" s="4"/>
      <c r="J517" s="4"/>
      <c r="K517" s="123"/>
      <c r="L517" s="114"/>
      <c r="M517" s="4"/>
      <c r="N517" s="4"/>
      <c r="O517" s="4"/>
      <c r="P517" s="115"/>
      <c r="Q517" s="117"/>
    </row>
    <row r="518" spans="1:17" ht="20" x14ac:dyDescent="0.35">
      <c r="A518" s="201" t="str">
        <f>IF(Support!$G$30=0,"hide","personnel")</f>
        <v>hide</v>
      </c>
      <c r="D518" s="11"/>
      <c r="E518" s="14"/>
      <c r="F518" s="8"/>
      <c r="G518" s="188"/>
      <c r="H518" s="114"/>
      <c r="I518" s="4"/>
      <c r="J518" s="4"/>
      <c r="K518" s="123"/>
      <c r="L518" s="114"/>
      <c r="M518" s="4"/>
      <c r="N518" s="4"/>
      <c r="O518" s="4"/>
      <c r="P518" s="115"/>
      <c r="Q518" s="117"/>
    </row>
    <row r="519" spans="1:17" ht="20" x14ac:dyDescent="0.35">
      <c r="A519" s="201" t="str">
        <f>IF(Support!$G$30=0,"hide","personnel")</f>
        <v>hide</v>
      </c>
      <c r="D519" s="69"/>
      <c r="E519" s="70"/>
      <c r="F519" s="8"/>
      <c r="G519" s="188"/>
      <c r="H519" s="114"/>
      <c r="I519" s="4"/>
      <c r="J519" s="4"/>
      <c r="K519" s="123"/>
      <c r="L519" s="114"/>
      <c r="M519" s="4"/>
      <c r="N519" s="4"/>
      <c r="O519" s="4"/>
      <c r="P519" s="115"/>
      <c r="Q519" s="117"/>
    </row>
    <row r="520" spans="1:17" x14ac:dyDescent="0.3">
      <c r="A520" s="201" t="s">
        <v>181</v>
      </c>
    </row>
    <row r="521" spans="1:17" x14ac:dyDescent="0.3">
      <c r="A521" s="201" t="s">
        <v>181</v>
      </c>
    </row>
    <row r="522" spans="1:17" ht="15.5" x14ac:dyDescent="0.35">
      <c r="A522" s="201" t="str">
        <f>IF(Support!$G$32=0,"hide","personnel")</f>
        <v>hide</v>
      </c>
      <c r="D522" s="246" t="s">
        <v>44</v>
      </c>
      <c r="E522" s="246"/>
      <c r="F522" s="246"/>
      <c r="G522" s="246"/>
      <c r="H522" s="246"/>
      <c r="I522" s="246"/>
      <c r="J522" s="246"/>
      <c r="K522" s="246"/>
      <c r="L522" s="246"/>
      <c r="M522" s="246"/>
      <c r="N522" s="246"/>
      <c r="O522" s="246"/>
      <c r="P522" s="246"/>
      <c r="Q522" s="246"/>
    </row>
    <row r="523" spans="1:17" ht="15.5" x14ac:dyDescent="0.3">
      <c r="A523" s="201" t="str">
        <f>IF(Support!$G$32=0,"hide","personnel")</f>
        <v>hide</v>
      </c>
      <c r="D523" s="247" t="s">
        <v>210</v>
      </c>
      <c r="E523" s="247"/>
      <c r="F523" s="248" t="s">
        <v>211</v>
      </c>
      <c r="G523" s="250" t="s">
        <v>212</v>
      </c>
      <c r="H523" s="252" t="s">
        <v>213</v>
      </c>
      <c r="I523" s="253"/>
      <c r="J523" s="253"/>
      <c r="K523" s="253"/>
      <c r="L523" s="252" t="s">
        <v>214</v>
      </c>
      <c r="M523" s="253"/>
      <c r="N523" s="253"/>
      <c r="O523" s="253"/>
      <c r="P523" s="254"/>
      <c r="Q523" s="190"/>
    </row>
    <row r="524" spans="1:17" ht="46.5" x14ac:dyDescent="0.3">
      <c r="A524" s="201" t="str">
        <f>IF(Support!$G$32=0,"hide","personnel")</f>
        <v>hide</v>
      </c>
      <c r="D524" s="255" t="str">
        <f>"1." &amp; D522</f>
        <v>1.X-fragile</v>
      </c>
      <c r="E524" s="255"/>
      <c r="F524" s="249"/>
      <c r="G524" s="251"/>
      <c r="H524" s="107" t="s">
        <v>215</v>
      </c>
      <c r="I524" s="184" t="s">
        <v>187</v>
      </c>
      <c r="J524" s="184" t="s">
        <v>188</v>
      </c>
      <c r="K524" s="118" t="s">
        <v>190</v>
      </c>
      <c r="L524" s="107" t="s">
        <v>215</v>
      </c>
      <c r="M524" s="184" t="s">
        <v>187</v>
      </c>
      <c r="N524" s="184" t="s">
        <v>188</v>
      </c>
      <c r="O524" s="184" t="s">
        <v>190</v>
      </c>
      <c r="P524" s="124" t="s">
        <v>216</v>
      </c>
      <c r="Q524" s="116" t="s">
        <v>217</v>
      </c>
    </row>
    <row r="525" spans="1:17" ht="56.5" x14ac:dyDescent="0.3">
      <c r="A525" s="201" t="str">
        <f>IF(Support!$G$32=0,"hide","personnel")</f>
        <v>hide</v>
      </c>
      <c r="G525" s="193" t="s">
        <v>218</v>
      </c>
    </row>
    <row r="526" spans="1:17" ht="20" x14ac:dyDescent="0.35">
      <c r="A526" s="201" t="str">
        <f>IF(Support!$G$32=0,"hide","personnel")</f>
        <v>hide</v>
      </c>
      <c r="D526" s="9"/>
      <c r="E526" s="10" t="s">
        <v>227</v>
      </c>
      <c r="F526" s="6"/>
      <c r="G526" s="188"/>
      <c r="H526" s="108"/>
      <c r="I526" s="5"/>
      <c r="J526" s="5"/>
      <c r="K526" s="119"/>
      <c r="L526" s="108"/>
      <c r="M526" s="5"/>
      <c r="N526" s="2"/>
      <c r="O526" s="5"/>
      <c r="P526" s="110"/>
      <c r="Q526" s="117"/>
    </row>
    <row r="527" spans="1:17" ht="20" x14ac:dyDescent="0.35">
      <c r="A527" s="201" t="str">
        <f>IF(Support!$G$32=0,"hide","personnel")</f>
        <v>hide</v>
      </c>
      <c r="D527" s="11"/>
      <c r="E527" s="12" t="s">
        <v>228</v>
      </c>
      <c r="F527" s="6"/>
      <c r="G527" s="188"/>
      <c r="H527" s="108"/>
      <c r="I527" s="5"/>
      <c r="J527" s="5"/>
      <c r="K527" s="119"/>
      <c r="L527" s="108"/>
      <c r="M527" s="5"/>
      <c r="N527" s="2"/>
      <c r="O527" s="5"/>
      <c r="P527" s="110"/>
      <c r="Q527" s="117"/>
    </row>
    <row r="528" spans="1:17" ht="20" x14ac:dyDescent="0.35">
      <c r="A528" s="201" t="str">
        <f>IF(Support!$G$32=0,"hide","personnel")</f>
        <v>hide</v>
      </c>
      <c r="D528" s="11"/>
      <c r="E528" s="12" t="s">
        <v>229</v>
      </c>
      <c r="F528" s="6"/>
      <c r="G528" s="188"/>
      <c r="H528" s="109"/>
      <c r="I528" s="2"/>
      <c r="J528" s="2"/>
      <c r="K528" s="120"/>
      <c r="L528" s="109"/>
      <c r="M528" s="2"/>
      <c r="N528" s="2"/>
      <c r="O528" s="2"/>
      <c r="P528" s="110"/>
      <c r="Q528" s="117"/>
    </row>
    <row r="529" spans="1:17" ht="20" x14ac:dyDescent="0.35">
      <c r="A529" s="201" t="str">
        <f>IF(Support!$G$32=0,"hide","personnel")</f>
        <v>hide</v>
      </c>
      <c r="D529" s="11"/>
      <c r="E529" s="12" t="s">
        <v>221</v>
      </c>
      <c r="F529" s="6"/>
      <c r="G529" s="188"/>
      <c r="H529" s="109"/>
      <c r="I529" s="2"/>
      <c r="J529" s="2"/>
      <c r="K529" s="120"/>
      <c r="L529" s="109"/>
      <c r="M529" s="2"/>
      <c r="N529" s="2"/>
      <c r="O529" s="2"/>
      <c r="P529" s="110"/>
      <c r="Q529" s="117"/>
    </row>
    <row r="530" spans="1:17" ht="20" x14ac:dyDescent="0.35">
      <c r="A530" s="201" t="str">
        <f>IF(Support!$G$32=0,"hide","personnel")</f>
        <v>hide</v>
      </c>
      <c r="D530" s="11"/>
      <c r="E530" s="12" t="s">
        <v>222</v>
      </c>
      <c r="F530" s="6"/>
      <c r="G530" s="188"/>
      <c r="H530" s="109"/>
      <c r="I530" s="2"/>
      <c r="J530" s="2"/>
      <c r="K530" s="120"/>
      <c r="L530" s="109"/>
      <c r="M530" s="2"/>
      <c r="N530" s="2"/>
      <c r="O530" s="2"/>
      <c r="P530" s="110"/>
      <c r="Q530" s="117"/>
    </row>
    <row r="531" spans="1:17" ht="20" x14ac:dyDescent="0.35">
      <c r="A531" s="201" t="str">
        <f>IF(Support!$G$32=0,"hide","personnel")</f>
        <v>hide</v>
      </c>
      <c r="D531" s="11"/>
      <c r="E531" s="13" t="s">
        <v>233</v>
      </c>
      <c r="F531" s="6"/>
      <c r="G531" s="188"/>
      <c r="H531" s="109"/>
      <c r="I531" s="2"/>
      <c r="J531" s="2"/>
      <c r="K531" s="120"/>
      <c r="L531" s="109"/>
      <c r="M531" s="2"/>
      <c r="N531" s="2"/>
      <c r="O531" s="2"/>
      <c r="P531" s="110"/>
      <c r="Q531" s="117"/>
    </row>
    <row r="532" spans="1:17" ht="20" x14ac:dyDescent="0.35">
      <c r="A532" s="201" t="str">
        <f>IF(Support!$G$32=0,"hide","personnel")</f>
        <v>hide</v>
      </c>
      <c r="D532" s="11"/>
      <c r="E532" s="12" t="s">
        <v>223</v>
      </c>
      <c r="F532" s="6"/>
      <c r="G532" s="188"/>
      <c r="H532" s="109"/>
      <c r="I532" s="2"/>
      <c r="J532" s="2"/>
      <c r="K532" s="120"/>
      <c r="L532" s="109"/>
      <c r="M532" s="2"/>
      <c r="N532" s="2"/>
      <c r="O532" s="2"/>
      <c r="P532" s="110"/>
      <c r="Q532" s="117"/>
    </row>
    <row r="533" spans="1:17" ht="20" x14ac:dyDescent="0.35">
      <c r="A533" s="201" t="str">
        <f>IF(Support!$G$32=0,"hide","personnel")</f>
        <v>hide</v>
      </c>
      <c r="D533" s="11"/>
      <c r="E533" s="12" t="s">
        <v>224</v>
      </c>
      <c r="F533" s="6"/>
      <c r="G533" s="188"/>
      <c r="H533" s="109"/>
      <c r="I533" s="2"/>
      <c r="J533" s="2"/>
      <c r="K533" s="120"/>
      <c r="L533" s="109"/>
      <c r="M533" s="2"/>
      <c r="N533" s="2"/>
      <c r="O533" s="2"/>
      <c r="P533" s="110"/>
      <c r="Q533" s="117"/>
    </row>
    <row r="534" spans="1:17" ht="20" x14ac:dyDescent="0.35">
      <c r="A534" s="201" t="str">
        <f>IF(Support!$G$32=0,"hide","personnel")</f>
        <v>hide</v>
      </c>
      <c r="D534" s="28"/>
      <c r="E534" s="13"/>
      <c r="F534" s="29"/>
      <c r="G534" s="188"/>
      <c r="H534" s="111"/>
      <c r="I534" s="30"/>
      <c r="J534" s="30"/>
      <c r="K534" s="121"/>
      <c r="L534" s="111"/>
      <c r="M534" s="30"/>
      <c r="N534" s="30"/>
      <c r="O534" s="30"/>
      <c r="P534" s="125"/>
      <c r="Q534" s="117"/>
    </row>
    <row r="535" spans="1:17" ht="20" x14ac:dyDescent="0.35">
      <c r="A535" s="201" t="str">
        <f>IF(Support!$G$32=0,"hide","personnel")</f>
        <v>hide</v>
      </c>
      <c r="D535" s="11"/>
      <c r="F535" s="7"/>
      <c r="G535" s="188"/>
      <c r="H535" s="112"/>
      <c r="I535" s="3"/>
      <c r="J535" s="3"/>
      <c r="K535" s="122"/>
      <c r="L535" s="112"/>
      <c r="M535" s="3"/>
      <c r="N535" s="3"/>
      <c r="O535" s="3"/>
      <c r="P535" s="113"/>
      <c r="Q535" s="117"/>
    </row>
    <row r="536" spans="1:17" ht="20" x14ac:dyDescent="0.35">
      <c r="A536" s="201" t="str">
        <f>IF(Support!$G$32=0,"hide","personnel")</f>
        <v>hide</v>
      </c>
      <c r="D536" s="11"/>
      <c r="E536" s="14"/>
      <c r="F536" s="8"/>
      <c r="G536" s="188"/>
      <c r="H536" s="114"/>
      <c r="I536" s="4"/>
      <c r="J536" s="4"/>
      <c r="K536" s="123"/>
      <c r="L536" s="114"/>
      <c r="M536" s="4"/>
      <c r="N536" s="4"/>
      <c r="O536" s="4"/>
      <c r="P536" s="115"/>
      <c r="Q536" s="117"/>
    </row>
    <row r="537" spans="1:17" ht="20" x14ac:dyDescent="0.35">
      <c r="A537" s="201" t="str">
        <f>IF(Support!$G$32=0,"hide","personnel")</f>
        <v>hide</v>
      </c>
      <c r="D537" s="11"/>
      <c r="E537" s="14"/>
      <c r="F537" s="8"/>
      <c r="G537" s="188"/>
      <c r="H537" s="114"/>
      <c r="I537" s="4"/>
      <c r="J537" s="4"/>
      <c r="K537" s="123"/>
      <c r="L537" s="114"/>
      <c r="M537" s="4"/>
      <c r="N537" s="4"/>
      <c r="O537" s="4"/>
      <c r="P537" s="115"/>
      <c r="Q537" s="117"/>
    </row>
    <row r="538" spans="1:17" ht="20" x14ac:dyDescent="0.35">
      <c r="A538" s="201" t="str">
        <f>IF(Support!$G$32=0,"hide","personnel")</f>
        <v>hide</v>
      </c>
      <c r="D538" s="69"/>
      <c r="E538" s="70"/>
      <c r="F538" s="8"/>
      <c r="G538" s="188"/>
      <c r="H538" s="114"/>
      <c r="I538" s="4"/>
      <c r="J538" s="4"/>
      <c r="K538" s="123"/>
      <c r="L538" s="114"/>
      <c r="M538" s="4"/>
      <c r="N538" s="4"/>
      <c r="O538" s="4"/>
      <c r="P538" s="115"/>
      <c r="Q538" s="117"/>
    </row>
    <row r="539" spans="1:17" x14ac:dyDescent="0.3">
      <c r="A539" s="201" t="s">
        <v>181</v>
      </c>
    </row>
    <row r="540" spans="1:17" x14ac:dyDescent="0.3">
      <c r="A540" s="201" t="s">
        <v>181</v>
      </c>
    </row>
    <row r="541" spans="1:17" ht="15.5" x14ac:dyDescent="0.35">
      <c r="A541" s="201" t="str">
        <f>IF(Support!$G$33=0,"hide","personnel")</f>
        <v>hide</v>
      </c>
      <c r="D541" s="246" t="s">
        <v>45</v>
      </c>
      <c r="E541" s="246"/>
      <c r="F541" s="246"/>
      <c r="G541" s="246"/>
      <c r="H541" s="246"/>
      <c r="I541" s="246"/>
      <c r="J541" s="246"/>
      <c r="K541" s="246"/>
      <c r="L541" s="246"/>
      <c r="M541" s="246"/>
      <c r="N541" s="246"/>
      <c r="O541" s="246"/>
      <c r="P541" s="246"/>
      <c r="Q541" s="246"/>
    </row>
    <row r="542" spans="1:17" ht="15.5" x14ac:dyDescent="0.3">
      <c r="A542" s="201" t="str">
        <f>IF(Support!$G$33=0,"hide","personnel")</f>
        <v>hide</v>
      </c>
      <c r="D542" s="247" t="s">
        <v>210</v>
      </c>
      <c r="E542" s="247"/>
      <c r="F542" s="248" t="s">
        <v>211</v>
      </c>
      <c r="G542" s="250" t="s">
        <v>212</v>
      </c>
      <c r="H542" s="252" t="s">
        <v>213</v>
      </c>
      <c r="I542" s="253"/>
      <c r="J542" s="253"/>
      <c r="K542" s="253"/>
      <c r="L542" s="252" t="s">
        <v>214</v>
      </c>
      <c r="M542" s="253"/>
      <c r="N542" s="253"/>
      <c r="O542" s="253"/>
      <c r="P542" s="254"/>
      <c r="Q542" s="190"/>
    </row>
    <row r="543" spans="1:17" ht="46.5" x14ac:dyDescent="0.3">
      <c r="A543" s="201" t="str">
        <f>IF(Support!$G$33=0,"hide","personnel")</f>
        <v>hide</v>
      </c>
      <c r="D543" s="255" t="str">
        <f>"1." &amp; D541</f>
        <v>1.MLPA</v>
      </c>
      <c r="E543" s="255"/>
      <c r="F543" s="249"/>
      <c r="G543" s="251"/>
      <c r="H543" s="107" t="s">
        <v>215</v>
      </c>
      <c r="I543" s="184" t="s">
        <v>187</v>
      </c>
      <c r="J543" s="184" t="s">
        <v>188</v>
      </c>
      <c r="K543" s="118" t="s">
        <v>190</v>
      </c>
      <c r="L543" s="107" t="s">
        <v>215</v>
      </c>
      <c r="M543" s="184" t="s">
        <v>187</v>
      </c>
      <c r="N543" s="184" t="s">
        <v>188</v>
      </c>
      <c r="O543" s="184" t="s">
        <v>190</v>
      </c>
      <c r="P543" s="124" t="s">
        <v>216</v>
      </c>
      <c r="Q543" s="116" t="s">
        <v>217</v>
      </c>
    </row>
    <row r="544" spans="1:17" ht="56.5" x14ac:dyDescent="0.3">
      <c r="A544" s="201" t="str">
        <f>IF(Support!$G$33=0,"hide","personnel")</f>
        <v>hide</v>
      </c>
      <c r="G544" s="193" t="s">
        <v>218</v>
      </c>
    </row>
    <row r="545" spans="1:17" ht="20" x14ac:dyDescent="0.35">
      <c r="A545" s="201" t="str">
        <f>IF(Support!$G$33=0,"hide","personnel")</f>
        <v>hide</v>
      </c>
      <c r="D545" s="9"/>
      <c r="E545" s="10" t="s">
        <v>227</v>
      </c>
      <c r="F545" s="6"/>
      <c r="G545" s="188"/>
      <c r="H545" s="108"/>
      <c r="I545" s="5"/>
      <c r="J545" s="5"/>
      <c r="K545" s="119"/>
      <c r="L545" s="108"/>
      <c r="M545" s="5"/>
      <c r="N545" s="2"/>
      <c r="O545" s="5"/>
      <c r="P545" s="110"/>
      <c r="Q545" s="117"/>
    </row>
    <row r="546" spans="1:17" ht="20" x14ac:dyDescent="0.35">
      <c r="A546" s="201" t="str">
        <f>IF(Support!$G$33=0,"hide","personnel")</f>
        <v>hide</v>
      </c>
      <c r="D546" s="11"/>
      <c r="E546" s="12" t="s">
        <v>228</v>
      </c>
      <c r="F546" s="6"/>
      <c r="G546" s="188"/>
      <c r="H546" s="108"/>
      <c r="I546" s="5"/>
      <c r="J546" s="5"/>
      <c r="K546" s="119"/>
      <c r="L546" s="108"/>
      <c r="M546" s="5"/>
      <c r="N546" s="2"/>
      <c r="O546" s="5"/>
      <c r="P546" s="110"/>
      <c r="Q546" s="117"/>
    </row>
    <row r="547" spans="1:17" ht="20" x14ac:dyDescent="0.35">
      <c r="A547" s="201" t="str">
        <f>IF(Support!$G$33=0,"hide","personnel")</f>
        <v>hide</v>
      </c>
      <c r="D547" s="11"/>
      <c r="E547" s="12" t="s">
        <v>229</v>
      </c>
      <c r="F547" s="6"/>
      <c r="G547" s="188"/>
      <c r="H547" s="109"/>
      <c r="I547" s="2"/>
      <c r="J547" s="2"/>
      <c r="K547" s="120"/>
      <c r="L547" s="109"/>
      <c r="M547" s="2"/>
      <c r="N547" s="2"/>
      <c r="O547" s="2"/>
      <c r="P547" s="110"/>
      <c r="Q547" s="117"/>
    </row>
    <row r="548" spans="1:17" ht="20" x14ac:dyDescent="0.35">
      <c r="A548" s="201" t="str">
        <f>IF(Support!$G$33=0,"hide","personnel")</f>
        <v>hide</v>
      </c>
      <c r="D548" s="11"/>
      <c r="E548" s="12" t="s">
        <v>221</v>
      </c>
      <c r="F548" s="6"/>
      <c r="G548" s="188"/>
      <c r="H548" s="109"/>
      <c r="I548" s="2"/>
      <c r="J548" s="2"/>
      <c r="K548" s="120"/>
      <c r="L548" s="109"/>
      <c r="M548" s="2"/>
      <c r="N548" s="2"/>
      <c r="O548" s="2"/>
      <c r="P548" s="110"/>
      <c r="Q548" s="117"/>
    </row>
    <row r="549" spans="1:17" ht="20" x14ac:dyDescent="0.35">
      <c r="A549" s="201" t="str">
        <f>IF(Support!$G$33=0,"hide","personnel")</f>
        <v>hide</v>
      </c>
      <c r="D549" s="11"/>
      <c r="E549" s="12" t="s">
        <v>222</v>
      </c>
      <c r="F549" s="6"/>
      <c r="G549" s="188"/>
      <c r="H549" s="109"/>
      <c r="I549" s="2"/>
      <c r="J549" s="2"/>
      <c r="K549" s="120"/>
      <c r="L549" s="109"/>
      <c r="M549" s="2"/>
      <c r="N549" s="2"/>
      <c r="O549" s="2"/>
      <c r="P549" s="110"/>
      <c r="Q549" s="117"/>
    </row>
    <row r="550" spans="1:17" ht="20" x14ac:dyDescent="0.35">
      <c r="A550" s="201" t="str">
        <f>IF(Support!$G$33=0,"hide","personnel")</f>
        <v>hide</v>
      </c>
      <c r="D550" s="11"/>
      <c r="E550" s="13" t="s">
        <v>233</v>
      </c>
      <c r="F550" s="6"/>
      <c r="G550" s="188"/>
      <c r="H550" s="109"/>
      <c r="I550" s="2"/>
      <c r="J550" s="2"/>
      <c r="K550" s="120"/>
      <c r="L550" s="109"/>
      <c r="M550" s="2"/>
      <c r="N550" s="2"/>
      <c r="O550" s="2"/>
      <c r="P550" s="110"/>
      <c r="Q550" s="117"/>
    </row>
    <row r="551" spans="1:17" ht="20" x14ac:dyDescent="0.35">
      <c r="A551" s="201" t="str">
        <f>IF(Support!$G$33=0,"hide","personnel")</f>
        <v>hide</v>
      </c>
      <c r="D551" s="11"/>
      <c r="E551" s="12" t="s">
        <v>223</v>
      </c>
      <c r="F551" s="6"/>
      <c r="G551" s="188"/>
      <c r="H551" s="109"/>
      <c r="I551" s="2"/>
      <c r="J551" s="2"/>
      <c r="K551" s="120"/>
      <c r="L551" s="109"/>
      <c r="M551" s="2"/>
      <c r="N551" s="2"/>
      <c r="O551" s="2"/>
      <c r="P551" s="110"/>
      <c r="Q551" s="117"/>
    </row>
    <row r="552" spans="1:17" ht="20" x14ac:dyDescent="0.35">
      <c r="A552" s="201" t="str">
        <f>IF(Support!$G$33=0,"hide","personnel")</f>
        <v>hide</v>
      </c>
      <c r="D552" s="11"/>
      <c r="E552" s="12" t="s">
        <v>224</v>
      </c>
      <c r="F552" s="6"/>
      <c r="G552" s="188"/>
      <c r="H552" s="109"/>
      <c r="I552" s="2"/>
      <c r="J552" s="2"/>
      <c r="K552" s="120"/>
      <c r="L552" s="109"/>
      <c r="M552" s="2"/>
      <c r="N552" s="2"/>
      <c r="O552" s="2"/>
      <c r="P552" s="110"/>
      <c r="Q552" s="117"/>
    </row>
    <row r="553" spans="1:17" ht="20" x14ac:dyDescent="0.35">
      <c r="A553" s="201" t="str">
        <f>IF(Support!$G$33=0,"hide","personnel")</f>
        <v>hide</v>
      </c>
      <c r="D553" s="28"/>
      <c r="E553" s="13"/>
      <c r="F553" s="29"/>
      <c r="G553" s="188"/>
      <c r="H553" s="111"/>
      <c r="I553" s="30"/>
      <c r="J553" s="30"/>
      <c r="K553" s="121"/>
      <c r="L553" s="111"/>
      <c r="M553" s="30"/>
      <c r="N553" s="30"/>
      <c r="O553" s="30"/>
      <c r="P553" s="125"/>
      <c r="Q553" s="117"/>
    </row>
    <row r="554" spans="1:17" ht="20" x14ac:dyDescent="0.35">
      <c r="A554" s="201" t="str">
        <f>IF(Support!$G$33=0,"hide","personnel")</f>
        <v>hide</v>
      </c>
      <c r="D554" s="11"/>
      <c r="F554" s="7"/>
      <c r="G554" s="188"/>
      <c r="H554" s="112"/>
      <c r="I554" s="3"/>
      <c r="J554" s="3"/>
      <c r="K554" s="122"/>
      <c r="L554" s="112"/>
      <c r="M554" s="3"/>
      <c r="N554" s="3"/>
      <c r="O554" s="3"/>
      <c r="P554" s="113"/>
      <c r="Q554" s="117"/>
    </row>
    <row r="555" spans="1:17" ht="20" x14ac:dyDescent="0.35">
      <c r="A555" s="201" t="str">
        <f>IF(Support!$G$33=0,"hide","personnel")</f>
        <v>hide</v>
      </c>
      <c r="D555" s="11"/>
      <c r="E555" s="14"/>
      <c r="F555" s="8"/>
      <c r="G555" s="188"/>
      <c r="H555" s="114"/>
      <c r="I555" s="4"/>
      <c r="J555" s="4"/>
      <c r="K555" s="123"/>
      <c r="L555" s="114"/>
      <c r="M555" s="4"/>
      <c r="N555" s="4"/>
      <c r="O555" s="4"/>
      <c r="P555" s="115"/>
      <c r="Q555" s="117"/>
    </row>
    <row r="556" spans="1:17" ht="20" x14ac:dyDescent="0.35">
      <c r="A556" s="201" t="str">
        <f>IF(Support!$G$33=0,"hide","personnel")</f>
        <v>hide</v>
      </c>
      <c r="D556" s="11"/>
      <c r="E556" s="14"/>
      <c r="F556" s="8"/>
      <c r="G556" s="188"/>
      <c r="H556" s="114"/>
      <c r="I556" s="4"/>
      <c r="J556" s="4"/>
      <c r="K556" s="123"/>
      <c r="L556" s="114"/>
      <c r="M556" s="4"/>
      <c r="N556" s="4"/>
      <c r="O556" s="4"/>
      <c r="P556" s="115"/>
      <c r="Q556" s="117"/>
    </row>
    <row r="557" spans="1:17" ht="20" x14ac:dyDescent="0.35">
      <c r="A557" s="201" t="str">
        <f>IF(Support!$G$33=0,"hide","personnel")</f>
        <v>hide</v>
      </c>
      <c r="D557" s="69"/>
      <c r="E557" s="70"/>
      <c r="F557" s="8"/>
      <c r="G557" s="188"/>
      <c r="H557" s="114"/>
      <c r="I557" s="4"/>
      <c r="J557" s="4"/>
      <c r="K557" s="123"/>
      <c r="L557" s="114"/>
      <c r="M557" s="4"/>
      <c r="N557" s="4"/>
      <c r="O557" s="4"/>
      <c r="P557" s="115"/>
      <c r="Q557" s="117"/>
    </row>
    <row r="558" spans="1:17" x14ac:dyDescent="0.3">
      <c r="A558" s="201" t="s">
        <v>181</v>
      </c>
    </row>
    <row r="559" spans="1:17" x14ac:dyDescent="0.3">
      <c r="A559" s="201" t="s">
        <v>181</v>
      </c>
    </row>
    <row r="560" spans="1:17" x14ac:dyDescent="0.3">
      <c r="A560" s="201" t="s">
        <v>181</v>
      </c>
    </row>
    <row r="561" spans="1:17" ht="15.5" x14ac:dyDescent="0.35">
      <c r="A561" s="201" t="str">
        <f>IF(Support!$G$36=0,"hide","personnel")</f>
        <v>hide</v>
      </c>
      <c r="D561" s="246" t="s">
        <v>48</v>
      </c>
      <c r="E561" s="246"/>
      <c r="F561" s="246"/>
      <c r="G561" s="246"/>
      <c r="H561" s="246"/>
      <c r="I561" s="246"/>
      <c r="J561" s="246"/>
      <c r="K561" s="246"/>
      <c r="L561" s="246"/>
      <c r="M561" s="246"/>
      <c r="N561" s="246"/>
      <c r="O561" s="246"/>
      <c r="P561" s="246"/>
      <c r="Q561" s="246"/>
    </row>
    <row r="562" spans="1:17" ht="15.5" x14ac:dyDescent="0.3">
      <c r="A562" s="201" t="str">
        <f>IF(Support!$G$36=0,"hide","personnel")</f>
        <v>hide</v>
      </c>
      <c r="D562" s="247" t="s">
        <v>210</v>
      </c>
      <c r="E562" s="247"/>
      <c r="F562" s="248" t="s">
        <v>211</v>
      </c>
      <c r="G562" s="250" t="s">
        <v>212</v>
      </c>
      <c r="H562" s="252" t="s">
        <v>213</v>
      </c>
      <c r="I562" s="253"/>
      <c r="J562" s="253"/>
      <c r="K562" s="253"/>
      <c r="L562" s="252" t="s">
        <v>214</v>
      </c>
      <c r="M562" s="253"/>
      <c r="N562" s="253"/>
      <c r="O562" s="253"/>
      <c r="P562" s="254"/>
      <c r="Q562" s="190"/>
    </row>
    <row r="563" spans="1:17" ht="46.5" x14ac:dyDescent="0.3">
      <c r="A563" s="201" t="str">
        <f>IF(Support!$G$36=0,"hide","personnel")</f>
        <v>hide</v>
      </c>
      <c r="D563" s="255" t="str">
        <f>"1." &amp; D561</f>
        <v>1.FISH</v>
      </c>
      <c r="E563" s="255"/>
      <c r="F563" s="249"/>
      <c r="G563" s="251"/>
      <c r="H563" s="107" t="s">
        <v>215</v>
      </c>
      <c r="I563" s="184" t="s">
        <v>187</v>
      </c>
      <c r="J563" s="184" t="s">
        <v>188</v>
      </c>
      <c r="K563" s="118" t="s">
        <v>190</v>
      </c>
      <c r="L563" s="107" t="s">
        <v>215</v>
      </c>
      <c r="M563" s="184" t="s">
        <v>187</v>
      </c>
      <c r="N563" s="184" t="s">
        <v>188</v>
      </c>
      <c r="O563" s="184" t="s">
        <v>190</v>
      </c>
      <c r="P563" s="124" t="s">
        <v>216</v>
      </c>
      <c r="Q563" s="116" t="s">
        <v>217</v>
      </c>
    </row>
    <row r="564" spans="1:17" ht="56.5" x14ac:dyDescent="0.3">
      <c r="A564" s="201" t="str">
        <f>IF(Support!$G$36=0,"hide","personnel")</f>
        <v>hide</v>
      </c>
      <c r="G564" s="193" t="s">
        <v>218</v>
      </c>
    </row>
    <row r="565" spans="1:17" ht="20" x14ac:dyDescent="0.35">
      <c r="A565" s="201" t="str">
        <f>IF(Support!$G$36=0,"hide","personnel")</f>
        <v>hide</v>
      </c>
      <c r="D565" s="9"/>
      <c r="E565" s="10" t="s">
        <v>227</v>
      </c>
      <c r="F565" s="6"/>
      <c r="G565" s="188"/>
      <c r="H565" s="108"/>
      <c r="I565" s="5"/>
      <c r="J565" s="5"/>
      <c r="K565" s="119"/>
      <c r="L565" s="108"/>
      <c r="M565" s="5"/>
      <c r="N565" s="2"/>
      <c r="O565" s="5"/>
      <c r="P565" s="110"/>
      <c r="Q565" s="117"/>
    </row>
    <row r="566" spans="1:17" ht="20" x14ac:dyDescent="0.35">
      <c r="A566" s="201" t="str">
        <f>IF(Support!$G$36=0,"hide","personnel")</f>
        <v>hide</v>
      </c>
      <c r="D566" s="11"/>
      <c r="E566" s="12" t="s">
        <v>228</v>
      </c>
      <c r="F566" s="6"/>
      <c r="G566" s="188"/>
      <c r="H566" s="108"/>
      <c r="I566" s="5"/>
      <c r="J566" s="5"/>
      <c r="K566" s="119"/>
      <c r="L566" s="108"/>
      <c r="M566" s="5"/>
      <c r="N566" s="2"/>
      <c r="O566" s="5"/>
      <c r="P566" s="110"/>
      <c r="Q566" s="117"/>
    </row>
    <row r="567" spans="1:17" ht="20" x14ac:dyDescent="0.35">
      <c r="A567" s="201" t="str">
        <f>IF(Support!$G$36=0,"hide","personnel")</f>
        <v>hide</v>
      </c>
      <c r="D567" s="11"/>
      <c r="E567" s="12" t="s">
        <v>229</v>
      </c>
      <c r="F567" s="6"/>
      <c r="G567" s="188"/>
      <c r="H567" s="109"/>
      <c r="I567" s="2"/>
      <c r="J567" s="2"/>
      <c r="K567" s="120"/>
      <c r="L567" s="109"/>
      <c r="M567" s="2"/>
      <c r="N567" s="2"/>
      <c r="O567" s="2"/>
      <c r="P567" s="110"/>
      <c r="Q567" s="117"/>
    </row>
    <row r="568" spans="1:17" ht="20" x14ac:dyDescent="0.35">
      <c r="A568" s="201" t="str">
        <f>IF(Support!$G$36=0,"hide","personnel")</f>
        <v>hide</v>
      </c>
      <c r="D568" s="11"/>
      <c r="E568" s="12" t="s">
        <v>221</v>
      </c>
      <c r="F568" s="6"/>
      <c r="G568" s="188"/>
      <c r="H568" s="109"/>
      <c r="I568" s="2"/>
      <c r="J568" s="2"/>
      <c r="K568" s="120"/>
      <c r="L568" s="109"/>
      <c r="M568" s="2"/>
      <c r="N568" s="2"/>
      <c r="O568" s="2"/>
      <c r="P568" s="110"/>
      <c r="Q568" s="117"/>
    </row>
    <row r="569" spans="1:17" ht="20" x14ac:dyDescent="0.35">
      <c r="A569" s="201" t="str">
        <f>IF(Support!$G$36=0,"hide","personnel")</f>
        <v>hide</v>
      </c>
      <c r="D569" s="11"/>
      <c r="E569" s="12" t="s">
        <v>222</v>
      </c>
      <c r="F569" s="6"/>
      <c r="G569" s="188"/>
      <c r="H569" s="109"/>
      <c r="I569" s="2"/>
      <c r="J569" s="2"/>
      <c r="K569" s="120"/>
      <c r="L569" s="109"/>
      <c r="M569" s="2"/>
      <c r="N569" s="2"/>
      <c r="O569" s="2"/>
      <c r="P569" s="110"/>
      <c r="Q569" s="117"/>
    </row>
    <row r="570" spans="1:17" ht="20" x14ac:dyDescent="0.35">
      <c r="A570" s="201" t="str">
        <f>IF(Support!$G$36=0,"hide","personnel")</f>
        <v>hide</v>
      </c>
      <c r="D570" s="11"/>
      <c r="E570" s="13" t="s">
        <v>233</v>
      </c>
      <c r="F570" s="6"/>
      <c r="G570" s="188"/>
      <c r="H570" s="109"/>
      <c r="I570" s="2"/>
      <c r="J570" s="2"/>
      <c r="K570" s="120"/>
      <c r="L570" s="109"/>
      <c r="M570" s="2"/>
      <c r="N570" s="2"/>
      <c r="O570" s="2"/>
      <c r="P570" s="110"/>
      <c r="Q570" s="117"/>
    </row>
    <row r="571" spans="1:17" ht="20" x14ac:dyDescent="0.35">
      <c r="A571" s="201" t="str">
        <f>IF(Support!$G$36=0,"hide","personnel")</f>
        <v>hide</v>
      </c>
      <c r="D571" s="11"/>
      <c r="E571" s="12" t="s">
        <v>223</v>
      </c>
      <c r="F571" s="6"/>
      <c r="G571" s="188"/>
      <c r="H571" s="109"/>
      <c r="I571" s="2"/>
      <c r="J571" s="2"/>
      <c r="K571" s="120"/>
      <c r="L571" s="109"/>
      <c r="M571" s="2"/>
      <c r="N571" s="2"/>
      <c r="O571" s="2"/>
      <c r="P571" s="110"/>
      <c r="Q571" s="117"/>
    </row>
    <row r="572" spans="1:17" ht="20" x14ac:dyDescent="0.35">
      <c r="A572" s="201" t="str">
        <f>IF(Support!$G$36=0,"hide","personnel")</f>
        <v>hide</v>
      </c>
      <c r="D572" s="11"/>
      <c r="E572" s="12" t="s">
        <v>224</v>
      </c>
      <c r="F572" s="6"/>
      <c r="G572" s="188"/>
      <c r="H572" s="109"/>
      <c r="I572" s="2"/>
      <c r="J572" s="2"/>
      <c r="K572" s="120"/>
      <c r="L572" s="109"/>
      <c r="M572" s="2"/>
      <c r="N572" s="2"/>
      <c r="O572" s="2"/>
      <c r="P572" s="110"/>
      <c r="Q572" s="117"/>
    </row>
    <row r="573" spans="1:17" ht="20" x14ac:dyDescent="0.35">
      <c r="A573" s="201" t="str">
        <f>IF(Support!$G$36=0,"hide","personnel")</f>
        <v>hide</v>
      </c>
      <c r="D573" s="28"/>
      <c r="E573" s="217" t="s">
        <v>235</v>
      </c>
      <c r="F573" s="6"/>
      <c r="G573" s="188"/>
      <c r="H573" s="111"/>
      <c r="I573" s="30"/>
      <c r="J573" s="30"/>
      <c r="K573" s="121"/>
      <c r="L573" s="111"/>
      <c r="M573" s="30"/>
      <c r="N573" s="30"/>
      <c r="O573" s="30"/>
      <c r="P573" s="125"/>
      <c r="Q573" s="117"/>
    </row>
    <row r="574" spans="1:17" ht="20" x14ac:dyDescent="0.35">
      <c r="A574" s="201" t="str">
        <f>IF(Support!$G$36=0,"hide","personnel")</f>
        <v>hide</v>
      </c>
      <c r="D574" s="11"/>
      <c r="F574" s="7"/>
      <c r="G574" s="188"/>
      <c r="H574" s="112"/>
      <c r="I574" s="3"/>
      <c r="J574" s="3"/>
      <c r="K574" s="122"/>
      <c r="L574" s="112"/>
      <c r="M574" s="3"/>
      <c r="N574" s="3"/>
      <c r="O574" s="3"/>
      <c r="P574" s="113"/>
      <c r="Q574" s="117"/>
    </row>
    <row r="575" spans="1:17" ht="20" x14ac:dyDescent="0.35">
      <c r="A575" s="201" t="str">
        <f>IF(Support!$G$36=0,"hide","personnel")</f>
        <v>hide</v>
      </c>
      <c r="D575" s="11"/>
      <c r="E575" s="14"/>
      <c r="F575" s="8"/>
      <c r="G575" s="188"/>
      <c r="H575" s="114"/>
      <c r="I575" s="4"/>
      <c r="J575" s="4"/>
      <c r="K575" s="123"/>
      <c r="L575" s="114"/>
      <c r="M575" s="4"/>
      <c r="N575" s="4"/>
      <c r="O575" s="4"/>
      <c r="P575" s="115"/>
      <c r="Q575" s="117"/>
    </row>
    <row r="576" spans="1:17" ht="20" x14ac:dyDescent="0.35">
      <c r="A576" s="201" t="str">
        <f>IF(Support!$G$36=0,"hide","personnel")</f>
        <v>hide</v>
      </c>
      <c r="D576" s="11"/>
      <c r="E576" s="14"/>
      <c r="F576" s="8"/>
      <c r="G576" s="188"/>
      <c r="H576" s="114"/>
      <c r="I576" s="4"/>
      <c r="J576" s="4"/>
      <c r="K576" s="123"/>
      <c r="L576" s="114"/>
      <c r="M576" s="4"/>
      <c r="N576" s="4"/>
      <c r="O576" s="4"/>
      <c r="P576" s="115"/>
      <c r="Q576" s="117"/>
    </row>
    <row r="577" spans="1:17" ht="20" x14ac:dyDescent="0.35">
      <c r="A577" s="201" t="str">
        <f>IF(Support!$G$36=0,"hide","personnel")</f>
        <v>hide</v>
      </c>
      <c r="D577" s="69"/>
      <c r="E577" s="70"/>
      <c r="F577" s="8"/>
      <c r="G577" s="188"/>
      <c r="H577" s="114"/>
      <c r="I577" s="4"/>
      <c r="J577" s="4"/>
      <c r="K577" s="123"/>
      <c r="L577" s="114"/>
      <c r="M577" s="4"/>
      <c r="N577" s="4"/>
      <c r="O577" s="4"/>
      <c r="P577" s="115"/>
      <c r="Q577" s="117"/>
    </row>
    <row r="578" spans="1:17" x14ac:dyDescent="0.3">
      <c r="A578" s="201" t="str">
        <f>IF(Support!$G$36=0,"hide","personnel")</f>
        <v>hide</v>
      </c>
    </row>
    <row r="579" spans="1:17" x14ac:dyDescent="0.3">
      <c r="A579" s="201" t="s">
        <v>181</v>
      </c>
    </row>
    <row r="580" spans="1:17" x14ac:dyDescent="0.3">
      <c r="A580" s="201" t="s">
        <v>181</v>
      </c>
    </row>
    <row r="581" spans="1:17" ht="15.5" x14ac:dyDescent="0.35">
      <c r="A581" s="201" t="str">
        <f>IF(Support!$G$45=0,"hide","personnel")</f>
        <v>hide</v>
      </c>
      <c r="D581" s="246" t="s">
        <v>236</v>
      </c>
      <c r="E581" s="246"/>
      <c r="F581" s="246"/>
      <c r="G581" s="246"/>
      <c r="H581" s="246"/>
      <c r="I581" s="246"/>
      <c r="J581" s="246"/>
      <c r="K581" s="246"/>
      <c r="L581" s="246"/>
      <c r="M581" s="246"/>
      <c r="N581" s="246"/>
      <c r="O581" s="246"/>
      <c r="P581" s="246"/>
      <c r="Q581" s="246"/>
    </row>
    <row r="582" spans="1:17" ht="15.5" x14ac:dyDescent="0.3">
      <c r="A582" s="201" t="str">
        <f>IF(Support!$G$45=0,"hide","personnel")</f>
        <v>hide</v>
      </c>
      <c r="D582" s="247" t="s">
        <v>210</v>
      </c>
      <c r="E582" s="247"/>
      <c r="F582" s="248" t="s">
        <v>211</v>
      </c>
      <c r="G582" s="250" t="s">
        <v>212</v>
      </c>
      <c r="H582" s="252" t="s">
        <v>213</v>
      </c>
      <c r="I582" s="253"/>
      <c r="J582" s="253"/>
      <c r="K582" s="253"/>
      <c r="L582" s="252" t="s">
        <v>214</v>
      </c>
      <c r="M582" s="253"/>
      <c r="N582" s="253"/>
      <c r="O582" s="253"/>
      <c r="P582" s="254"/>
      <c r="Q582" s="190"/>
    </row>
    <row r="583" spans="1:17" ht="46.5" x14ac:dyDescent="0.3">
      <c r="A583" s="201" t="str">
        <f>IF(Support!$G$45=0,"hide","personnel")</f>
        <v>hide</v>
      </c>
      <c r="D583" s="255" t="str">
        <f>"1." &amp; D581</f>
        <v>1.CMA - CGH Array</v>
      </c>
      <c r="E583" s="255"/>
      <c r="F583" s="249"/>
      <c r="G583" s="251"/>
      <c r="H583" s="107" t="s">
        <v>215</v>
      </c>
      <c r="I583" s="184" t="s">
        <v>187</v>
      </c>
      <c r="J583" s="184" t="s">
        <v>188</v>
      </c>
      <c r="K583" s="118" t="s">
        <v>190</v>
      </c>
      <c r="L583" s="107" t="s">
        <v>215</v>
      </c>
      <c r="M583" s="184" t="s">
        <v>187</v>
      </c>
      <c r="N583" s="184" t="s">
        <v>188</v>
      </c>
      <c r="O583" s="184" t="s">
        <v>190</v>
      </c>
      <c r="P583" s="124" t="s">
        <v>216</v>
      </c>
      <c r="Q583" s="116" t="s">
        <v>217</v>
      </c>
    </row>
    <row r="584" spans="1:17" ht="56.5" x14ac:dyDescent="0.3">
      <c r="A584" s="201" t="str">
        <f>IF(Support!$G$45=0,"hide","personnel")</f>
        <v>hide</v>
      </c>
      <c r="G584" s="193" t="s">
        <v>218</v>
      </c>
    </row>
    <row r="585" spans="1:17" ht="20" x14ac:dyDescent="0.35">
      <c r="A585" s="201" t="str">
        <f>IF(Support!$G$45=0,"hide","personnel")</f>
        <v>hide</v>
      </c>
      <c r="D585" s="9"/>
      <c r="E585" s="10" t="s">
        <v>227</v>
      </c>
      <c r="F585" s="6"/>
      <c r="G585" s="188"/>
      <c r="H585" s="108"/>
      <c r="I585" s="5"/>
      <c r="J585" s="5"/>
      <c r="K585" s="119"/>
      <c r="L585" s="108"/>
      <c r="M585" s="5"/>
      <c r="N585" s="2"/>
      <c r="O585" s="5"/>
      <c r="P585" s="110"/>
      <c r="Q585" s="117"/>
    </row>
    <row r="586" spans="1:17" ht="20" x14ac:dyDescent="0.35">
      <c r="A586" s="201" t="str">
        <f>IF(Support!$G$45=0,"hide","personnel")</f>
        <v>hide</v>
      </c>
      <c r="D586" s="11"/>
      <c r="E586" s="12" t="s">
        <v>228</v>
      </c>
      <c r="F586" s="6"/>
      <c r="G586" s="188"/>
      <c r="H586" s="108"/>
      <c r="I586" s="5"/>
      <c r="J586" s="5"/>
      <c r="K586" s="119"/>
      <c r="L586" s="108"/>
      <c r="M586" s="5"/>
      <c r="N586" s="2"/>
      <c r="O586" s="5"/>
      <c r="P586" s="110"/>
      <c r="Q586" s="117"/>
    </row>
    <row r="587" spans="1:17" ht="20" x14ac:dyDescent="0.35">
      <c r="A587" s="201" t="str">
        <f>IF(Support!$G$45=0,"hide","personnel")</f>
        <v>hide</v>
      </c>
      <c r="D587" s="11"/>
      <c r="E587" s="12" t="s">
        <v>229</v>
      </c>
      <c r="F587" s="6"/>
      <c r="G587" s="188"/>
      <c r="H587" s="109"/>
      <c r="I587" s="2"/>
      <c r="J587" s="2"/>
      <c r="K587" s="120"/>
      <c r="L587" s="109"/>
      <c r="M587" s="5"/>
      <c r="N587" s="2"/>
      <c r="O587" s="2"/>
      <c r="P587" s="110"/>
      <c r="Q587" s="117"/>
    </row>
    <row r="588" spans="1:17" ht="20" x14ac:dyDescent="0.35">
      <c r="A588" s="201" t="str">
        <f>IF(Support!$G$45=0,"hide","personnel")</f>
        <v>hide</v>
      </c>
      <c r="D588" s="11"/>
      <c r="E588" s="12" t="s">
        <v>221</v>
      </c>
      <c r="F588" s="6"/>
      <c r="G588" s="188"/>
      <c r="H588" s="109"/>
      <c r="I588" s="2"/>
      <c r="J588" s="2"/>
      <c r="K588" s="120"/>
      <c r="L588" s="109"/>
      <c r="M588" s="2"/>
      <c r="N588" s="2"/>
      <c r="O588" s="2"/>
      <c r="P588" s="110"/>
      <c r="Q588" s="117"/>
    </row>
    <row r="589" spans="1:17" ht="20" x14ac:dyDescent="0.35">
      <c r="A589" s="201" t="str">
        <f>IF(Support!$G$45=0,"hide","personnel")</f>
        <v>hide</v>
      </c>
      <c r="D589" s="11"/>
      <c r="E589" s="12" t="s">
        <v>222</v>
      </c>
      <c r="F589" s="6"/>
      <c r="G589" s="188"/>
      <c r="H589" s="109"/>
      <c r="I589" s="2"/>
      <c r="J589" s="2"/>
      <c r="K589" s="120"/>
      <c r="L589" s="109"/>
      <c r="M589" s="2"/>
      <c r="N589" s="2"/>
      <c r="O589" s="2"/>
      <c r="P589" s="110"/>
      <c r="Q589" s="117"/>
    </row>
    <row r="590" spans="1:17" ht="20" x14ac:dyDescent="0.35">
      <c r="A590" s="201" t="str">
        <f>IF(Support!$G$45=0,"hide","personnel")</f>
        <v>hide</v>
      </c>
      <c r="D590" s="11"/>
      <c r="E590" s="13" t="s">
        <v>233</v>
      </c>
      <c r="F590" s="6"/>
      <c r="G590" s="188"/>
      <c r="H590" s="109"/>
      <c r="I590" s="2"/>
      <c r="J590" s="2"/>
      <c r="K590" s="120"/>
      <c r="L590" s="109"/>
      <c r="M590" s="2"/>
      <c r="N590" s="2"/>
      <c r="O590" s="2"/>
      <c r="P590" s="110"/>
      <c r="Q590" s="117"/>
    </row>
    <row r="591" spans="1:17" ht="20" x14ac:dyDescent="0.35">
      <c r="A591" s="201" t="str">
        <f>IF(Support!$G$45=0,"hide","personnel")</f>
        <v>hide</v>
      </c>
      <c r="D591" s="11"/>
      <c r="E591" s="12" t="s">
        <v>223</v>
      </c>
      <c r="F591" s="6"/>
      <c r="G591" s="188"/>
      <c r="H591" s="109"/>
      <c r="I591" s="2"/>
      <c r="J591" s="2"/>
      <c r="K591" s="120"/>
      <c r="L591" s="109"/>
      <c r="M591" s="2"/>
      <c r="N591" s="2"/>
      <c r="O591" s="2"/>
      <c r="P591" s="110"/>
      <c r="Q591" s="117"/>
    </row>
    <row r="592" spans="1:17" ht="20" x14ac:dyDescent="0.35">
      <c r="A592" s="201" t="str">
        <f>IF(Support!$G$45=0,"hide","personnel")</f>
        <v>hide</v>
      </c>
      <c r="D592" s="11"/>
      <c r="E592" s="12" t="s">
        <v>224</v>
      </c>
      <c r="F592" s="6"/>
      <c r="G592" s="188"/>
      <c r="H592" s="109"/>
      <c r="I592" s="2"/>
      <c r="J592" s="2"/>
      <c r="K592" s="120"/>
      <c r="L592" s="109"/>
      <c r="M592" s="2"/>
      <c r="N592" s="2"/>
      <c r="O592" s="2"/>
      <c r="P592" s="110"/>
      <c r="Q592" s="117"/>
    </row>
    <row r="593" spans="1:17" ht="20" x14ac:dyDescent="0.35">
      <c r="A593" s="201" t="str">
        <f>IF(Support!$G$45=0,"hide","personnel")</f>
        <v>hide</v>
      </c>
      <c r="D593" s="28"/>
      <c r="E593" s="217" t="s">
        <v>234</v>
      </c>
      <c r="F593" s="29"/>
      <c r="G593" s="188"/>
      <c r="H593" s="111"/>
      <c r="I593" s="30"/>
      <c r="J593" s="30"/>
      <c r="K593" s="121"/>
      <c r="L593" s="111"/>
      <c r="M593" s="30"/>
      <c r="N593" s="30"/>
      <c r="O593" s="30"/>
      <c r="P593" s="125"/>
      <c r="Q593" s="117"/>
    </row>
    <row r="594" spans="1:17" ht="20" x14ac:dyDescent="0.35">
      <c r="A594" s="201" t="str">
        <f>IF(Support!$G$45=0,"hide","personnel")</f>
        <v>hide</v>
      </c>
      <c r="D594" s="11"/>
      <c r="F594" s="7"/>
      <c r="G594" s="188"/>
      <c r="H594" s="112"/>
      <c r="I594" s="3"/>
      <c r="J594" s="3"/>
      <c r="K594" s="122"/>
      <c r="L594" s="112"/>
      <c r="M594" s="3"/>
      <c r="N594" s="3"/>
      <c r="O594" s="3"/>
      <c r="P594" s="113"/>
      <c r="Q594" s="117"/>
    </row>
    <row r="595" spans="1:17" ht="20" x14ac:dyDescent="0.35">
      <c r="A595" s="201" t="str">
        <f>IF(Support!$G$45=0,"hide","personnel")</f>
        <v>hide</v>
      </c>
      <c r="D595" s="11"/>
      <c r="E595" s="14"/>
      <c r="F595" s="8"/>
      <c r="G595" s="188"/>
      <c r="H595" s="114"/>
      <c r="I595" s="4"/>
      <c r="J595" s="4"/>
      <c r="K595" s="123"/>
      <c r="L595" s="114"/>
      <c r="M595" s="4"/>
      <c r="N595" s="4"/>
      <c r="O595" s="4"/>
      <c r="P595" s="115"/>
      <c r="Q595" s="117"/>
    </row>
    <row r="596" spans="1:17" ht="20" x14ac:dyDescent="0.35">
      <c r="A596" s="201" t="str">
        <f>IF(Support!$G$45=0,"hide","personnel")</f>
        <v>hide</v>
      </c>
      <c r="D596" s="11"/>
      <c r="E596" s="14"/>
      <c r="F596" s="8"/>
      <c r="G596" s="188"/>
      <c r="H596" s="114"/>
      <c r="I596" s="4"/>
      <c r="J596" s="4"/>
      <c r="K596" s="123"/>
      <c r="L596" s="114"/>
      <c r="M596" s="4"/>
      <c r="N596" s="4"/>
      <c r="O596" s="4"/>
      <c r="P596" s="115"/>
      <c r="Q596" s="117"/>
    </row>
    <row r="597" spans="1:17" ht="20" x14ac:dyDescent="0.35">
      <c r="A597" s="201" t="str">
        <f>IF(Support!$G$45=0,"hide","personnel")</f>
        <v>hide</v>
      </c>
      <c r="D597" s="69"/>
      <c r="E597" s="70"/>
      <c r="F597" s="8"/>
      <c r="G597" s="188"/>
      <c r="H597" s="114"/>
      <c r="I597" s="4"/>
      <c r="J597" s="4"/>
      <c r="K597" s="123"/>
      <c r="L597" s="114"/>
      <c r="M597" s="4"/>
      <c r="N597" s="4"/>
      <c r="O597" s="4"/>
      <c r="P597" s="115"/>
      <c r="Q597" s="117"/>
    </row>
    <row r="598" spans="1:17" x14ac:dyDescent="0.3">
      <c r="A598" s="201" t="str">
        <f>IF(Support!$G$45=0,"hide","personnel")</f>
        <v>hide</v>
      </c>
    </row>
    <row r="599" spans="1:17" x14ac:dyDescent="0.3">
      <c r="A599" s="201" t="s">
        <v>181</v>
      </c>
    </row>
    <row r="600" spans="1:17" x14ac:dyDescent="0.3">
      <c r="A600" s="201" t="s">
        <v>181</v>
      </c>
    </row>
    <row r="601" spans="1:17" x14ac:dyDescent="0.3">
      <c r="A601" s="201" t="s">
        <v>181</v>
      </c>
    </row>
    <row r="602" spans="1:17" ht="15.5" x14ac:dyDescent="0.35">
      <c r="A602" s="201" t="str">
        <f>IF(Support!$G$46=0,"hide","personnel")</f>
        <v>hide</v>
      </c>
      <c r="D602" s="246" t="s">
        <v>58</v>
      </c>
      <c r="E602" s="246"/>
      <c r="F602" s="246"/>
      <c r="G602" s="246"/>
      <c r="H602" s="246"/>
      <c r="I602" s="246"/>
      <c r="J602" s="246"/>
      <c r="K602" s="246"/>
      <c r="L602" s="246"/>
      <c r="M602" s="246"/>
      <c r="N602" s="246"/>
      <c r="O602" s="246"/>
      <c r="P602" s="246"/>
      <c r="Q602" s="246"/>
    </row>
    <row r="603" spans="1:17" ht="15.5" x14ac:dyDescent="0.3">
      <c r="A603" s="201" t="str">
        <f>IF(Support!$G$46=0,"hide","personnel")</f>
        <v>hide</v>
      </c>
      <c r="D603" s="247" t="s">
        <v>210</v>
      </c>
      <c r="E603" s="247"/>
      <c r="F603" s="248" t="s">
        <v>211</v>
      </c>
      <c r="G603" s="250" t="s">
        <v>212</v>
      </c>
      <c r="H603" s="252" t="s">
        <v>213</v>
      </c>
      <c r="I603" s="253"/>
      <c r="J603" s="253"/>
      <c r="K603" s="253"/>
      <c r="L603" s="252" t="s">
        <v>214</v>
      </c>
      <c r="M603" s="253"/>
      <c r="N603" s="253"/>
      <c r="O603" s="253"/>
      <c r="P603" s="254"/>
      <c r="Q603" s="190"/>
    </row>
    <row r="604" spans="1:17" ht="46.5" x14ac:dyDescent="0.3">
      <c r="A604" s="201" t="str">
        <f>IF(Support!$G$46=0,"hide","personnel")</f>
        <v>hide</v>
      </c>
      <c r="D604" s="255" t="str">
        <f>"1." &amp; D602</f>
        <v>1.Optical Genome Mapping</v>
      </c>
      <c r="E604" s="255"/>
      <c r="F604" s="249"/>
      <c r="G604" s="251"/>
      <c r="H604" s="107" t="s">
        <v>215</v>
      </c>
      <c r="I604" s="184" t="s">
        <v>187</v>
      </c>
      <c r="J604" s="184" t="s">
        <v>188</v>
      </c>
      <c r="K604" s="118" t="s">
        <v>190</v>
      </c>
      <c r="L604" s="107" t="s">
        <v>215</v>
      </c>
      <c r="M604" s="184" t="s">
        <v>187</v>
      </c>
      <c r="N604" s="184" t="s">
        <v>188</v>
      </c>
      <c r="O604" s="184" t="s">
        <v>190</v>
      </c>
      <c r="P604" s="124" t="s">
        <v>216</v>
      </c>
      <c r="Q604" s="116" t="s">
        <v>217</v>
      </c>
    </row>
    <row r="605" spans="1:17" ht="56.5" x14ac:dyDescent="0.3">
      <c r="A605" s="201" t="str">
        <f>IF(Support!$G$46=0,"hide","personnel")</f>
        <v>hide</v>
      </c>
      <c r="G605" s="193" t="s">
        <v>218</v>
      </c>
    </row>
    <row r="606" spans="1:17" ht="20" x14ac:dyDescent="0.35">
      <c r="A606" s="201" t="str">
        <f>IF(Support!$G$46=0,"hide","personnel")</f>
        <v>hide</v>
      </c>
      <c r="D606" s="9"/>
      <c r="E606" s="10" t="s">
        <v>227</v>
      </c>
      <c r="F606" s="29"/>
      <c r="G606" s="188"/>
      <c r="H606" s="108"/>
      <c r="I606" s="5"/>
      <c r="J606" s="5"/>
      <c r="K606" s="119"/>
      <c r="L606" s="108"/>
      <c r="M606" s="5"/>
      <c r="N606" s="2"/>
      <c r="O606" s="5"/>
      <c r="P606" s="110"/>
      <c r="Q606" s="117"/>
    </row>
    <row r="607" spans="1:17" ht="20" x14ac:dyDescent="0.35">
      <c r="A607" s="201" t="str">
        <f>IF(Support!$G$46=0,"hide","personnel")</f>
        <v>hide</v>
      </c>
      <c r="D607" s="11"/>
      <c r="E607" s="12" t="s">
        <v>228</v>
      </c>
      <c r="F607" s="29"/>
      <c r="G607" s="188"/>
      <c r="H607" s="108"/>
      <c r="I607" s="5"/>
      <c r="J607" s="5"/>
      <c r="K607" s="119"/>
      <c r="L607" s="108"/>
      <c r="M607" s="5"/>
      <c r="N607" s="2"/>
      <c r="O607" s="5"/>
      <c r="P607" s="110"/>
      <c r="Q607" s="117"/>
    </row>
    <row r="608" spans="1:17" ht="20" x14ac:dyDescent="0.35">
      <c r="A608" s="201" t="str">
        <f>IF(Support!$G$46=0,"hide","personnel")</f>
        <v>hide</v>
      </c>
      <c r="D608" s="11"/>
      <c r="E608" s="12" t="s">
        <v>229</v>
      </c>
      <c r="F608" s="29"/>
      <c r="G608" s="188"/>
      <c r="H608" s="109"/>
      <c r="I608" s="2"/>
      <c r="J608" s="2"/>
      <c r="K608" s="120"/>
      <c r="L608" s="109"/>
      <c r="M608" s="2"/>
      <c r="N608" s="2"/>
      <c r="O608" s="2"/>
      <c r="P608" s="110"/>
      <c r="Q608" s="117"/>
    </row>
    <row r="609" spans="1:22" ht="20" x14ac:dyDescent="0.35">
      <c r="A609" s="201" t="str">
        <f>IF(Support!$G$46=0,"hide","personnel")</f>
        <v>hide</v>
      </c>
      <c r="D609" s="11"/>
      <c r="E609" s="12" t="s">
        <v>221</v>
      </c>
      <c r="F609" s="29"/>
      <c r="G609" s="188"/>
      <c r="H609" s="109"/>
      <c r="I609" s="2"/>
      <c r="J609" s="2"/>
      <c r="K609" s="120"/>
      <c r="L609" s="109"/>
      <c r="M609" s="2"/>
      <c r="N609" s="2"/>
      <c r="O609" s="2"/>
      <c r="P609" s="110"/>
      <c r="Q609" s="117"/>
    </row>
    <row r="610" spans="1:22" ht="20" x14ac:dyDescent="0.35">
      <c r="A610" s="201" t="str">
        <f>IF(Support!$G$46=0,"hide","personnel")</f>
        <v>hide</v>
      </c>
      <c r="D610" s="11"/>
      <c r="E610" s="12" t="s">
        <v>222</v>
      </c>
      <c r="F610" s="29"/>
      <c r="G610" s="188"/>
      <c r="H610" s="109"/>
      <c r="I610" s="2"/>
      <c r="J610" s="2"/>
      <c r="K610" s="120"/>
      <c r="L610" s="109"/>
      <c r="M610" s="2"/>
      <c r="N610" s="2"/>
      <c r="O610" s="2"/>
      <c r="P610" s="110"/>
      <c r="Q610" s="117"/>
    </row>
    <row r="611" spans="1:22" ht="20" x14ac:dyDescent="0.35">
      <c r="A611" s="201" t="str">
        <f>IF(Support!$G$46=0,"hide","personnel")</f>
        <v>hide</v>
      </c>
      <c r="D611" s="11"/>
      <c r="E611" s="13" t="s">
        <v>233</v>
      </c>
      <c r="F611" s="29"/>
      <c r="G611" s="188"/>
      <c r="H611" s="109"/>
      <c r="I611" s="2"/>
      <c r="J611" s="2"/>
      <c r="K611" s="120"/>
      <c r="L611" s="109"/>
      <c r="M611" s="2"/>
      <c r="N611" s="2"/>
      <c r="O611" s="2"/>
      <c r="P611" s="110"/>
      <c r="Q611" s="117"/>
    </row>
    <row r="612" spans="1:22" ht="20" x14ac:dyDescent="0.35">
      <c r="A612" s="201" t="str">
        <f>IF(Support!$G$46=0,"hide","personnel")</f>
        <v>hide</v>
      </c>
      <c r="D612" s="11"/>
      <c r="E612" s="12" t="s">
        <v>223</v>
      </c>
      <c r="F612" s="29"/>
      <c r="G612" s="188"/>
      <c r="H612" s="109"/>
      <c r="I612" s="2"/>
      <c r="J612" s="2"/>
      <c r="K612" s="120"/>
      <c r="L612" s="109"/>
      <c r="M612" s="2"/>
      <c r="N612" s="2"/>
      <c r="O612" s="2"/>
      <c r="P612" s="110"/>
      <c r="Q612" s="117"/>
    </row>
    <row r="613" spans="1:22" ht="20" x14ac:dyDescent="0.35">
      <c r="A613" s="201" t="str">
        <f>IF(Support!$G$46=0,"hide","personnel")</f>
        <v>hide</v>
      </c>
      <c r="D613" s="11"/>
      <c r="E613" s="12" t="s">
        <v>224</v>
      </c>
      <c r="F613" s="29"/>
      <c r="G613" s="188"/>
      <c r="H613" s="109"/>
      <c r="I613" s="2"/>
      <c r="J613" s="2"/>
      <c r="K613" s="120"/>
      <c r="L613" s="109"/>
      <c r="M613" s="2"/>
      <c r="N613" s="2"/>
      <c r="O613" s="2"/>
      <c r="P613" s="110"/>
      <c r="Q613" s="117"/>
    </row>
    <row r="614" spans="1:22" ht="20" x14ac:dyDescent="0.35">
      <c r="A614" s="201" t="str">
        <f>IF(Support!$G$46=0,"hide","personnel")</f>
        <v>hide</v>
      </c>
      <c r="D614" s="28"/>
      <c r="E614" s="13"/>
      <c r="F614" s="29"/>
      <c r="G614" s="188"/>
      <c r="H614" s="111"/>
      <c r="I614" s="30"/>
      <c r="J614" s="30"/>
      <c r="K614" s="121"/>
      <c r="L614" s="111"/>
      <c r="M614" s="30"/>
      <c r="N614" s="30"/>
      <c r="O614" s="30"/>
      <c r="P614" s="125"/>
      <c r="Q614" s="117"/>
    </row>
    <row r="615" spans="1:22" ht="20" x14ac:dyDescent="0.35">
      <c r="A615" s="201" t="str">
        <f>IF(Support!$G$46=0,"hide","personnel")</f>
        <v>hide</v>
      </c>
      <c r="D615" s="11"/>
      <c r="F615" s="7"/>
      <c r="G615" s="188"/>
      <c r="H615" s="112"/>
      <c r="I615" s="3"/>
      <c r="J615" s="3"/>
      <c r="K615" s="122"/>
      <c r="L615" s="112"/>
      <c r="M615" s="3"/>
      <c r="N615" s="3"/>
      <c r="O615" s="3"/>
      <c r="P615" s="113"/>
      <c r="Q615" s="117"/>
    </row>
    <row r="616" spans="1:22" ht="20" x14ac:dyDescent="0.35">
      <c r="A616" s="201" t="str">
        <f>IF(Support!$G$46=0,"hide","personnel")</f>
        <v>hide</v>
      </c>
      <c r="D616" s="11"/>
      <c r="E616" s="14"/>
      <c r="F616" s="8"/>
      <c r="G616" s="188"/>
      <c r="H616" s="114"/>
      <c r="I616" s="4"/>
      <c r="J616" s="4"/>
      <c r="K616" s="123"/>
      <c r="L616" s="114"/>
      <c r="M616" s="4"/>
      <c r="N616" s="4"/>
      <c r="O616" s="4"/>
      <c r="P616" s="115"/>
      <c r="Q616" s="117"/>
    </row>
    <row r="617" spans="1:22" ht="20" x14ac:dyDescent="0.35">
      <c r="A617" s="201" t="str">
        <f>IF(Support!$G$46=0,"hide","personnel")</f>
        <v>hide</v>
      </c>
      <c r="D617" s="11"/>
      <c r="E617" s="14"/>
      <c r="F617" s="8"/>
      <c r="G617" s="188"/>
      <c r="H617" s="114"/>
      <c r="I617" s="4"/>
      <c r="J617" s="4"/>
      <c r="K617" s="123"/>
      <c r="L617" s="114"/>
      <c r="M617" s="4"/>
      <c r="N617" s="4"/>
      <c r="O617" s="4"/>
      <c r="P617" s="115"/>
      <c r="Q617" s="117"/>
    </row>
    <row r="618" spans="1:22" ht="20" x14ac:dyDescent="0.35">
      <c r="A618" s="201" t="str">
        <f>IF(Support!$G$46=0,"hide","personnel")</f>
        <v>hide</v>
      </c>
      <c r="D618" s="69"/>
      <c r="E618" s="70"/>
      <c r="F618" s="8"/>
      <c r="G618" s="188"/>
      <c r="H618" s="114"/>
      <c r="I618" s="4"/>
      <c r="J618" s="4"/>
      <c r="K618" s="123"/>
      <c r="L618" s="114"/>
      <c r="M618" s="4"/>
      <c r="N618" s="4"/>
      <c r="O618" s="4"/>
      <c r="P618" s="115"/>
      <c r="Q618" s="117"/>
    </row>
    <row r="619" spans="1:22" x14ac:dyDescent="0.3">
      <c r="A619" s="201" t="s">
        <v>181</v>
      </c>
    </row>
    <row r="620" spans="1:22" x14ac:dyDescent="0.3">
      <c r="A620" s="201" t="s">
        <v>181</v>
      </c>
    </row>
    <row r="621" spans="1:22" x14ac:dyDescent="0.3">
      <c r="A621" s="201" t="s">
        <v>237</v>
      </c>
    </row>
    <row r="622" spans="1:22" ht="25" x14ac:dyDescent="0.5">
      <c r="A622" s="201" t="s">
        <v>237</v>
      </c>
      <c r="C622" s="245" t="s">
        <v>238</v>
      </c>
      <c r="D622" s="245"/>
      <c r="E622" s="245"/>
      <c r="F622" s="245"/>
      <c r="G622" s="245"/>
      <c r="H622" s="245"/>
      <c r="I622" s="245"/>
      <c r="J622" s="245"/>
      <c r="K622" s="245"/>
      <c r="L622" s="245"/>
      <c r="M622" s="245"/>
      <c r="N622" s="245"/>
      <c r="O622" s="245"/>
      <c r="P622" s="245"/>
      <c r="Q622" s="245"/>
      <c r="R622" s="245"/>
      <c r="S622" s="245"/>
      <c r="T622" s="245"/>
      <c r="U622" s="245"/>
      <c r="V622" s="245"/>
    </row>
    <row r="623" spans="1:22" ht="33.65" customHeight="1" x14ac:dyDescent="0.3">
      <c r="A623" s="201" t="s">
        <v>237</v>
      </c>
    </row>
    <row r="624" spans="1:22" ht="20" x14ac:dyDescent="0.4">
      <c r="A624" s="201" t="s">
        <v>237</v>
      </c>
      <c r="C624" s="271" t="s">
        <v>239</v>
      </c>
      <c r="D624" s="271"/>
      <c r="E624" s="271"/>
      <c r="F624" s="271"/>
      <c r="G624" s="271"/>
      <c r="H624" s="271"/>
      <c r="I624" s="271"/>
      <c r="J624" s="271"/>
      <c r="K624" s="271"/>
      <c r="L624" s="271"/>
      <c r="M624" s="271"/>
      <c r="N624" s="271"/>
      <c r="O624" s="271"/>
      <c r="P624" s="271"/>
      <c r="Q624" s="271"/>
      <c r="R624" s="271"/>
      <c r="S624" s="271"/>
      <c r="T624" s="271"/>
      <c r="U624" s="271"/>
      <c r="V624" s="271"/>
    </row>
    <row r="625" spans="1:21" x14ac:dyDescent="0.3">
      <c r="A625" s="201" t="s">
        <v>237</v>
      </c>
    </row>
    <row r="626" spans="1:21" ht="22.5" x14ac:dyDescent="0.3">
      <c r="A626" s="201" t="s">
        <v>237</v>
      </c>
      <c r="C626" s="257" t="s">
        <v>240</v>
      </c>
      <c r="D626" s="257"/>
      <c r="E626" s="257"/>
      <c r="F626" s="257"/>
      <c r="G626" s="257"/>
      <c r="H626" s="257"/>
      <c r="I626" s="257"/>
      <c r="J626" s="257"/>
      <c r="K626" s="257"/>
      <c r="L626" s="153"/>
      <c r="M626" s="153"/>
      <c r="N626" s="153"/>
      <c r="O626" s="153"/>
      <c r="P626" s="153"/>
      <c r="Q626" s="153"/>
      <c r="R626" s="153"/>
    </row>
    <row r="627" spans="1:21" ht="22.5" x14ac:dyDescent="0.3">
      <c r="A627" s="201" t="s">
        <v>237</v>
      </c>
      <c r="C627" s="257" t="s">
        <v>241</v>
      </c>
      <c r="D627" s="257"/>
      <c r="E627" s="257"/>
      <c r="F627" s="257"/>
      <c r="G627" s="257"/>
      <c r="H627" s="257"/>
      <c r="I627" s="257"/>
      <c r="J627" s="257"/>
      <c r="K627" s="257"/>
      <c r="L627" s="257"/>
      <c r="M627" s="153"/>
      <c r="N627" s="153"/>
      <c r="O627" s="153"/>
      <c r="P627" s="153"/>
      <c r="Q627" s="153"/>
      <c r="R627" s="153"/>
    </row>
    <row r="628" spans="1:21" ht="22.5" x14ac:dyDescent="0.3">
      <c r="A628" s="201" t="s">
        <v>237</v>
      </c>
      <c r="C628" s="257" t="s">
        <v>242</v>
      </c>
      <c r="D628" s="257"/>
      <c r="E628" s="257"/>
      <c r="F628" s="257"/>
      <c r="G628" s="257"/>
      <c r="H628" s="257"/>
      <c r="I628" s="257"/>
      <c r="J628" s="257"/>
      <c r="K628" s="257"/>
      <c r="L628" s="153"/>
      <c r="M628" s="153"/>
      <c r="N628" s="153"/>
      <c r="O628" s="153"/>
      <c r="P628" s="153"/>
      <c r="Q628" s="153"/>
      <c r="R628" s="153"/>
    </row>
    <row r="629" spans="1:21" ht="22.5" x14ac:dyDescent="0.3">
      <c r="A629" s="201" t="s">
        <v>237</v>
      </c>
      <c r="C629" s="257" t="s">
        <v>243</v>
      </c>
      <c r="D629" s="257"/>
      <c r="E629" s="257"/>
      <c r="F629" s="257"/>
      <c r="G629" s="257"/>
      <c r="H629" s="257"/>
      <c r="I629" s="257"/>
      <c r="J629" s="257"/>
      <c r="K629" s="257"/>
      <c r="L629" s="153"/>
      <c r="M629" s="153"/>
      <c r="N629" s="153"/>
      <c r="O629" s="153"/>
      <c r="P629" s="153"/>
      <c r="Q629" s="153"/>
      <c r="R629" s="153"/>
    </row>
    <row r="630" spans="1:21" ht="22.5" x14ac:dyDescent="0.3">
      <c r="A630" s="201" t="s">
        <v>237</v>
      </c>
      <c r="C630" s="257" t="s">
        <v>244</v>
      </c>
      <c r="D630" s="257"/>
      <c r="E630" s="257"/>
      <c r="F630" s="257"/>
      <c r="G630" s="257"/>
      <c r="H630" s="257"/>
      <c r="I630" s="257"/>
      <c r="J630" s="257"/>
      <c r="K630" s="257"/>
      <c r="L630" s="153"/>
      <c r="M630" s="153"/>
      <c r="N630" s="153"/>
      <c r="O630" s="153"/>
      <c r="P630" s="153"/>
      <c r="Q630" s="153"/>
      <c r="R630" s="153"/>
    </row>
    <row r="631" spans="1:21" ht="22.5" x14ac:dyDescent="0.3">
      <c r="A631" s="201" t="s">
        <v>237</v>
      </c>
      <c r="C631" s="257" t="s">
        <v>245</v>
      </c>
      <c r="D631" s="257"/>
      <c r="E631" s="257"/>
      <c r="F631" s="257"/>
      <c r="G631" s="257"/>
      <c r="H631" s="257"/>
      <c r="I631" s="257"/>
      <c r="J631" s="257"/>
      <c r="K631" s="257"/>
      <c r="L631" s="257"/>
      <c r="M631" s="257"/>
      <c r="N631" s="257"/>
      <c r="O631" s="257"/>
      <c r="P631" s="257"/>
      <c r="Q631" s="257"/>
      <c r="R631" s="257"/>
    </row>
    <row r="632" spans="1:21" ht="20" x14ac:dyDescent="0.3">
      <c r="A632" s="201" t="s">
        <v>237</v>
      </c>
      <c r="C632" s="156" t="s">
        <v>140</v>
      </c>
    </row>
    <row r="633" spans="1:21" ht="20" x14ac:dyDescent="0.3">
      <c r="A633" s="201" t="s">
        <v>237</v>
      </c>
      <c r="C633" s="156"/>
    </row>
    <row r="634" spans="1:21" x14ac:dyDescent="0.3">
      <c r="A634" s="201" t="s">
        <v>237</v>
      </c>
    </row>
    <row r="635" spans="1:21" x14ac:dyDescent="0.3">
      <c r="A635" s="201" t="s">
        <v>237</v>
      </c>
    </row>
    <row r="636" spans="1:21" ht="43.5" customHeight="1" x14ac:dyDescent="0.3">
      <c r="A636" s="201" t="s">
        <v>237</v>
      </c>
      <c r="F636" s="262" t="s">
        <v>246</v>
      </c>
      <c r="G636" s="262"/>
      <c r="H636" s="262"/>
      <c r="I636" s="262"/>
      <c r="J636" s="35" t="s">
        <v>141</v>
      </c>
      <c r="K636" s="46"/>
    </row>
    <row r="637" spans="1:21" ht="82.5" customHeight="1" x14ac:dyDescent="0.3">
      <c r="A637" s="201" t="s">
        <v>237</v>
      </c>
      <c r="F637" s="48" t="s">
        <v>247</v>
      </c>
      <c r="G637" s="48" t="s">
        <v>248</v>
      </c>
      <c r="H637" s="48" t="s">
        <v>249</v>
      </c>
      <c r="I637" s="134" t="s">
        <v>250</v>
      </c>
      <c r="J637" s="35" t="s">
        <v>144</v>
      </c>
      <c r="K637" s="47"/>
    </row>
    <row r="638" spans="1:21" ht="108" customHeight="1" x14ac:dyDescent="0.3">
      <c r="A638" s="201" t="s">
        <v>237</v>
      </c>
      <c r="F638" s="104" t="s">
        <v>251</v>
      </c>
      <c r="G638" s="105" t="s">
        <v>252</v>
      </c>
      <c r="H638" s="199"/>
      <c r="U638" s="35"/>
    </row>
    <row r="639" spans="1:21" ht="15.5" x14ac:dyDescent="0.35">
      <c r="A639" s="201" t="s">
        <v>237</v>
      </c>
      <c r="D639" s="34"/>
      <c r="E639" s="17" t="str">
        <f>Support!F15</f>
        <v>WGS</v>
      </c>
      <c r="F639" s="146"/>
      <c r="G639" s="146"/>
      <c r="H639" s="146"/>
      <c r="I639" s="146"/>
    </row>
    <row r="640" spans="1:21" ht="15.5" x14ac:dyDescent="0.35">
      <c r="A640" s="201" t="str">
        <f>IF(Support!G16=0,"hide","software")</f>
        <v>hide</v>
      </c>
      <c r="E640" s="17" t="str">
        <f>Support!F16</f>
        <v>WES</v>
      </c>
      <c r="F640" s="146"/>
      <c r="G640" s="146"/>
      <c r="H640" s="146"/>
      <c r="I640" s="146"/>
    </row>
    <row r="641" spans="1:9" ht="15.5" x14ac:dyDescent="0.35">
      <c r="A641" s="201" t="str">
        <f>IF(Support!G17=0,"hide","software")</f>
        <v>hide</v>
      </c>
      <c r="D641" s="17"/>
      <c r="E641" s="17" t="str">
        <f>Support!F17</f>
        <v>CES</v>
      </c>
      <c r="F641" s="146"/>
      <c r="G641" s="146"/>
      <c r="H641" s="146"/>
      <c r="I641" s="146"/>
    </row>
    <row r="642" spans="1:9" ht="15.65" customHeight="1" x14ac:dyDescent="0.35">
      <c r="A642" s="201" t="str">
        <f>IF(Support!G18=0,"hide","software")</f>
        <v>hide</v>
      </c>
      <c r="D642" s="165" t="s">
        <v>100</v>
      </c>
      <c r="E642" s="17">
        <f>Support!F18</f>
        <v>0</v>
      </c>
      <c r="F642" s="146"/>
      <c r="G642" s="146"/>
      <c r="H642" s="146"/>
      <c r="I642" s="146"/>
    </row>
    <row r="643" spans="1:9" ht="15.5" x14ac:dyDescent="0.35">
      <c r="A643" s="201" t="str">
        <f>IF(Support!G19=0,"hide","software")</f>
        <v>hide</v>
      </c>
      <c r="D643" s="165" t="s">
        <v>100</v>
      </c>
      <c r="E643" s="17">
        <f>Support!F19</f>
        <v>0</v>
      </c>
      <c r="F643" s="146"/>
      <c r="G643" s="146"/>
      <c r="H643" s="146"/>
      <c r="I643" s="146"/>
    </row>
    <row r="644" spans="1:9" ht="15.5" x14ac:dyDescent="0.35">
      <c r="A644" s="201" t="str">
        <f>IF(Support!G20=0,"hide","software")</f>
        <v>hide</v>
      </c>
      <c r="D644" s="165" t="s">
        <v>100</v>
      </c>
      <c r="E644" s="17">
        <f>Support!F20</f>
        <v>0</v>
      </c>
      <c r="F644" s="146"/>
      <c r="G644" s="146"/>
      <c r="H644" s="146"/>
      <c r="I644" s="146"/>
    </row>
    <row r="645" spans="1:9" ht="15.5" x14ac:dyDescent="0.35">
      <c r="A645" s="201" t="str">
        <f>IF(Support!G30=0,"hide","software")</f>
        <v>hide</v>
      </c>
      <c r="D645" s="198"/>
      <c r="E645" s="17" t="str">
        <f>Support!F30</f>
        <v>Karyotype</v>
      </c>
      <c r="F645" s="146"/>
      <c r="G645" s="146"/>
      <c r="H645" s="146"/>
      <c r="I645" s="146"/>
    </row>
    <row r="646" spans="1:9" ht="15.5" x14ac:dyDescent="0.35">
      <c r="A646" s="201" t="str">
        <f>IF(Support!G31=0,"hide","software")</f>
        <v>hide</v>
      </c>
      <c r="D646" s="198"/>
      <c r="E646" s="17" t="str">
        <f>Support!F31</f>
        <v>CMA - SNP Array</v>
      </c>
      <c r="F646" s="146"/>
      <c r="G646" s="146"/>
      <c r="H646" s="146"/>
      <c r="I646" s="146"/>
    </row>
    <row r="647" spans="1:9" ht="15.5" x14ac:dyDescent="0.35">
      <c r="A647" s="201" t="str">
        <f>IF(Support!G32=0,"hide","software")</f>
        <v>hide</v>
      </c>
      <c r="D647" s="198"/>
      <c r="E647" s="17" t="str">
        <f>Support!F32</f>
        <v>X-fragile</v>
      </c>
      <c r="F647" s="146"/>
      <c r="G647" s="146"/>
      <c r="H647" s="146"/>
      <c r="I647" s="146"/>
    </row>
    <row r="648" spans="1:9" ht="15.5" x14ac:dyDescent="0.35">
      <c r="A648" s="201" t="str">
        <f>IF(Support!G33=0,"hide","software")</f>
        <v>hide</v>
      </c>
      <c r="D648" s="198"/>
      <c r="E648" s="17" t="str">
        <f>Support!F33</f>
        <v>MLPA</v>
      </c>
      <c r="F648" s="146"/>
      <c r="G648" s="146"/>
      <c r="H648" s="146"/>
      <c r="I648" s="146"/>
    </row>
    <row r="649" spans="1:9" ht="15.5" x14ac:dyDescent="0.35">
      <c r="A649" s="201" t="str">
        <f>IF(Support!G36=0,"hide","software")</f>
        <v>hide</v>
      </c>
      <c r="D649" s="198"/>
      <c r="E649" s="17" t="str">
        <f>Support!F36</f>
        <v>FISH</v>
      </c>
      <c r="F649" s="146"/>
      <c r="G649" s="146"/>
      <c r="H649" s="146"/>
      <c r="I649" s="146"/>
    </row>
    <row r="650" spans="1:9" ht="15.5" x14ac:dyDescent="0.35">
      <c r="A650" s="201" t="str">
        <f>IF(Support!G45=0,"hide","software")</f>
        <v>hide</v>
      </c>
      <c r="E650" s="17" t="str">
        <f>Support!F45</f>
        <v>CMA - Array CGH</v>
      </c>
      <c r="F650" s="146"/>
      <c r="G650" s="146"/>
      <c r="H650" s="146"/>
      <c r="I650" s="146"/>
    </row>
    <row r="651" spans="1:9" ht="15.5" x14ac:dyDescent="0.35">
      <c r="A651" s="201" t="str">
        <f>IF(Support!G46=0,"hide","software")</f>
        <v>hide</v>
      </c>
      <c r="E651" s="17" t="str">
        <f>Support!F46</f>
        <v>Optical Genome Mapping</v>
      </c>
      <c r="F651" s="146"/>
      <c r="G651" s="146"/>
      <c r="H651" s="146"/>
      <c r="I651" s="146"/>
    </row>
    <row r="652" spans="1:9" ht="15.5" x14ac:dyDescent="0.35">
      <c r="A652" s="201" t="str">
        <f>IF(Support!G47=0,"hide","software")</f>
        <v>hide</v>
      </c>
      <c r="E652" s="17" t="str">
        <f>Support!F47</f>
        <v>Other</v>
      </c>
      <c r="F652" s="146"/>
      <c r="G652" s="146"/>
      <c r="H652" s="146"/>
      <c r="I652" s="146"/>
    </row>
    <row r="653" spans="1:9" ht="15.5" x14ac:dyDescent="0.35">
      <c r="A653" s="201" t="str">
        <f>IF(Support!G48=0,"hide","software")</f>
        <v>hide</v>
      </c>
      <c r="E653" s="17" t="s">
        <v>59</v>
      </c>
      <c r="F653" s="146"/>
      <c r="G653" s="146"/>
      <c r="H653" s="146"/>
      <c r="I653" s="146"/>
    </row>
    <row r="654" spans="1:9" ht="15.5" x14ac:dyDescent="0.35">
      <c r="A654" s="201" t="str">
        <f>IF(Support!G49=0,"hide","software")</f>
        <v>hide</v>
      </c>
      <c r="E654" s="17" t="s">
        <v>59</v>
      </c>
      <c r="F654" s="146"/>
      <c r="G654" s="146"/>
      <c r="H654" s="146"/>
      <c r="I654" s="146"/>
    </row>
    <row r="655" spans="1:9" x14ac:dyDescent="0.3">
      <c r="A655" s="201" t="s">
        <v>237</v>
      </c>
    </row>
    <row r="656" spans="1:9" x14ac:dyDescent="0.3">
      <c r="A656" s="201" t="s">
        <v>237</v>
      </c>
    </row>
    <row r="657" spans="1:18" x14ac:dyDescent="0.3">
      <c r="A657" s="201" t="s">
        <v>237</v>
      </c>
    </row>
    <row r="658" spans="1:18" x14ac:dyDescent="0.3">
      <c r="A658" s="201" t="s">
        <v>237</v>
      </c>
    </row>
    <row r="659" spans="1:18" ht="23.5" customHeight="1" x14ac:dyDescent="0.3">
      <c r="A659" s="201" t="s">
        <v>237</v>
      </c>
      <c r="C659" s="257" t="s">
        <v>253</v>
      </c>
      <c r="D659" s="257"/>
      <c r="E659" s="257"/>
      <c r="F659" s="257"/>
      <c r="G659" s="257"/>
      <c r="H659" s="257"/>
      <c r="I659" s="257"/>
      <c r="J659" s="257"/>
      <c r="K659" s="257"/>
      <c r="L659" s="257"/>
      <c r="M659" s="257"/>
      <c r="N659" s="257"/>
      <c r="O659" s="153"/>
      <c r="P659" s="153"/>
      <c r="Q659" s="153"/>
      <c r="R659" s="153"/>
    </row>
    <row r="660" spans="1:18" ht="23.5" customHeight="1" x14ac:dyDescent="0.3">
      <c r="A660" s="201" t="s">
        <v>237</v>
      </c>
      <c r="C660" s="257" t="s">
        <v>254</v>
      </c>
      <c r="D660" s="257"/>
      <c r="E660" s="257"/>
      <c r="F660" s="257"/>
      <c r="G660" s="257"/>
      <c r="H660" s="257"/>
      <c r="I660" s="257"/>
      <c r="J660" s="257"/>
      <c r="K660" s="257"/>
      <c r="L660" s="257"/>
      <c r="M660" s="257"/>
      <c r="N660" s="257"/>
      <c r="O660" s="153"/>
      <c r="P660" s="153"/>
      <c r="Q660" s="153"/>
      <c r="R660" s="153"/>
    </row>
    <row r="661" spans="1:18" ht="23.5" customHeight="1" x14ac:dyDescent="0.3">
      <c r="A661" s="201" t="s">
        <v>237</v>
      </c>
      <c r="C661" s="257" t="s">
        <v>255</v>
      </c>
      <c r="D661" s="257"/>
      <c r="E661" s="257"/>
      <c r="F661" s="257"/>
      <c r="G661" s="257"/>
      <c r="H661" s="257"/>
      <c r="I661" s="257"/>
      <c r="J661" s="257"/>
      <c r="K661" s="257"/>
      <c r="L661" s="257"/>
      <c r="M661" s="257"/>
      <c r="N661" s="257"/>
      <c r="O661" s="153"/>
      <c r="P661" s="153"/>
      <c r="Q661" s="153"/>
      <c r="R661" s="153"/>
    </row>
    <row r="662" spans="1:18" ht="23.5" customHeight="1" x14ac:dyDescent="0.3">
      <c r="A662" s="201" t="s">
        <v>237</v>
      </c>
      <c r="C662" s="257" t="s">
        <v>256</v>
      </c>
      <c r="D662" s="257"/>
      <c r="E662" s="257"/>
      <c r="F662" s="257"/>
      <c r="G662" s="257"/>
      <c r="H662" s="257"/>
      <c r="I662" s="257"/>
      <c r="J662" s="257"/>
      <c r="K662" s="257"/>
      <c r="L662" s="257"/>
      <c r="M662" s="257"/>
      <c r="N662" s="257"/>
      <c r="O662" s="153"/>
      <c r="P662" s="153"/>
      <c r="Q662" s="153"/>
      <c r="R662" s="153"/>
    </row>
    <row r="663" spans="1:18" ht="23.5" customHeight="1" x14ac:dyDescent="0.3">
      <c r="A663" s="201" t="s">
        <v>237</v>
      </c>
      <c r="C663" s="257" t="s">
        <v>257</v>
      </c>
      <c r="D663" s="257"/>
      <c r="E663" s="257"/>
      <c r="F663" s="257"/>
      <c r="G663" s="257"/>
      <c r="H663" s="257"/>
      <c r="I663" s="257"/>
      <c r="J663" s="257"/>
      <c r="K663" s="257"/>
      <c r="L663" s="257"/>
      <c r="M663" s="257"/>
      <c r="N663" s="257"/>
      <c r="O663" s="153"/>
      <c r="P663" s="153"/>
      <c r="Q663" s="153"/>
      <c r="R663" s="153"/>
    </row>
    <row r="664" spans="1:18" ht="23.5" customHeight="1" x14ac:dyDescent="0.3">
      <c r="A664" s="201" t="s">
        <v>237</v>
      </c>
      <c r="C664" s="257" t="s">
        <v>258</v>
      </c>
      <c r="D664" s="257"/>
      <c r="E664" s="257"/>
      <c r="F664" s="257"/>
      <c r="G664" s="257"/>
      <c r="H664" s="257"/>
      <c r="I664" s="257"/>
      <c r="J664" s="257"/>
      <c r="K664" s="257"/>
      <c r="L664" s="257"/>
      <c r="M664" s="257"/>
      <c r="N664" s="257"/>
      <c r="O664" s="153"/>
      <c r="P664" s="153"/>
      <c r="Q664" s="153"/>
      <c r="R664" s="153"/>
    </row>
    <row r="665" spans="1:18" ht="23.5" customHeight="1" x14ac:dyDescent="0.3">
      <c r="A665" s="201" t="s">
        <v>237</v>
      </c>
      <c r="C665" s="257" t="s">
        <v>259</v>
      </c>
      <c r="D665" s="257"/>
      <c r="E665" s="257"/>
      <c r="F665" s="257"/>
      <c r="G665" s="257"/>
      <c r="H665" s="257"/>
      <c r="I665" s="257"/>
      <c r="J665" s="257"/>
      <c r="K665" s="257"/>
      <c r="L665" s="257"/>
      <c r="M665" s="257"/>
      <c r="N665" s="257"/>
      <c r="O665" s="257"/>
      <c r="P665" s="257"/>
      <c r="Q665" s="257"/>
      <c r="R665" s="257"/>
    </row>
    <row r="666" spans="1:18" ht="20" x14ac:dyDescent="0.3">
      <c r="A666" s="201" t="s">
        <v>237</v>
      </c>
      <c r="C666" s="156" t="s">
        <v>140</v>
      </c>
    </row>
    <row r="667" spans="1:18" ht="20" x14ac:dyDescent="0.3">
      <c r="A667" s="201" t="s">
        <v>237</v>
      </c>
      <c r="C667" s="156"/>
    </row>
    <row r="668" spans="1:18" ht="22.5" x14ac:dyDescent="0.3">
      <c r="A668" s="201" t="s">
        <v>237</v>
      </c>
      <c r="I668" s="35" t="s">
        <v>141</v>
      </c>
      <c r="J668" s="46"/>
    </row>
    <row r="669" spans="1:18" ht="22.5" x14ac:dyDescent="0.35">
      <c r="A669" s="201" t="s">
        <v>237</v>
      </c>
      <c r="F669" s="200"/>
      <c r="I669" s="35" t="s">
        <v>144</v>
      </c>
      <c r="J669" s="47"/>
    </row>
    <row r="670" spans="1:18" x14ac:dyDescent="0.3">
      <c r="A670" s="201" t="s">
        <v>237</v>
      </c>
    </row>
    <row r="671" spans="1:18" ht="18" x14ac:dyDescent="0.3">
      <c r="A671" s="201" t="s">
        <v>237</v>
      </c>
      <c r="F671" s="262" t="s">
        <v>260</v>
      </c>
      <c r="G671" s="262"/>
      <c r="H671" s="262"/>
      <c r="I671" s="262"/>
      <c r="J671" s="262"/>
      <c r="K671" s="262"/>
      <c r="L671" s="262"/>
      <c r="M671" s="262"/>
      <c r="N671" s="262"/>
    </row>
    <row r="672" spans="1:18" ht="36" x14ac:dyDescent="0.3">
      <c r="A672" s="201" t="s">
        <v>237</v>
      </c>
      <c r="F672" s="48" t="s">
        <v>261</v>
      </c>
      <c r="G672" s="48" t="s">
        <v>262</v>
      </c>
      <c r="H672" s="48" t="s">
        <v>263</v>
      </c>
      <c r="I672" s="48" t="s">
        <v>264</v>
      </c>
      <c r="J672" s="48" t="s">
        <v>265</v>
      </c>
      <c r="K672" s="67" t="s">
        <v>266</v>
      </c>
      <c r="L672" s="67" t="s">
        <v>267</v>
      </c>
      <c r="M672" s="48" t="s">
        <v>268</v>
      </c>
      <c r="N672" s="134" t="s">
        <v>269</v>
      </c>
    </row>
    <row r="673" spans="1:14" ht="89.15" customHeight="1" x14ac:dyDescent="0.3">
      <c r="A673" s="201" t="s">
        <v>237</v>
      </c>
      <c r="F673" s="106"/>
      <c r="G673" s="105" t="s">
        <v>270</v>
      </c>
      <c r="H673" s="106"/>
      <c r="I673" s="149" t="s">
        <v>271</v>
      </c>
      <c r="J673" s="106"/>
      <c r="K673" s="149" t="s">
        <v>272</v>
      </c>
      <c r="L673" s="197"/>
      <c r="M673" s="106"/>
      <c r="N673" s="197"/>
    </row>
    <row r="674" spans="1:14" ht="15.5" x14ac:dyDescent="0.35">
      <c r="A674" s="201" t="str">
        <f>IF(Support!G15=0,"hide","software")</f>
        <v>hide</v>
      </c>
      <c r="E674" s="17" t="str">
        <f>Support!F15</f>
        <v>WGS</v>
      </c>
      <c r="F674" s="36"/>
      <c r="G674" s="36"/>
      <c r="H674" s="36"/>
      <c r="I674" s="36"/>
      <c r="J674" s="36"/>
      <c r="K674" s="36"/>
      <c r="L674" s="36"/>
      <c r="M674" s="36"/>
      <c r="N674" s="36"/>
    </row>
    <row r="675" spans="1:14" ht="15.5" x14ac:dyDescent="0.35">
      <c r="A675" s="201" t="str">
        <f>IF(Support!G16=0,"hide","software")</f>
        <v>hide</v>
      </c>
      <c r="E675" s="17" t="str">
        <f>Support!F16</f>
        <v>WES</v>
      </c>
      <c r="F675" s="36"/>
      <c r="G675" s="36"/>
      <c r="H675" s="36"/>
      <c r="I675" s="36"/>
      <c r="J675" s="36"/>
      <c r="K675" s="36"/>
      <c r="L675" s="36"/>
      <c r="M675" s="36"/>
      <c r="N675" s="36"/>
    </row>
    <row r="676" spans="1:14" ht="15.5" x14ac:dyDescent="0.35">
      <c r="A676" s="201" t="str">
        <f>IF(Support!G17=0,"hide","software")</f>
        <v>hide</v>
      </c>
      <c r="E676" s="17" t="str">
        <f>Support!F17</f>
        <v>CES</v>
      </c>
      <c r="F676" s="36"/>
      <c r="G676" s="36"/>
      <c r="H676" s="36"/>
      <c r="I676" s="36"/>
      <c r="J676" s="36"/>
      <c r="K676" s="36"/>
      <c r="L676" s="36"/>
      <c r="M676" s="36"/>
      <c r="N676" s="36"/>
    </row>
    <row r="677" spans="1:14" ht="15.5" x14ac:dyDescent="0.35">
      <c r="A677" s="201" t="str">
        <f>IF(Support!G18=0,"hide","software")</f>
        <v>hide</v>
      </c>
      <c r="D677" s="165" t="s">
        <v>100</v>
      </c>
      <c r="E677" s="17">
        <f>Support!F18</f>
        <v>0</v>
      </c>
      <c r="F677" s="36"/>
      <c r="G677" s="36"/>
      <c r="H677" s="36"/>
      <c r="I677" s="36"/>
      <c r="J677" s="36"/>
      <c r="K677" s="36"/>
      <c r="L677" s="36"/>
      <c r="M677" s="36"/>
      <c r="N677" s="36"/>
    </row>
    <row r="678" spans="1:14" ht="15.5" x14ac:dyDescent="0.35">
      <c r="A678" s="201" t="str">
        <f>IF(Support!G19=0,"hide","software")</f>
        <v>hide</v>
      </c>
      <c r="D678" s="165" t="s">
        <v>100</v>
      </c>
      <c r="E678" s="17">
        <f>Support!F19</f>
        <v>0</v>
      </c>
      <c r="F678" s="36"/>
      <c r="G678" s="36"/>
      <c r="H678" s="36"/>
      <c r="I678" s="36"/>
      <c r="J678" s="36"/>
      <c r="K678" s="36"/>
      <c r="L678" s="36"/>
      <c r="M678" s="36"/>
      <c r="N678" s="36"/>
    </row>
    <row r="679" spans="1:14" ht="15.5" x14ac:dyDescent="0.35">
      <c r="A679" s="201" t="str">
        <f>IF(Support!G20=0,"hide","software")</f>
        <v>hide</v>
      </c>
      <c r="D679" s="165" t="s">
        <v>100</v>
      </c>
      <c r="E679" s="17">
        <f>Support!F20</f>
        <v>0</v>
      </c>
      <c r="F679" s="36"/>
      <c r="G679" s="36"/>
      <c r="H679" s="36"/>
      <c r="I679" s="36"/>
      <c r="J679" s="36"/>
      <c r="K679" s="36"/>
      <c r="L679" s="36"/>
      <c r="M679" s="36"/>
      <c r="N679" s="36"/>
    </row>
    <row r="680" spans="1:14" ht="15.5" x14ac:dyDescent="0.35">
      <c r="A680" s="201" t="str">
        <f>IF(Support!G30=0,"hide","software")</f>
        <v>hide</v>
      </c>
      <c r="E680" s="17" t="str">
        <f>Support!F30</f>
        <v>Karyotype</v>
      </c>
      <c r="F680" s="36"/>
      <c r="G680" s="36"/>
      <c r="H680" s="36"/>
      <c r="I680" s="36"/>
      <c r="J680" s="36"/>
      <c r="K680" s="36"/>
      <c r="L680" s="36"/>
      <c r="M680" s="36"/>
      <c r="N680" s="36"/>
    </row>
    <row r="681" spans="1:14" ht="15.5" x14ac:dyDescent="0.35">
      <c r="A681" s="201" t="str">
        <f>IF(Support!G31=0,"hide","software")</f>
        <v>hide</v>
      </c>
      <c r="E681" s="17" t="str">
        <f>Support!F31</f>
        <v>CMA - SNP Array</v>
      </c>
      <c r="F681" s="36"/>
      <c r="G681" s="36"/>
      <c r="H681" s="36"/>
      <c r="I681" s="36"/>
      <c r="J681" s="36"/>
      <c r="K681" s="36"/>
      <c r="L681" s="36"/>
      <c r="M681" s="36"/>
      <c r="N681" s="36"/>
    </row>
    <row r="682" spans="1:14" ht="15.5" x14ac:dyDescent="0.35">
      <c r="A682" s="201" t="str">
        <f>IF(Support!G32=0,"hide","software")</f>
        <v>hide</v>
      </c>
      <c r="E682" s="17" t="str">
        <f>Support!F32</f>
        <v>X-fragile</v>
      </c>
      <c r="F682" s="36"/>
      <c r="G682" s="36"/>
      <c r="H682" s="36"/>
      <c r="I682" s="36"/>
      <c r="J682" s="36"/>
      <c r="K682" s="36"/>
      <c r="L682" s="36"/>
      <c r="M682" s="36"/>
      <c r="N682" s="36"/>
    </row>
    <row r="683" spans="1:14" ht="15.5" x14ac:dyDescent="0.35">
      <c r="A683" s="201" t="str">
        <f>IF(Support!G33=0,"hide","software")</f>
        <v>hide</v>
      </c>
      <c r="E683" s="17" t="str">
        <f>Support!F33</f>
        <v>MLPA</v>
      </c>
      <c r="F683" s="36"/>
      <c r="G683" s="36"/>
      <c r="H683" s="36"/>
      <c r="I683" s="36"/>
      <c r="J683" s="36"/>
      <c r="K683" s="36"/>
      <c r="L683" s="36"/>
      <c r="M683" s="36"/>
      <c r="N683" s="36"/>
    </row>
    <row r="684" spans="1:14" ht="15.5" x14ac:dyDescent="0.35">
      <c r="A684" s="201" t="str">
        <f>IF(Support!G36=0,"hide","software")</f>
        <v>hide</v>
      </c>
      <c r="E684" s="17" t="str">
        <f>Support!F36</f>
        <v>FISH</v>
      </c>
      <c r="F684" s="36"/>
      <c r="G684" s="36"/>
      <c r="H684" s="36"/>
      <c r="I684" s="36"/>
      <c r="J684" s="36"/>
      <c r="K684" s="36"/>
      <c r="L684" s="36"/>
      <c r="M684" s="36"/>
      <c r="N684" s="36"/>
    </row>
    <row r="685" spans="1:14" ht="15.5" x14ac:dyDescent="0.35">
      <c r="A685" s="201" t="str">
        <f>IF(Support!G45=0,"hide","software")</f>
        <v>hide</v>
      </c>
      <c r="E685" s="17" t="str">
        <f>Support!F45</f>
        <v>CMA - Array CGH</v>
      </c>
      <c r="F685" s="36"/>
      <c r="G685" s="36"/>
      <c r="H685" s="36"/>
      <c r="I685" s="36"/>
      <c r="J685" s="36"/>
      <c r="K685" s="36"/>
      <c r="L685" s="36"/>
      <c r="M685" s="36"/>
      <c r="N685" s="36"/>
    </row>
    <row r="686" spans="1:14" ht="15.5" x14ac:dyDescent="0.35">
      <c r="A686" s="201" t="str">
        <f>IF(Support!G46=0,"hide","software")</f>
        <v>hide</v>
      </c>
      <c r="E686" s="17" t="str">
        <f>Support!F46</f>
        <v>Optical Genome Mapping</v>
      </c>
      <c r="F686" s="36"/>
      <c r="G686" s="36"/>
      <c r="H686" s="36"/>
      <c r="I686" s="36"/>
      <c r="J686" s="36"/>
      <c r="K686" s="36"/>
      <c r="L686" s="36"/>
      <c r="M686" s="36"/>
      <c r="N686" s="36"/>
    </row>
    <row r="687" spans="1:14" ht="15.5" x14ac:dyDescent="0.35">
      <c r="A687" s="201" t="str">
        <f>IF(Support!G47=0,"hide","software")</f>
        <v>hide</v>
      </c>
      <c r="E687" s="17" t="str">
        <f>Support!F47</f>
        <v>Other</v>
      </c>
      <c r="F687" s="36"/>
      <c r="G687" s="36"/>
      <c r="H687" s="36"/>
      <c r="I687" s="36"/>
      <c r="J687" s="36"/>
      <c r="K687" s="36"/>
      <c r="L687" s="36"/>
      <c r="M687" s="36"/>
      <c r="N687" s="36"/>
    </row>
    <row r="688" spans="1:14" ht="15.5" x14ac:dyDescent="0.35">
      <c r="A688" s="201" t="str">
        <f>IF(Support!G48=0,"hide","software")</f>
        <v>hide</v>
      </c>
      <c r="E688" s="17" t="s">
        <v>59</v>
      </c>
      <c r="F688" s="36"/>
      <c r="G688" s="36"/>
      <c r="H688" s="36"/>
      <c r="I688" s="36"/>
      <c r="J688" s="36"/>
      <c r="K688" s="36"/>
      <c r="L688" s="36"/>
      <c r="M688" s="36"/>
      <c r="N688" s="36"/>
    </row>
    <row r="689" spans="1:14" ht="15.5" x14ac:dyDescent="0.35">
      <c r="A689" s="201" t="str">
        <f>IF(Support!G49=0,"hide","software")</f>
        <v>hide</v>
      </c>
      <c r="E689" s="17" t="s">
        <v>59</v>
      </c>
      <c r="F689" s="36"/>
      <c r="G689" s="36"/>
      <c r="H689" s="36"/>
      <c r="I689" s="36"/>
      <c r="J689" s="36"/>
      <c r="K689" s="36"/>
      <c r="L689" s="36"/>
      <c r="M689" s="36"/>
      <c r="N689" s="36"/>
    </row>
    <row r="690" spans="1:14" x14ac:dyDescent="0.3">
      <c r="A690" s="201" t="s">
        <v>237</v>
      </c>
    </row>
    <row r="691" spans="1:14" x14ac:dyDescent="0.3">
      <c r="A691" s="201" t="s">
        <v>237</v>
      </c>
    </row>
    <row r="692" spans="1:14" x14ac:dyDescent="0.3">
      <c r="A692" s="201" t="s">
        <v>237</v>
      </c>
    </row>
    <row r="693" spans="1:14" x14ac:dyDescent="0.3">
      <c r="A693" s="201" t="s">
        <v>237</v>
      </c>
    </row>
  </sheetData>
  <mergeCells count="190">
    <mergeCell ref="D542:E542"/>
    <mergeCell ref="F542:F543"/>
    <mergeCell ref="G542:G543"/>
    <mergeCell ref="H542:K542"/>
    <mergeCell ref="L542:P542"/>
    <mergeCell ref="D543:E543"/>
    <mergeCell ref="G562:G563"/>
    <mergeCell ref="H562:K562"/>
    <mergeCell ref="L562:P562"/>
    <mergeCell ref="D563:E563"/>
    <mergeCell ref="C62:V62"/>
    <mergeCell ref="C118:V118"/>
    <mergeCell ref="C120:Q120"/>
    <mergeCell ref="C121:Q121"/>
    <mergeCell ref="D366:Q366"/>
    <mergeCell ref="F367:F368"/>
    <mergeCell ref="C263:V263"/>
    <mergeCell ref="C265:V265"/>
    <mergeCell ref="C123:Q123"/>
    <mergeCell ref="C150:C165"/>
    <mergeCell ref="C124:Q124"/>
    <mergeCell ref="F127:G127"/>
    <mergeCell ref="F130:F131"/>
    <mergeCell ref="G130:G131"/>
    <mergeCell ref="G367:G368"/>
    <mergeCell ref="H367:K367"/>
    <mergeCell ref="C132:C147"/>
    <mergeCell ref="C169:Q169"/>
    <mergeCell ref="P182:P183"/>
    <mergeCell ref="Q182:Q183"/>
    <mergeCell ref="I180:L180"/>
    <mergeCell ref="F182:H183"/>
    <mergeCell ref="I182:K183"/>
    <mergeCell ref="E334:T334"/>
    <mergeCell ref="C8:I8"/>
    <mergeCell ref="C9:I9"/>
    <mergeCell ref="D19:I19"/>
    <mergeCell ref="C97:V97"/>
    <mergeCell ref="C99:L99"/>
    <mergeCell ref="M99:P99"/>
    <mergeCell ref="C40:V40"/>
    <mergeCell ref="C42:Q42"/>
    <mergeCell ref="C112:C115"/>
    <mergeCell ref="C100:L100"/>
    <mergeCell ref="C101:L101"/>
    <mergeCell ref="C106:C109"/>
    <mergeCell ref="C64:V64"/>
    <mergeCell ref="C65:L65"/>
    <mergeCell ref="C66:L66"/>
    <mergeCell ref="F68:G68"/>
    <mergeCell ref="H68:I68"/>
    <mergeCell ref="J68:K68"/>
    <mergeCell ref="L68:M68"/>
    <mergeCell ref="N68:O68"/>
    <mergeCell ref="P68:Q68"/>
    <mergeCell ref="D23:I23"/>
    <mergeCell ref="D27:I27"/>
    <mergeCell ref="D31:I31"/>
    <mergeCell ref="C301:V301"/>
    <mergeCell ref="C304:S304"/>
    <mergeCell ref="C321:V321"/>
    <mergeCell ref="C323:O323"/>
    <mergeCell ref="C324:O324"/>
    <mergeCell ref="C325:O325"/>
    <mergeCell ref="C326:O326"/>
    <mergeCell ref="C327:O327"/>
    <mergeCell ref="C331:O331"/>
    <mergeCell ref="C328:O328"/>
    <mergeCell ref="C329:O329"/>
    <mergeCell ref="C330:O330"/>
    <mergeCell ref="C203:C218"/>
    <mergeCell ref="H242:J242"/>
    <mergeCell ref="N241:O242"/>
    <mergeCell ref="H241:M241"/>
    <mergeCell ref="C226:O226"/>
    <mergeCell ref="C224:V224"/>
    <mergeCell ref="L182:L183"/>
    <mergeCell ref="M182:M183"/>
    <mergeCell ref="C171:Q171"/>
    <mergeCell ref="C172:Q172"/>
    <mergeCell ref="C173:Q173"/>
    <mergeCell ref="C174:Q174"/>
    <mergeCell ref="F179:N179"/>
    <mergeCell ref="P179:S179"/>
    <mergeCell ref="N182:N183"/>
    <mergeCell ref="H523:K523"/>
    <mergeCell ref="L523:P523"/>
    <mergeCell ref="D522:Q522"/>
    <mergeCell ref="L367:P367"/>
    <mergeCell ref="D368:E368"/>
    <mergeCell ref="F384:Q384"/>
    <mergeCell ref="D394:Q394"/>
    <mergeCell ref="D395:E395"/>
    <mergeCell ref="F395:F396"/>
    <mergeCell ref="G395:G396"/>
    <mergeCell ref="H395:K395"/>
    <mergeCell ref="L395:P395"/>
    <mergeCell ref="D396:E396"/>
    <mergeCell ref="D367:E367"/>
    <mergeCell ref="D455:E455"/>
    <mergeCell ref="D503:Q503"/>
    <mergeCell ref="D504:E504"/>
    <mergeCell ref="G454:G455"/>
    <mergeCell ref="H454:K454"/>
    <mergeCell ref="L454:P454"/>
    <mergeCell ref="D523:E523"/>
    <mergeCell ref="F412:Q412"/>
    <mergeCell ref="F454:F455"/>
    <mergeCell ref="G523:G524"/>
    <mergeCell ref="D341:E341"/>
    <mergeCell ref="F341:F342"/>
    <mergeCell ref="G341:G342"/>
    <mergeCell ref="H341:K341"/>
    <mergeCell ref="L341:P341"/>
    <mergeCell ref="D342:E342"/>
    <mergeCell ref="E335:T335"/>
    <mergeCell ref="E336:T336"/>
    <mergeCell ref="D340:Q340"/>
    <mergeCell ref="C268:R268"/>
    <mergeCell ref="I275:J275"/>
    <mergeCell ref="C299:V299"/>
    <mergeCell ref="C267:R267"/>
    <mergeCell ref="C184:C199"/>
    <mergeCell ref="F671:N671"/>
    <mergeCell ref="D14:I14"/>
    <mergeCell ref="I127:J127"/>
    <mergeCell ref="I130:J131"/>
    <mergeCell ref="K242:M242"/>
    <mergeCell ref="C631:R631"/>
    <mergeCell ref="F636:I636"/>
    <mergeCell ref="C659:N659"/>
    <mergeCell ref="C660:N660"/>
    <mergeCell ref="C661:N661"/>
    <mergeCell ref="C662:N662"/>
    <mergeCell ref="C624:V624"/>
    <mergeCell ref="C626:K626"/>
    <mergeCell ref="C627:L627"/>
    <mergeCell ref="C628:K628"/>
    <mergeCell ref="C629:K629"/>
    <mergeCell ref="F523:F524"/>
    <mergeCell ref="C630:K630"/>
    <mergeCell ref="F356:Q356"/>
    <mergeCell ref="C622:V622"/>
    <mergeCell ref="F180:H180"/>
    <mergeCell ref="C663:N663"/>
    <mergeCell ref="C170:Q170"/>
    <mergeCell ref="C664:N664"/>
    <mergeCell ref="C665:R665"/>
    <mergeCell ref="D424:Q424"/>
    <mergeCell ref="D425:E425"/>
    <mergeCell ref="F425:F426"/>
    <mergeCell ref="G425:G426"/>
    <mergeCell ref="H425:K425"/>
    <mergeCell ref="L425:P425"/>
    <mergeCell ref="D426:E426"/>
    <mergeCell ref="D483:Q483"/>
    <mergeCell ref="D484:E484"/>
    <mergeCell ref="F484:F485"/>
    <mergeCell ref="G484:G485"/>
    <mergeCell ref="H484:K484"/>
    <mergeCell ref="L484:P484"/>
    <mergeCell ref="D485:E485"/>
    <mergeCell ref="D453:Q453"/>
    <mergeCell ref="D454:E454"/>
    <mergeCell ref="F442:Q442"/>
    <mergeCell ref="F471:Q471"/>
    <mergeCell ref="D602:Q602"/>
    <mergeCell ref="D603:E603"/>
    <mergeCell ref="F603:F604"/>
    <mergeCell ref="G603:G604"/>
    <mergeCell ref="H603:K603"/>
    <mergeCell ref="L603:P603"/>
    <mergeCell ref="D604:E604"/>
    <mergeCell ref="F504:F505"/>
    <mergeCell ref="G504:G505"/>
    <mergeCell ref="H504:K504"/>
    <mergeCell ref="L504:P504"/>
    <mergeCell ref="D505:E505"/>
    <mergeCell ref="D524:E524"/>
    <mergeCell ref="D582:E582"/>
    <mergeCell ref="F582:F583"/>
    <mergeCell ref="G582:G583"/>
    <mergeCell ref="H582:K582"/>
    <mergeCell ref="L582:P582"/>
    <mergeCell ref="D583:E583"/>
    <mergeCell ref="D561:Q561"/>
    <mergeCell ref="D562:E562"/>
    <mergeCell ref="F562:F563"/>
    <mergeCell ref="D581:Q581"/>
    <mergeCell ref="D541:Q541"/>
  </mergeCells>
  <conditionalFormatting sqref="F184:N199">
    <cfRule type="expression" dxfId="16" priority="25">
      <formula>$I132="No"</formula>
    </cfRule>
  </conditionalFormatting>
  <conditionalFormatting sqref="F203:N218">
    <cfRule type="expression" dxfId="15" priority="1">
      <formula>$I150="No"</formula>
    </cfRule>
  </conditionalFormatting>
  <conditionalFormatting sqref="G132:G147 G150:G165 G674:N689">
    <cfRule type="expression" dxfId="14" priority="31">
      <formula>$F132="No"</formula>
    </cfRule>
  </conditionalFormatting>
  <conditionalFormatting sqref="G184:G199 J184:J199">
    <cfRule type="expression" dxfId="13" priority="24">
      <formula>$J132="No"</formula>
    </cfRule>
  </conditionalFormatting>
  <conditionalFormatting sqref="G639:I654">
    <cfRule type="expression" dxfId="12" priority="10">
      <formula>$F639="Not applicable"</formula>
    </cfRule>
    <cfRule type="expression" dxfId="11" priority="11">
      <formula>$F639="Yes"</formula>
    </cfRule>
  </conditionalFormatting>
  <conditionalFormatting sqref="H507:P519 H526:P538 H545:P557 H565:P577 H585:P597">
    <cfRule type="expression" dxfId="10" priority="12">
      <formula>$G507="No"</formula>
    </cfRule>
  </conditionalFormatting>
  <conditionalFormatting sqref="H606:P618">
    <cfRule type="expression" dxfId="9" priority="8">
      <formula>$G606="No"</formula>
    </cfRule>
  </conditionalFormatting>
  <conditionalFormatting sqref="J132:J147 J150:J165">
    <cfRule type="expression" dxfId="8" priority="30">
      <formula>$I132="No"</formula>
    </cfRule>
  </conditionalFormatting>
  <conditionalFormatting sqref="J203:J204 G203:G218 J209:J218">
    <cfRule type="expression" dxfId="7" priority="20">
      <formula>$J150="No"</formula>
    </cfRule>
  </conditionalFormatting>
  <conditionalFormatting sqref="L245:M245 K246:M260">
    <cfRule type="expression" dxfId="6" priority="13">
      <formula>$H245=1</formula>
    </cfRule>
  </conditionalFormatting>
  <conditionalFormatting sqref="N184:N199">
    <cfRule type="expression" dxfId="5" priority="22">
      <formula>$J132="No"</formula>
    </cfRule>
  </conditionalFormatting>
  <conditionalFormatting sqref="N203:N218">
    <cfRule type="expression" dxfId="4" priority="18">
      <formula>$J150="No"</formula>
    </cfRule>
  </conditionalFormatting>
  <conditionalFormatting sqref="P184:S199">
    <cfRule type="expression" dxfId="3" priority="17">
      <formula>$L132="No"</formula>
    </cfRule>
  </conditionalFormatting>
  <conditionalFormatting sqref="P203:S218">
    <cfRule type="expression" dxfId="2" priority="16">
      <formula>$L150="No"</formula>
    </cfRule>
  </conditionalFormatting>
  <conditionalFormatting sqref="Q184:Q199">
    <cfRule type="expression" dxfId="1" priority="15">
      <formula>$M132="No"</formula>
    </cfRule>
  </conditionalFormatting>
  <conditionalFormatting sqref="Q203:Q218">
    <cfRule type="expression" dxfId="0" priority="14">
      <formula>$M150="No"</formula>
    </cfRule>
  </conditionalFormatting>
  <dataValidations count="1">
    <dataValidation type="list" allowBlank="1" showInputMessage="1" showErrorMessage="1" sqref="F111:N111 F117:N117" xr:uid="{00000000-0002-0000-0100-000000000000}">
      <formula1>"IVDR/IVD,Non-IVDR/IVD"</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1000000}">
          <x14:formula1>
            <xm:f>Support!$D$3:$D$4</xm:f>
          </x14:formula1>
          <xm:sqref>F307:F313 G507:G519 G545:G557 G585:G597 G526:G538 L150:M165 G565:G577 G606:G618 G487:G499 I150:J165 F132:F147 I132:J147 L132:M147 F150:F165 G344:G355 G357:G362 G370:G383 G385:G390 G398:G411 G413:G419 G428:G441 G443:G448 G457:G470 G472:G477</xm:sqref>
        </x14:dataValidation>
        <x14:dataValidation type="list" allowBlank="1" showInputMessage="1" showErrorMessage="1" xr:uid="{00000000-0002-0000-0100-000002000000}">
          <x14:formula1>
            <xm:f>Support!$B$3:$B$4</xm:f>
          </x14:formula1>
          <xm:sqref>F70:Q93</xm:sqref>
        </x14:dataValidation>
        <x14:dataValidation type="list" allowBlank="1" showInputMessage="1" showErrorMessage="1" xr:uid="{00000000-0002-0000-0100-000003000000}">
          <x14:formula1>
            <xm:f>Support!$H$3:$H$4</xm:f>
          </x14:formula1>
          <xm:sqref>P245:P260</xm:sqref>
        </x14:dataValidation>
        <x14:dataValidation type="list" allowBlank="1" showInputMessage="1" showErrorMessage="1" xr:uid="{00000000-0002-0000-0100-000004000000}">
          <x14:formula1>
            <xm:f>Support!$J$3:$J$4</xm:f>
          </x14:formula1>
          <xm:sqref>S240 K636 J668 L271</xm:sqref>
        </x14:dataValidation>
        <x14:dataValidation type="list" allowBlank="1" showInputMessage="1" showErrorMessage="1" xr:uid="{00000000-0002-0000-0100-000005000000}">
          <x14:formula1>
            <xm:f>Support!$F$3:$F$5</xm:f>
          </x14:formula1>
          <xm:sqref>F112:N112 F106:N106</xm:sqref>
        </x14:dataValidation>
        <x14:dataValidation type="list" allowBlank="1" showInputMessage="1" showErrorMessage="1" xr:uid="{00000000-0002-0000-0100-000006000000}">
          <x14:formula1>
            <xm:f>Support!$J$9:$J$10</xm:f>
          </x14:formula1>
          <xm:sqref>G245:G260</xm:sqref>
        </x14:dataValidation>
        <x14:dataValidation type="list" allowBlank="1" showInputMessage="1" showErrorMessage="1" xr:uid="{00000000-0002-0000-0100-000007000000}">
          <x14:formula1>
            <xm:f>Support!$B$9:$B$11</xm:f>
          </x14:formula1>
          <xm:sqref>I639:I654</xm:sqref>
        </x14:dataValidation>
        <x14:dataValidation type="list" allowBlank="1" showInputMessage="1" showErrorMessage="1" xr:uid="{00000000-0002-0000-0100-000008000000}">
          <x14:formula1>
            <xm:f>Support!$L$3:$L$5</xm:f>
          </x14:formula1>
          <xm:sqref>F639:F654</xm:sqref>
        </x14:dataValidation>
        <x14:dataValidation type="list" allowBlank="1" showInputMessage="1" showErrorMessage="1" xr:uid="{00000000-0002-0000-0100-000009000000}">
          <x14:formula1>
            <xm:f>Support!$H$9:$H$11</xm:f>
          </x14:formula1>
          <xm:sqref>H674:H689</xm:sqref>
        </x14:dataValidation>
        <x14:dataValidation type="list" allowBlank="1" showInputMessage="1" showErrorMessage="1" xr:uid="{00000000-0002-0000-0100-00000A000000}">
          <x14:formula1>
            <xm:f>Support!$F$9:$F$11</xm:f>
          </x14:formula1>
          <xm:sqref>G674:G689</xm:sqref>
        </x14:dataValidation>
        <x14:dataValidation type="list" allowBlank="1" showInputMessage="1" showErrorMessage="1" xr:uid="{00000000-0002-0000-0100-00000B000000}">
          <x14:formula1>
            <xm:f>Support!$D$9:$D$10</xm:f>
          </x14:formula1>
          <xm:sqref>F674:F689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2" tint="-0.34998626667073579"/>
  </sheetPr>
  <dimension ref="B2:L54"/>
  <sheetViews>
    <sheetView showGridLines="0" zoomScale="64" zoomScaleNormal="85" workbookViewId="0">
      <selection activeCell="J28" sqref="J28"/>
    </sheetView>
  </sheetViews>
  <sheetFormatPr defaultRowHeight="14" x14ac:dyDescent="0.3"/>
  <cols>
    <col min="2" max="2" width="21.58203125" bestFit="1" customWidth="1"/>
    <col min="3" max="3" width="14.08203125" bestFit="1" customWidth="1"/>
    <col min="4" max="4" width="15.58203125" bestFit="1" customWidth="1"/>
    <col min="5" max="5" width="20.5" customWidth="1"/>
    <col min="6" max="6" width="19.33203125" bestFit="1" customWidth="1"/>
    <col min="8" max="8" width="17" customWidth="1"/>
    <col min="10" max="10" width="20.5" bestFit="1" customWidth="1"/>
    <col min="12" max="12" width="16.58203125" bestFit="1" customWidth="1"/>
  </cols>
  <sheetData>
    <row r="2" spans="2:12" x14ac:dyDescent="0.3">
      <c r="B2" s="23" t="s">
        <v>274</v>
      </c>
      <c r="D2" s="23" t="s">
        <v>275</v>
      </c>
      <c r="F2" s="23" t="s">
        <v>276</v>
      </c>
      <c r="H2" s="23" t="s">
        <v>277</v>
      </c>
      <c r="J2" s="23" t="s">
        <v>278</v>
      </c>
      <c r="L2" s="23" t="s">
        <v>279</v>
      </c>
    </row>
    <row r="3" spans="2:12" x14ac:dyDescent="0.3">
      <c r="B3" s="137" t="s">
        <v>38</v>
      </c>
      <c r="D3" s="137" t="s">
        <v>98</v>
      </c>
      <c r="F3" s="24" t="s">
        <v>75</v>
      </c>
      <c r="H3" s="24" t="s">
        <v>164</v>
      </c>
      <c r="J3" s="24" t="s">
        <v>98</v>
      </c>
      <c r="L3" s="144" t="s">
        <v>98</v>
      </c>
    </row>
    <row r="4" spans="2:12" x14ac:dyDescent="0.3">
      <c r="B4" s="137"/>
      <c r="D4" s="137" t="s">
        <v>99</v>
      </c>
      <c r="F4" s="25" t="s">
        <v>280</v>
      </c>
      <c r="H4" s="25" t="s">
        <v>163</v>
      </c>
      <c r="J4" s="25" t="s">
        <v>99</v>
      </c>
      <c r="L4" s="145" t="s">
        <v>99</v>
      </c>
    </row>
    <row r="5" spans="2:12" x14ac:dyDescent="0.3">
      <c r="F5" s="26" t="s">
        <v>281</v>
      </c>
      <c r="L5" s="145" t="s">
        <v>282</v>
      </c>
    </row>
    <row r="8" spans="2:12" x14ac:dyDescent="0.3">
      <c r="B8" s="23" t="s">
        <v>283</v>
      </c>
      <c r="D8" s="23" t="s">
        <v>284</v>
      </c>
      <c r="F8" s="23" t="s">
        <v>285</v>
      </c>
      <c r="H8" s="23" t="s">
        <v>286</v>
      </c>
      <c r="J8" s="23" t="s">
        <v>287</v>
      </c>
    </row>
    <row r="9" spans="2:12" ht="28" x14ac:dyDescent="0.3">
      <c r="B9" s="147" t="s">
        <v>288</v>
      </c>
      <c r="D9" s="137" t="s">
        <v>98</v>
      </c>
      <c r="F9" s="24" t="s">
        <v>289</v>
      </c>
      <c r="H9" s="24" t="s">
        <v>290</v>
      </c>
      <c r="J9" s="137" t="s">
        <v>98</v>
      </c>
    </row>
    <row r="10" spans="2:12" ht="28" x14ac:dyDescent="0.3">
      <c r="B10" s="148" t="s">
        <v>291</v>
      </c>
      <c r="D10" s="137" t="s">
        <v>99</v>
      </c>
      <c r="F10" s="25" t="s">
        <v>292</v>
      </c>
      <c r="H10" s="25" t="s">
        <v>293</v>
      </c>
      <c r="J10" s="137" t="s">
        <v>99</v>
      </c>
    </row>
    <row r="11" spans="2:12" x14ac:dyDescent="0.3">
      <c r="B11" s="148" t="s">
        <v>99</v>
      </c>
      <c r="F11" s="26" t="s">
        <v>273</v>
      </c>
      <c r="H11" s="26" t="s">
        <v>273</v>
      </c>
    </row>
    <row r="14" spans="2:12" ht="31" x14ac:dyDescent="0.35">
      <c r="C14" s="160" t="s">
        <v>36</v>
      </c>
      <c r="D14" s="158" t="s">
        <v>294</v>
      </c>
      <c r="F14" s="160" t="s">
        <v>295</v>
      </c>
      <c r="G14" s="158" t="s">
        <v>294</v>
      </c>
      <c r="H14" s="158" t="s">
        <v>296</v>
      </c>
    </row>
    <row r="15" spans="2:12" ht="15.5" x14ac:dyDescent="0.35">
      <c r="C15" s="157" t="str">
        <f>Data_Collection_Tool!E70</f>
        <v>WGS</v>
      </c>
      <c r="D15" s="159">
        <f>IF(COUNTIF(Data_Collection_Tool!F70:Q70,"x")&gt;0,1,0)</f>
        <v>0</v>
      </c>
      <c r="F15" s="159" t="str">
        <f>Support!C15</f>
        <v>WGS</v>
      </c>
      <c r="G15" s="159">
        <f>D15</f>
        <v>0</v>
      </c>
      <c r="H15" s="159">
        <f>IF(Data_Collection_Tool!L132="yes",1,0)</f>
        <v>0</v>
      </c>
    </row>
    <row r="16" spans="2:12" ht="15.5" x14ac:dyDescent="0.35">
      <c r="C16" s="157" t="str">
        <f>Data_Collection_Tool!E71</f>
        <v>WES</v>
      </c>
      <c r="D16" s="159">
        <f>IF(COUNTIF(Data_Collection_Tool!F71:Q71,"x")&gt;0,1,0)</f>
        <v>0</v>
      </c>
      <c r="F16" s="159" t="str">
        <f>Support!C16</f>
        <v>WES</v>
      </c>
      <c r="G16" s="159">
        <f t="shared" ref="G16:G17" si="0">D16</f>
        <v>0</v>
      </c>
      <c r="H16" s="159">
        <f>IF(Data_Collection_Tool!L133="yes",1,0)</f>
        <v>0</v>
      </c>
    </row>
    <row r="17" spans="3:8" ht="15.5" x14ac:dyDescent="0.35">
      <c r="C17" s="157" t="str">
        <f>Data_Collection_Tool!E72</f>
        <v>CES</v>
      </c>
      <c r="D17" s="159">
        <f>IF(COUNTIF(Data_Collection_Tool!F72:Q72,"x")&gt;0,1,0)</f>
        <v>0</v>
      </c>
      <c r="F17" s="159" t="str">
        <f>Support!C17</f>
        <v>CES</v>
      </c>
      <c r="G17" s="159">
        <f t="shared" si="0"/>
        <v>0</v>
      </c>
      <c r="H17" s="159">
        <f>IF(Data_Collection_Tool!L134="yes",1,0)</f>
        <v>0</v>
      </c>
    </row>
    <row r="18" spans="3:8" ht="15.5" x14ac:dyDescent="0.35">
      <c r="C18" s="157" t="str">
        <f>Data_Collection_Tool!E73</f>
        <v>NGS panels</v>
      </c>
      <c r="D18" s="159">
        <f>IF(COUNTIF(Data_Collection_Tool!F73:Q73,"x")&gt;0,1,0)</f>
        <v>0</v>
      </c>
      <c r="E18" s="157" t="s">
        <v>297</v>
      </c>
      <c r="F18" s="159">
        <f>Support!D43</f>
        <v>0</v>
      </c>
      <c r="G18" s="159">
        <f>IF(D43=0,0,1)</f>
        <v>0</v>
      </c>
      <c r="H18" s="159">
        <f>IF(Data_Collection_Tool!L135="yes",1,0)</f>
        <v>0</v>
      </c>
    </row>
    <row r="19" spans="3:8" ht="15.5" x14ac:dyDescent="0.35">
      <c r="C19" s="157" t="str">
        <f>Data_Collection_Tool!E74</f>
        <v>Karyotype</v>
      </c>
      <c r="D19" s="159">
        <f>IF(COUNTIF(Data_Collection_Tool!F74:Q74,"x")&gt;0,1,0)</f>
        <v>0</v>
      </c>
      <c r="E19" s="157" t="s">
        <v>298</v>
      </c>
      <c r="F19" s="159">
        <f>Support!D44</f>
        <v>0</v>
      </c>
      <c r="G19" s="159">
        <f t="shared" ref="G19:G29" si="1">IF(D44=0,0,1)</f>
        <v>0</v>
      </c>
      <c r="H19" s="159">
        <f>IF(Data_Collection_Tool!L136="yes",1,0)</f>
        <v>0</v>
      </c>
    </row>
    <row r="20" spans="3:8" ht="31" x14ac:dyDescent="0.35">
      <c r="C20" s="157" t="str">
        <f>Data_Collection_Tool!E75</f>
        <v>CMA - SNP Array</v>
      </c>
      <c r="D20" s="159">
        <f>IF(COUNTIF(Data_Collection_Tool!F75:Q75,"x")&gt;0,1,0)</f>
        <v>0</v>
      </c>
      <c r="E20" s="157" t="s">
        <v>299</v>
      </c>
      <c r="F20" s="159">
        <f>Support!D45</f>
        <v>0</v>
      </c>
      <c r="G20" s="159">
        <f t="shared" si="1"/>
        <v>0</v>
      </c>
      <c r="H20" s="159">
        <f>IF(Data_Collection_Tool!L137="yes",1,0)</f>
        <v>0</v>
      </c>
    </row>
    <row r="21" spans="3:8" ht="15.5" x14ac:dyDescent="0.35">
      <c r="C21" s="157" t="str">
        <f>Data_Collection_Tool!E76</f>
        <v>X-fragile</v>
      </c>
      <c r="D21" s="159">
        <f>IF(COUNTIF(Data_Collection_Tool!F76:Q76,"x")&gt;0,1,0)</f>
        <v>0</v>
      </c>
      <c r="E21" s="157" t="s">
        <v>300</v>
      </c>
      <c r="F21" s="159">
        <f>Support!D46</f>
        <v>0</v>
      </c>
      <c r="G21" s="159">
        <f t="shared" si="1"/>
        <v>0</v>
      </c>
      <c r="H21" s="159">
        <f>IF(Data_Collection_Tool!L138="yes",1,0)</f>
        <v>0</v>
      </c>
    </row>
    <row r="22" spans="3:8" ht="15.5" x14ac:dyDescent="0.35">
      <c r="C22" s="157" t="str">
        <f>Data_Collection_Tool!E77</f>
        <v>MLPA</v>
      </c>
      <c r="D22" s="159">
        <f>IF(COUNTIF(Data_Collection_Tool!F77:Q77,"x")&gt;0,1,0)</f>
        <v>0</v>
      </c>
      <c r="E22" s="157" t="s">
        <v>301</v>
      </c>
      <c r="F22" s="159">
        <f>Support!D47</f>
        <v>0</v>
      </c>
      <c r="G22" s="159">
        <f t="shared" si="1"/>
        <v>0</v>
      </c>
      <c r="H22" s="159">
        <f>IF(Data_Collection_Tool!L139="yes",1,0)</f>
        <v>0</v>
      </c>
    </row>
    <row r="23" spans="3:8" ht="15.5" x14ac:dyDescent="0.35">
      <c r="C23" s="157" t="str">
        <f>Data_Collection_Tool!E78</f>
        <v>IHC</v>
      </c>
      <c r="D23" s="159">
        <f>IF(COUNTIF(Data_Collection_Tool!F78:Q78,"x")&gt;0,1,0)</f>
        <v>0</v>
      </c>
      <c r="E23" s="157" t="s">
        <v>302</v>
      </c>
      <c r="F23" s="159">
        <f>Support!D48</f>
        <v>0</v>
      </c>
      <c r="G23" s="159">
        <f t="shared" si="1"/>
        <v>0</v>
      </c>
      <c r="H23" s="159">
        <f>IF(Data_Collection_Tool!L140="yes",1,0)</f>
        <v>0</v>
      </c>
    </row>
    <row r="24" spans="3:8" ht="31" x14ac:dyDescent="0.35">
      <c r="C24" s="157" t="str">
        <f>Data_Collection_Tool!E79</f>
        <v>ISH</v>
      </c>
      <c r="D24" s="159">
        <f>IF(COUNTIF(Data_Collection_Tool!F79:Q79,"x")&gt;0,1,0)</f>
        <v>0</v>
      </c>
      <c r="E24" s="157" t="s">
        <v>303</v>
      </c>
      <c r="F24" s="159">
        <f>Support!D49</f>
        <v>0</v>
      </c>
      <c r="G24" s="159">
        <f t="shared" si="1"/>
        <v>0</v>
      </c>
      <c r="H24" s="159">
        <f>IF(Data_Collection_Tool!L141="yes",1,0)</f>
        <v>0</v>
      </c>
    </row>
    <row r="25" spans="3:8" ht="31" x14ac:dyDescent="0.35">
      <c r="C25" s="157" t="str">
        <f>Data_Collection_Tool!E80</f>
        <v>FISH</v>
      </c>
      <c r="D25" s="159">
        <f>IF(COUNTIF(Data_Collection_Tool!F80:Q80,"x")&gt;0,1,0)</f>
        <v>0</v>
      </c>
      <c r="E25" s="157" t="s">
        <v>304</v>
      </c>
      <c r="F25" s="159">
        <f>Support!D50</f>
        <v>0</v>
      </c>
      <c r="G25" s="159">
        <f t="shared" si="1"/>
        <v>0</v>
      </c>
      <c r="H25" s="159">
        <f>IF(Data_Collection_Tool!L142="yes",1,0)</f>
        <v>0</v>
      </c>
    </row>
    <row r="26" spans="3:8" ht="46.5" x14ac:dyDescent="0.35">
      <c r="C26" s="157" t="str">
        <f>Data_Collection_Tool!E81</f>
        <v>Reverse Transcription PCR</v>
      </c>
      <c r="D26" s="159">
        <f>IF(COUNTIF(Data_Collection_Tool!F81:Q81,"x")&gt;0,1,0)</f>
        <v>0</v>
      </c>
      <c r="E26" s="157" t="s">
        <v>305</v>
      </c>
      <c r="F26" s="159">
        <f>Support!D51</f>
        <v>0</v>
      </c>
      <c r="G26" s="159">
        <f t="shared" si="1"/>
        <v>0</v>
      </c>
      <c r="H26" s="159">
        <f>IF(Data_Collection_Tool!L143="yes",1,0)</f>
        <v>0</v>
      </c>
    </row>
    <row r="27" spans="3:8" ht="31" x14ac:dyDescent="0.35">
      <c r="C27" s="157" t="str">
        <f>Data_Collection_Tool!E82</f>
        <v>Droplet Digital PCR</v>
      </c>
      <c r="D27" s="159">
        <f>IF(COUNTIF(Data_Collection_Tool!F82:Q82,"x")&gt;0,1,0)</f>
        <v>0</v>
      </c>
      <c r="E27" s="157" t="s">
        <v>306</v>
      </c>
      <c r="F27" s="159">
        <f>Support!D52</f>
        <v>0</v>
      </c>
      <c r="G27" s="159">
        <f t="shared" si="1"/>
        <v>0</v>
      </c>
      <c r="H27" s="159">
        <f>IF(Data_Collection_Tool!L144="yes",1,0)</f>
        <v>0</v>
      </c>
    </row>
    <row r="28" spans="3:8" ht="46.5" x14ac:dyDescent="0.35">
      <c r="C28" s="157" t="str">
        <f>Data_Collection_Tool!E83</f>
        <v>PYROSEQUENCING (e.g. Therascreen)</v>
      </c>
      <c r="D28" s="159">
        <f>IF(COUNTIF(Data_Collection_Tool!F83:Q83,"x")&gt;0,1,0)</f>
        <v>0</v>
      </c>
      <c r="E28" s="157" t="s">
        <v>307</v>
      </c>
      <c r="F28" s="159">
        <f>Support!D53</f>
        <v>0</v>
      </c>
      <c r="G28" s="159">
        <f t="shared" si="1"/>
        <v>0</v>
      </c>
      <c r="H28" s="159">
        <f>IF(Data_Collection_Tool!L145="yes",1,0)</f>
        <v>0</v>
      </c>
    </row>
    <row r="29" spans="3:8" ht="31" x14ac:dyDescent="0.35">
      <c r="C29" s="157" t="str">
        <f>Data_Collection_Tool!E84</f>
        <v xml:space="preserve">Real Time PCR Other </v>
      </c>
      <c r="D29" s="159">
        <f>IF(COUNTIF(Data_Collection_Tool!F84:Q84,"x")&gt;0,1,0)</f>
        <v>0</v>
      </c>
      <c r="E29" s="157" t="s">
        <v>308</v>
      </c>
      <c r="F29" s="159">
        <f>Support!D54</f>
        <v>0</v>
      </c>
      <c r="G29" s="159">
        <f t="shared" si="1"/>
        <v>0</v>
      </c>
      <c r="H29" s="159">
        <f>IF(Data_Collection_Tool!L146="yes",1,0)</f>
        <v>0</v>
      </c>
    </row>
    <row r="30" spans="3:8" ht="93" x14ac:dyDescent="0.35">
      <c r="C30" s="157" t="str">
        <f>Data_Collection_Tool!E85</f>
        <v>Automated Real Time PCR (Biocartis IDYLLA, Cobas)</v>
      </c>
      <c r="D30" s="159">
        <f>IF(COUNTIF(Data_Collection_Tool!F85:Q85,"x")&gt;0,1,0)</f>
        <v>0</v>
      </c>
      <c r="F30" s="159" t="str">
        <f>Data_Collection_Tool!E74</f>
        <v>Karyotype</v>
      </c>
      <c r="G30" s="159">
        <f>D19</f>
        <v>0</v>
      </c>
    </row>
    <row r="31" spans="3:8" ht="31" x14ac:dyDescent="0.35">
      <c r="C31" s="157" t="str">
        <f>Data_Collection_Tool!E86</f>
        <v>Sanger sequencing</v>
      </c>
      <c r="D31" s="159">
        <f>IF(COUNTIF(Data_Collection_Tool!F86:Q86,"x")&gt;0,1,0)</f>
        <v>0</v>
      </c>
      <c r="F31" s="159" t="str">
        <f>Data_Collection_Tool!E75</f>
        <v>CMA - SNP Array</v>
      </c>
      <c r="G31" s="159">
        <f t="shared" ref="G31:G49" si="2">D20</f>
        <v>0</v>
      </c>
    </row>
    <row r="32" spans="3:8" ht="62" x14ac:dyDescent="0.35">
      <c r="C32" s="157" t="str">
        <f>Data_Collection_Tool!E87</f>
        <v>Endpoint PCR, Gel electrophoresis</v>
      </c>
      <c r="D32" s="159">
        <f>IF(COUNTIF(Data_Collection_Tool!F87:Q87,"x")&gt;0,1,0)</f>
        <v>0</v>
      </c>
      <c r="F32" s="159" t="str">
        <f>Data_Collection_Tool!E76</f>
        <v>X-fragile</v>
      </c>
      <c r="G32" s="159">
        <f t="shared" si="2"/>
        <v>0</v>
      </c>
    </row>
    <row r="33" spans="2:7" ht="31" x14ac:dyDescent="0.35">
      <c r="C33" s="157" t="str">
        <f>Data_Collection_Tool!E88</f>
        <v>Mass Spectrometry</v>
      </c>
      <c r="D33" s="159">
        <f>IF(COUNTIF(Data_Collection_Tool!F88:Q88,"x")&gt;0,1,0)</f>
        <v>0</v>
      </c>
      <c r="F33" s="159" t="str">
        <f>Data_Collection_Tool!E77</f>
        <v>MLPA</v>
      </c>
      <c r="G33" s="159">
        <f t="shared" si="2"/>
        <v>0</v>
      </c>
    </row>
    <row r="34" spans="2:7" ht="31" x14ac:dyDescent="0.35">
      <c r="C34" s="157" t="str">
        <f>Data_Collection_Tool!E89</f>
        <v>CMA - Array CGH</v>
      </c>
      <c r="D34" s="159">
        <f>IF(COUNTIF(Data_Collection_Tool!F89:Q89,"x")&gt;0,1,0)</f>
        <v>0</v>
      </c>
      <c r="F34" s="159" t="str">
        <f>Data_Collection_Tool!E78</f>
        <v>IHC</v>
      </c>
      <c r="G34" s="159">
        <f t="shared" si="2"/>
        <v>0</v>
      </c>
    </row>
    <row r="35" spans="2:7" ht="46.5" x14ac:dyDescent="0.35">
      <c r="C35" s="157" t="str">
        <f>Data_Collection_Tool!E90</f>
        <v>Optical Genome Mapping</v>
      </c>
      <c r="D35" s="159">
        <f>IF(COUNTIF(Data_Collection_Tool!F90:Q90,"x")&gt;0,1,0)</f>
        <v>0</v>
      </c>
      <c r="F35" s="159" t="str">
        <f>Data_Collection_Tool!E79</f>
        <v>ISH</v>
      </c>
      <c r="G35" s="159">
        <f t="shared" si="2"/>
        <v>0</v>
      </c>
    </row>
    <row r="36" spans="2:7" ht="15.5" x14ac:dyDescent="0.35">
      <c r="C36" s="157" t="str">
        <f>Data_Collection_Tool!E91</f>
        <v>Other</v>
      </c>
      <c r="D36" s="159">
        <f>IF(COUNTIF(Data_Collection_Tool!F91:Q91,"x")&gt;0,1,0)</f>
        <v>0</v>
      </c>
      <c r="F36" s="159" t="str">
        <f>Data_Collection_Tool!E80</f>
        <v>FISH</v>
      </c>
      <c r="G36" s="159">
        <f t="shared" si="2"/>
        <v>0</v>
      </c>
    </row>
    <row r="37" spans="2:7" ht="15.5" x14ac:dyDescent="0.35">
      <c r="C37" s="157">
        <f>Data_Collection_Tool!E92</f>
        <v>0</v>
      </c>
      <c r="D37" s="159">
        <f>IF(COUNTIF(Data_Collection_Tool!F92:Q92,"x")&gt;0,1,0)</f>
        <v>0</v>
      </c>
      <c r="F37" s="159" t="str">
        <f>Data_Collection_Tool!E81</f>
        <v>Reverse Transcription PCR</v>
      </c>
      <c r="G37" s="159">
        <f t="shared" si="2"/>
        <v>0</v>
      </c>
    </row>
    <row r="38" spans="2:7" ht="15.5" x14ac:dyDescent="0.35">
      <c r="C38" s="157">
        <f>Data_Collection_Tool!E93</f>
        <v>0</v>
      </c>
      <c r="D38" s="159">
        <f>IF(COUNTIF(Data_Collection_Tool!F93:Q93,"x")&gt;0,1,0)</f>
        <v>0</v>
      </c>
      <c r="F38" s="159" t="str">
        <f>Data_Collection_Tool!E82</f>
        <v>Droplet Digital PCR</v>
      </c>
      <c r="G38" s="159">
        <f t="shared" si="2"/>
        <v>0</v>
      </c>
    </row>
    <row r="39" spans="2:7" x14ac:dyDescent="0.3">
      <c r="F39" s="159" t="str">
        <f>Data_Collection_Tool!E83</f>
        <v>PYROSEQUENCING (e.g. Therascreen)</v>
      </c>
      <c r="G39" s="159">
        <f t="shared" si="2"/>
        <v>0</v>
      </c>
    </row>
    <row r="40" spans="2:7" x14ac:dyDescent="0.3">
      <c r="F40" s="159" t="str">
        <f>Data_Collection_Tool!E84</f>
        <v xml:space="preserve">Real Time PCR Other </v>
      </c>
      <c r="G40" s="159">
        <f t="shared" si="2"/>
        <v>0</v>
      </c>
    </row>
    <row r="41" spans="2:7" x14ac:dyDescent="0.3">
      <c r="D41" s="158" t="s">
        <v>309</v>
      </c>
      <c r="F41" s="159" t="str">
        <f>Data_Collection_Tool!E85</f>
        <v>Automated Real Time PCR (Biocartis IDYLLA, Cobas)</v>
      </c>
      <c r="G41" s="159">
        <f t="shared" si="2"/>
        <v>0</v>
      </c>
    </row>
    <row r="42" spans="2:7" x14ac:dyDescent="0.3">
      <c r="F42" s="159" t="str">
        <f>Data_Collection_Tool!E86</f>
        <v>Sanger sequencing</v>
      </c>
      <c r="G42" s="159">
        <f t="shared" si="2"/>
        <v>0</v>
      </c>
    </row>
    <row r="43" spans="2:7" ht="15.5" x14ac:dyDescent="0.35">
      <c r="B43" s="158" t="s">
        <v>310</v>
      </c>
      <c r="C43" s="157" t="s">
        <v>311</v>
      </c>
      <c r="D43" s="159">
        <f>_xlfn.XLOOKUP($C43,Data_Collection_Tool!$I$104:$N$104,Data_Collection_Tool!$I$108:$N$108,FALSE)</f>
        <v>0</v>
      </c>
      <c r="F43" s="159" t="str">
        <f>Data_Collection_Tool!E87</f>
        <v>Endpoint PCR, Gel electrophoresis</v>
      </c>
      <c r="G43" s="159">
        <f t="shared" si="2"/>
        <v>0</v>
      </c>
    </row>
    <row r="44" spans="2:7" ht="15.5" x14ac:dyDescent="0.35">
      <c r="C44" s="157" t="s">
        <v>312</v>
      </c>
      <c r="D44" s="159">
        <f>_xlfn.XLOOKUP($C44,Data_Collection_Tool!$I$104:$N$104,Data_Collection_Tool!$I$108:$N$108,FALSE)</f>
        <v>0</v>
      </c>
      <c r="F44" s="159" t="str">
        <f>Data_Collection_Tool!E88</f>
        <v>Mass Spectrometry</v>
      </c>
      <c r="G44" s="159">
        <f t="shared" si="2"/>
        <v>0</v>
      </c>
    </row>
    <row r="45" spans="2:7" ht="15.5" x14ac:dyDescent="0.35">
      <c r="C45" s="157" t="s">
        <v>313</v>
      </c>
      <c r="D45" s="159">
        <f>_xlfn.XLOOKUP($C45,Data_Collection_Tool!$I$104:$N$104,Data_Collection_Tool!$I$108:$N$108,FALSE)</f>
        <v>0</v>
      </c>
      <c r="F45" s="159" t="str">
        <f>Data_Collection_Tool!E89</f>
        <v>CMA - Array CGH</v>
      </c>
      <c r="G45" s="159">
        <f t="shared" si="2"/>
        <v>0</v>
      </c>
    </row>
    <row r="46" spans="2:7" ht="15.5" x14ac:dyDescent="0.35">
      <c r="C46" s="157" t="s">
        <v>314</v>
      </c>
      <c r="D46" s="159">
        <f>_xlfn.XLOOKUP($C46,Data_Collection_Tool!$I$104:$N$104,Data_Collection_Tool!$I$108:$N$108,FALSE)</f>
        <v>0</v>
      </c>
      <c r="F46" s="159" t="str">
        <f>Data_Collection_Tool!E90</f>
        <v>Optical Genome Mapping</v>
      </c>
      <c r="G46" s="159">
        <f t="shared" si="2"/>
        <v>0</v>
      </c>
    </row>
    <row r="47" spans="2:7" ht="15.5" x14ac:dyDescent="0.35">
      <c r="C47" s="157" t="s">
        <v>315</v>
      </c>
      <c r="D47" s="159">
        <f>_xlfn.XLOOKUP($C47,Data_Collection_Tool!$I$104:$N$104,Data_Collection_Tool!$I$108:$N$108,FALSE)</f>
        <v>0</v>
      </c>
      <c r="F47" s="159" t="str">
        <f>Data_Collection_Tool!E91</f>
        <v>Other</v>
      </c>
      <c r="G47" s="159">
        <f t="shared" si="2"/>
        <v>0</v>
      </c>
    </row>
    <row r="48" spans="2:7" ht="15.5" x14ac:dyDescent="0.35">
      <c r="C48" s="157" t="s">
        <v>316</v>
      </c>
      <c r="D48" s="159">
        <f>_xlfn.XLOOKUP($C48,Data_Collection_Tool!$I$104:$N$104,Data_Collection_Tool!$I$108:$N$108,FALSE)</f>
        <v>0</v>
      </c>
      <c r="F48" s="159">
        <f>Data_Collection_Tool!E92</f>
        <v>0</v>
      </c>
      <c r="G48" s="159">
        <f t="shared" si="2"/>
        <v>0</v>
      </c>
    </row>
    <row r="49" spans="2:7" ht="15.5" x14ac:dyDescent="0.35">
      <c r="B49" s="158" t="s">
        <v>21</v>
      </c>
      <c r="C49" s="157" t="s">
        <v>311</v>
      </c>
      <c r="D49" s="159">
        <f>_xlfn.XLOOKUP($C49,Data_Collection_Tool!$I$104:$N$104,Data_Collection_Tool!$I$114:$N$114,FALSE)</f>
        <v>0</v>
      </c>
      <c r="F49" s="159">
        <f>Data_Collection_Tool!E93</f>
        <v>0</v>
      </c>
      <c r="G49" s="159">
        <f t="shared" si="2"/>
        <v>0</v>
      </c>
    </row>
    <row r="50" spans="2:7" ht="15.5" x14ac:dyDescent="0.35">
      <c r="C50" s="157" t="s">
        <v>312</v>
      </c>
      <c r="D50" s="159">
        <f>_xlfn.XLOOKUP($C50,Data_Collection_Tool!$I$104:$N$104,Data_Collection_Tool!$I$114:$N$114,FALSE)</f>
        <v>0</v>
      </c>
    </row>
    <row r="51" spans="2:7" ht="15.5" x14ac:dyDescent="0.35">
      <c r="C51" s="157" t="s">
        <v>313</v>
      </c>
      <c r="D51" s="159">
        <f>_xlfn.XLOOKUP($C51,Data_Collection_Tool!$I$104:$N$104,Data_Collection_Tool!$I$114:$N$114,FALSE)</f>
        <v>0</v>
      </c>
    </row>
    <row r="52" spans="2:7" ht="15.5" x14ac:dyDescent="0.35">
      <c r="C52" s="157" t="s">
        <v>314</v>
      </c>
      <c r="D52" s="159">
        <f>_xlfn.XLOOKUP($C52,Data_Collection_Tool!$I$104:$N$104,Data_Collection_Tool!$I$114:$N$114,FALSE)</f>
        <v>0</v>
      </c>
    </row>
    <row r="53" spans="2:7" ht="15.5" x14ac:dyDescent="0.35">
      <c r="C53" s="157" t="s">
        <v>315</v>
      </c>
      <c r="D53" s="159">
        <f>_xlfn.XLOOKUP($C53,Data_Collection_Tool!$I$104:$N$104,Data_Collection_Tool!$I$114:$N$114,FALSE)</f>
        <v>0</v>
      </c>
    </row>
    <row r="54" spans="2:7" ht="15.5" x14ac:dyDescent="0.35">
      <c r="C54" s="157" t="s">
        <v>316</v>
      </c>
      <c r="D54" s="159">
        <f>_xlfn.XLOOKUP($C54,Data_Collection_Tool!$I$104:$N$104,Data_Collection_Tool!$I$114:$N$114,FALSE)</f>
        <v>0</v>
      </c>
    </row>
  </sheetData>
  <phoneticPr fontId="2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689195-61b2-45dd-804f-ee5c896452a3">
      <Terms xmlns="http://schemas.microsoft.com/office/infopath/2007/PartnerControls"/>
    </lcf76f155ced4ddcb4097134ff3c332f>
    <TaxCatchAll xmlns="62128bdb-7bac-4952-873b-564d2b616b02" xsi:nil="true"/>
    <SharedWithUsers xmlns="62128bdb-7bac-4952-873b-564d2b616b02">
      <UserInfo>
        <DisplayName>De Micheli, Valentina (Bip Group)</DisplayName>
        <AccountId>42</AccountId>
        <AccountType/>
      </UserInfo>
      <UserInfo>
        <DisplayName>Rabsiun Aramburu, Victoria Lucia (Bip Group)</DisplayName>
        <AccountId>102</AccountId>
        <AccountType/>
      </UserInfo>
      <UserInfo>
        <DisplayName>Valassina, Nicholas (Bip Group)</DisplayName>
        <AccountId>368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88BD63447A2D4CA76E9D7641A5BDB1" ma:contentTypeVersion="19" ma:contentTypeDescription="Create a new document." ma:contentTypeScope="" ma:versionID="04996b5712b6e8242c7509389302f42e">
  <xsd:schema xmlns:xsd="http://www.w3.org/2001/XMLSchema" xmlns:xs="http://www.w3.org/2001/XMLSchema" xmlns:p="http://schemas.microsoft.com/office/2006/metadata/properties" xmlns:ns2="b7689195-61b2-45dd-804f-ee5c896452a3" xmlns:ns3="62128bdb-7bac-4952-873b-564d2b616b02" targetNamespace="http://schemas.microsoft.com/office/2006/metadata/properties" ma:root="true" ma:fieldsID="b2fe6a4728e52fdaa0e2cf2ed4601af9" ns2:_="" ns3:_="">
    <xsd:import namespace="b7689195-61b2-45dd-804f-ee5c896452a3"/>
    <xsd:import namespace="62128bdb-7bac-4952-873b-564d2b616b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9195-61b2-45dd-804f-ee5c896452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bb2967-c362-44f9-8b79-c0367f232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128bdb-7bac-4952-873b-564d2b616b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85c267f-efea-44a4-a4c7-ac23e3d442ca}" ma:internalName="TaxCatchAll" ma:showField="CatchAllData" ma:web="62128bdb-7bac-4952-873b-564d2b616b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4A87D6-6BA8-41C3-AD7E-EEC977B8BCDB}">
  <ds:schemaRefs>
    <ds:schemaRef ds:uri="http://purl.org/dc/dcmitype/"/>
    <ds:schemaRef ds:uri="b7689195-61b2-45dd-804f-ee5c896452a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62128bdb-7bac-4952-873b-564d2b616b02"/>
    <ds:schemaRef ds:uri="http://purl.org/dc/elements/1.1/"/>
  </ds:schemaRefs>
</ds:datastoreItem>
</file>

<file path=customXml/itemProps2.xml><?xml version="1.0" encoding="utf-8"?>
<ds:datastoreItem xmlns:ds="http://schemas.openxmlformats.org/officeDocument/2006/customXml" ds:itemID="{B56BB1A5-10A0-4610-AFC7-2D1F1C6AD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9195-61b2-45dd-804f-ee5c896452a3"/>
    <ds:schemaRef ds:uri="62128bdb-7bac-4952-873b-564d2b616b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57BFC-524E-46A0-B3C6-581A73CE314D}">
  <ds:schemaRefs>
    <ds:schemaRef ds:uri="http://schemas.microsoft.com/sharepoint/v3/contenttype/forms"/>
  </ds:schemaRefs>
</ds:datastoreItem>
</file>

<file path=docMetadata/LabelInfo.xml><?xml version="1.0" encoding="utf-8"?>
<clbl:labelList xmlns:clbl="http://schemas.microsoft.com/office/2020/mipLabelMetadata">
  <clbl:label id="{bb1a63eb-eb09-471a-a005-37b07792a5b5}" enabled="0" method="" siteId="{bb1a63eb-eb09-471a-a005-37b07792a5b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Introduction</vt:lpstr>
      <vt:lpstr>Data_Collection_Tool</vt:lpstr>
      <vt:lpstr>Support</vt:lpstr>
      <vt:lpstr>hide_rows</vt:lpstr>
      <vt:lpstr>Data_Collection_Tool!rows_hide</vt:lpstr>
      <vt:lpstr>rows_hide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Rabsiun Aramburu, Victoria Lucia (Bip)</dc:creator>
  <cp:keywords/>
  <dc:description/>
  <cp:lastModifiedBy>Scagliotti, Valeria (Bip Group)</cp:lastModifiedBy>
  <cp:revision/>
  <dcterms:created xsi:type="dcterms:W3CDTF">2023-06-15T12:47:50Z</dcterms:created>
  <dcterms:modified xsi:type="dcterms:W3CDTF">2026-04-20T09:05:40Z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0x010100D188BD63447A2D4CA76E9D7641A5BDB1</vt:lpwstr>
  </property>
</Properties>
</file>