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trevino/Dropbox/Proyectos/Instituto de Obesidad/Debora-Paper-1-GS-Method/"/>
    </mc:Choice>
  </mc:AlternateContent>
  <xr:revisionPtr revIDLastSave="0" documentId="13_ncr:1_{022C21A5-4A04-4F4F-85D9-44E28AA0067F}" xr6:coauthVersionLast="47" xr6:coauthVersionMax="47" xr10:uidLastSave="{00000000-0000-0000-0000-000000000000}"/>
  <bookViews>
    <workbookView xWindow="1600" yWindow="2020" windowWidth="33320" windowHeight="19300" activeTab="3" xr2:uid="{3407A697-D2E2-3E4C-9077-1D31C3C88C73}"/>
  </bookViews>
  <sheets>
    <sheet name="Instructions" sheetId="5" r:id="rId1"/>
    <sheet name="BC" sheetId="4" r:id="rId2"/>
    <sheet name="T2D" sheetId="1" r:id="rId3"/>
    <sheet name="CD" sheetId="2" r:id="rId4"/>
    <sheet name="SCZ" sheetId="3" r:id="rId5"/>
    <sheet name="Simulated-Positives" sheetId="6" r:id="rId6"/>
  </sheets>
  <definedNames>
    <definedName name="_xlnm._FilterDatabase" localSheetId="1" hidden="1">BC!$A$1:$X$75</definedName>
    <definedName name="_xlnm._FilterDatabase" localSheetId="3" hidden="1">CD!$A$3:$X$60</definedName>
    <definedName name="_xlnm._FilterDatabase" localSheetId="2" hidden="1">T2D!$A$2:$X$10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61" i="2" l="1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3" i="2"/>
  <c r="AA61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3" i="2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3" i="4"/>
  <c r="P4" i="3"/>
  <c r="N4" i="3"/>
  <c r="N3" i="3"/>
  <c r="P3" i="3"/>
  <c r="R5" i="1"/>
  <c r="H5" i="1"/>
  <c r="H3" i="1"/>
  <c r="H3" i="3"/>
  <c r="H4" i="3"/>
</calcChain>
</file>

<file path=xl/sharedStrings.xml><?xml version="1.0" encoding="utf-8"?>
<sst xmlns="http://schemas.openxmlformats.org/spreadsheetml/2006/main" count="1514" uniqueCount="585">
  <si>
    <t>rs116501512</t>
  </si>
  <si>
    <t>TRIM26</t>
  </si>
  <si>
    <t>rs11808989</t>
  </si>
  <si>
    <t>-</t>
  </si>
  <si>
    <t>AHCTF1</t>
  </si>
  <si>
    <t>chr15:66784869:d</t>
  </si>
  <si>
    <t>SNAPC5</t>
  </si>
  <si>
    <t>rs1263149</t>
  </si>
  <si>
    <t>BUD13</t>
  </si>
  <si>
    <t>rs10267532</t>
  </si>
  <si>
    <t>SHFM1</t>
  </si>
  <si>
    <t>rs7865752</t>
  </si>
  <si>
    <t>TMEM261</t>
  </si>
  <si>
    <t>rs7865991</t>
  </si>
  <si>
    <t>rs146095385</t>
  </si>
  <si>
    <t>CHD1</t>
  </si>
  <si>
    <t>rs116076945</t>
  </si>
  <si>
    <t>rs7903146</t>
  </si>
  <si>
    <t>TCF7L2</t>
  </si>
  <si>
    <t>rs6543336</t>
  </si>
  <si>
    <t>NCK2</t>
  </si>
  <si>
    <t>rs9307133</t>
  </si>
  <si>
    <t>ATOH1</t>
  </si>
  <si>
    <t>ADAD1</t>
  </si>
  <si>
    <t>exm-rs17388568</t>
  </si>
  <si>
    <t>exm-rs10440635</t>
  </si>
  <si>
    <t>PTGER4</t>
  </si>
  <si>
    <t>rs17388568</t>
  </si>
  <si>
    <t>C11orf30</t>
  </si>
  <si>
    <t>rs7936562</t>
  </si>
  <si>
    <t>exm-rs2413583</t>
  </si>
  <si>
    <t>PDGFB</t>
  </si>
  <si>
    <t>C1orf141</t>
  </si>
  <si>
    <t>rs3762318</t>
  </si>
  <si>
    <t>exm-IND16-49321279</t>
  </si>
  <si>
    <t>NOD2</t>
  </si>
  <si>
    <t>C1orf141, IL23R</t>
  </si>
  <si>
    <t>rs4655690</t>
  </si>
  <si>
    <t>exm1425579</t>
  </si>
  <si>
    <t>TYK2</t>
  </si>
  <si>
    <t>C6orf10</t>
  </si>
  <si>
    <t>exm-rs6913309</t>
  </si>
  <si>
    <t>exm528455</t>
  </si>
  <si>
    <t>MDC1, MDC1-AS1</t>
  </si>
  <si>
    <t>exm-rs910050</t>
  </si>
  <si>
    <t>exm1239948</t>
  </si>
  <si>
    <t>CCR6</t>
  </si>
  <si>
    <t>rs4710181</t>
  </si>
  <si>
    <t>rs6456156</t>
  </si>
  <si>
    <t>DDR1</t>
  </si>
  <si>
    <t>exm-rs3095352</t>
  </si>
  <si>
    <t>exm-rs3130649</t>
  </si>
  <si>
    <t>exm-rs3130655</t>
  </si>
  <si>
    <t>rs838715</t>
  </si>
  <si>
    <t>rs12627970</t>
  </si>
  <si>
    <t>RPL3</t>
  </si>
  <si>
    <t>FGFR1OP</t>
  </si>
  <si>
    <t>exm-rs2301436</t>
  </si>
  <si>
    <t>rs9459836</t>
  </si>
  <si>
    <t>rs10484530</t>
  </si>
  <si>
    <t>kgp11138329</t>
  </si>
  <si>
    <t>rs162297</t>
  </si>
  <si>
    <t>GCKR</t>
  </si>
  <si>
    <t>exm181733</t>
  </si>
  <si>
    <t>rs780094</t>
  </si>
  <si>
    <t>exm-rs780093</t>
  </si>
  <si>
    <t>HCG20</t>
  </si>
  <si>
    <t>exm-rs4713360</t>
  </si>
  <si>
    <t>exm-rs9468830</t>
  </si>
  <si>
    <t>rs4713367</t>
  </si>
  <si>
    <t>exm-rs6920124</t>
  </si>
  <si>
    <t>exm-rs10947091</t>
  </si>
  <si>
    <t>HDAC2</t>
  </si>
  <si>
    <t>rs952111</t>
  </si>
  <si>
    <t>exm-rs6871626</t>
  </si>
  <si>
    <t>IL12B</t>
  </si>
  <si>
    <t>HIC2</t>
  </si>
  <si>
    <t>rs460106</t>
  </si>
  <si>
    <t>rs463426</t>
  </si>
  <si>
    <t>HLA-B</t>
  </si>
  <si>
    <t>rs9265882</t>
  </si>
  <si>
    <t>rs2523619</t>
  </si>
  <si>
    <t>exm528528</t>
  </si>
  <si>
    <t>HLA-C</t>
  </si>
  <si>
    <t>exm-rs9264942</t>
  </si>
  <si>
    <t>HLA-DQA2</t>
  </si>
  <si>
    <t>rs2647089</t>
  </si>
  <si>
    <t>exm-rs2647087</t>
  </si>
  <si>
    <t>IL2</t>
  </si>
  <si>
    <t>rs2069772</t>
  </si>
  <si>
    <t>IL21</t>
  </si>
  <si>
    <t>rs4833837</t>
  </si>
  <si>
    <t>JAK2</t>
  </si>
  <si>
    <t>exm-rs10974944</t>
  </si>
  <si>
    <t>exm-rs10761659</t>
  </si>
  <si>
    <t>ZNF365</t>
  </si>
  <si>
    <t>rs10815149</t>
  </si>
  <si>
    <t>rs7851556</t>
  </si>
  <si>
    <t>PDE4A</t>
  </si>
  <si>
    <t>exm1425969</t>
  </si>
  <si>
    <t>rs1051738</t>
  </si>
  <si>
    <t>PSORS1C1</t>
  </si>
  <si>
    <t>rs6909321</t>
  </si>
  <si>
    <t>PTPN2</t>
  </si>
  <si>
    <t>rs657555</t>
  </si>
  <si>
    <t>PTPRD</t>
  </si>
  <si>
    <t>rs10758997</t>
  </si>
  <si>
    <t>exm67254</t>
  </si>
  <si>
    <t>IL23R</t>
  </si>
  <si>
    <t>RNF144A</t>
  </si>
  <si>
    <t>rs11676467</t>
  </si>
  <si>
    <t>exm-rs9822268</t>
  </si>
  <si>
    <t>APEH</t>
  </si>
  <si>
    <t>exm-rs2188962</t>
  </si>
  <si>
    <t>C5orf56</t>
  </si>
  <si>
    <t>SCAF8</t>
  </si>
  <si>
    <t>rs7744421</t>
  </si>
  <si>
    <t>exm-rs7517847</t>
  </si>
  <si>
    <t>SEC16A</t>
  </si>
  <si>
    <t>rs3812594</t>
  </si>
  <si>
    <t>exm1239999</t>
  </si>
  <si>
    <t>SLC45A1</t>
  </si>
  <si>
    <t>rs11589993</t>
  </si>
  <si>
    <t>SNX20</t>
  </si>
  <si>
    <t>rs1109863</t>
  </si>
  <si>
    <t>SYPL1</t>
  </si>
  <si>
    <t>rs176470</t>
  </si>
  <si>
    <t>TMEM44</t>
  </si>
  <si>
    <t>rs7620693</t>
  </si>
  <si>
    <t>exm527079</t>
  </si>
  <si>
    <t>exm-rs2239529</t>
  </si>
  <si>
    <t>exm-rs2523987</t>
  </si>
  <si>
    <t>USP25</t>
  </si>
  <si>
    <t>rs2823289</t>
  </si>
  <si>
    <t>exm-rs2853926</t>
  </si>
  <si>
    <t>rs10995251</t>
  </si>
  <si>
    <t>X</t>
  </si>
  <si>
    <t>GA</t>
  </si>
  <si>
    <t>delC/delC</t>
  </si>
  <si>
    <t>AG</t>
  </si>
  <si>
    <t>TC</t>
  </si>
  <si>
    <t>CC</t>
  </si>
  <si>
    <t>AC</t>
  </si>
  <si>
    <t>GG</t>
  </si>
  <si>
    <t>TT</t>
  </si>
  <si>
    <t>AA</t>
  </si>
  <si>
    <t>T/TTACAC</t>
  </si>
  <si>
    <t>TTACAC/TTACAC</t>
  </si>
  <si>
    <t>TNP1</t>
  </si>
  <si>
    <t>c2_pos217608072</t>
  </si>
  <si>
    <t>rs75915166</t>
  </si>
  <si>
    <t>CCND1</t>
  </si>
  <si>
    <t>DIRC3</t>
  </si>
  <si>
    <t>c2_pos217647052</t>
  </si>
  <si>
    <t>c2_pos217648168</t>
  </si>
  <si>
    <t>chr1_121280613_A_G</t>
  </si>
  <si>
    <t>c2_pos217648283</t>
  </si>
  <si>
    <t>FGFR2</t>
  </si>
  <si>
    <t>chr2_217920769_G_T</t>
  </si>
  <si>
    <t>chr10_123381255_C_T</t>
  </si>
  <si>
    <t>chr10_123402374_C_T</t>
  </si>
  <si>
    <t>chr10_123403660_C_T</t>
  </si>
  <si>
    <t>PTHLH</t>
  </si>
  <si>
    <t>chr12_28151018_A_T</t>
  </si>
  <si>
    <t>LGMN</t>
  </si>
  <si>
    <t>chr14_93163820_C_T</t>
  </si>
  <si>
    <t>chr16_52599188_C_T</t>
  </si>
  <si>
    <t>CASC16</t>
  </si>
  <si>
    <t>chr16_52625200_A_G</t>
  </si>
  <si>
    <t>chr16_52625552_A_G</t>
  </si>
  <si>
    <t>chr16_52626396_A_G</t>
  </si>
  <si>
    <t>chr16_52626551_A_G</t>
  </si>
  <si>
    <t>chr16_52627526_A_G</t>
  </si>
  <si>
    <t>chr16_52629503_C_T</t>
  </si>
  <si>
    <t>chr16_52630145_C_G</t>
  </si>
  <si>
    <t>chr16_52631717_G_T</t>
  </si>
  <si>
    <t>chr16_52631964_A_G</t>
  </si>
  <si>
    <t>chr16_52632350_A_C</t>
  </si>
  <si>
    <t>chr16_52638503_C_T</t>
  </si>
  <si>
    <t>chr16_52638548_C_T</t>
  </si>
  <si>
    <t>chr16_52638663_C_T</t>
  </si>
  <si>
    <t>chr16_52641186_C_T</t>
  </si>
  <si>
    <t>TOX3</t>
  </si>
  <si>
    <t>chr16_52642377_A_G</t>
  </si>
  <si>
    <t>chr1_121171942_A_G</t>
  </si>
  <si>
    <t>rs2912780</t>
  </si>
  <si>
    <t>chr1_121291080_C_T</t>
  </si>
  <si>
    <t>chr1_121312687_A_G</t>
  </si>
  <si>
    <t>chr1_121346913_A_T</t>
  </si>
  <si>
    <t>chr2_217893763_A_G</t>
  </si>
  <si>
    <t>chr2_217893943_A_G</t>
  </si>
  <si>
    <t>chr2_217902376_INDEL_T</t>
  </si>
  <si>
    <t>chr2_217904976_C_T</t>
  </si>
  <si>
    <t>chr2_217907088_C_G</t>
  </si>
  <si>
    <t>chr2_217927278_A_G</t>
  </si>
  <si>
    <t>chr2_217930492_C_T</t>
  </si>
  <si>
    <t>chr2_217933312_C_G</t>
  </si>
  <si>
    <t>chr2_217936386_C_T</t>
  </si>
  <si>
    <t>chr2_217937995_A_G</t>
  </si>
  <si>
    <t>chr2_217938177_A_G</t>
  </si>
  <si>
    <t>chr2_217939336_A_G</t>
  </si>
  <si>
    <t>chr2_217939506_C_T</t>
  </si>
  <si>
    <t>chr2_217941574_C_T</t>
  </si>
  <si>
    <t>chr2_217941790_C_G</t>
  </si>
  <si>
    <t>chr2_218239239_A_G</t>
  </si>
  <si>
    <t>chr5_158257153_A_G</t>
  </si>
  <si>
    <t>EBF1</t>
  </si>
  <si>
    <t>chr2_218245294_C_T</t>
  </si>
  <si>
    <t>chr2_218251712_C_G</t>
  </si>
  <si>
    <t>chr2_218253049_A_T</t>
  </si>
  <si>
    <t>chr2_218254269_C_G</t>
  </si>
  <si>
    <t>chr2_218254622_C_T</t>
  </si>
  <si>
    <t>chr2_218258530_C_T</t>
  </si>
  <si>
    <t>chr2_218270789_C_T</t>
  </si>
  <si>
    <t>chr2_218276822_A_G</t>
  </si>
  <si>
    <t>chr2_218290251_A_C</t>
  </si>
  <si>
    <t>chr2_218290781_C_T</t>
  </si>
  <si>
    <t>chr2_218293751_C_T</t>
  </si>
  <si>
    <t>chr5_158357279_INDEL_TG</t>
  </si>
  <si>
    <t>chr2_217976869_A_C</t>
  </si>
  <si>
    <t>chr5_158357280_G_INDEL</t>
  </si>
  <si>
    <t>MAP3K1</t>
  </si>
  <si>
    <t>chr22_40803112_C_T</t>
  </si>
  <si>
    <t>SGSM3</t>
  </si>
  <si>
    <t>chr5_56006008_A_C</t>
  </si>
  <si>
    <t>MIER3</t>
  </si>
  <si>
    <t>chr5_56260606_A_G</t>
  </si>
  <si>
    <t>chr5_56267141_A_G</t>
  </si>
  <si>
    <t>rs10907360</t>
  </si>
  <si>
    <t>rs11249432</t>
  </si>
  <si>
    <t>rs12996888</t>
  </si>
  <si>
    <t>rs13011326</t>
  </si>
  <si>
    <t>rs2372943</t>
  </si>
  <si>
    <t>MYT1</t>
  </si>
  <si>
    <t>rs3112616</t>
  </si>
  <si>
    <t>rs35986494</t>
  </si>
  <si>
    <t>rs56146211</t>
  </si>
  <si>
    <t>rs6062356</t>
  </si>
  <si>
    <t>rs67415517</t>
  </si>
  <si>
    <t>rs76729673</t>
  </si>
  <si>
    <t>CASC15</t>
  </si>
  <si>
    <t>rs7760611</t>
  </si>
  <si>
    <t>rs79459889</t>
  </si>
  <si>
    <t>var_chr16_3019783</t>
  </si>
  <si>
    <t>PKMYT1, PAQR4</t>
  </si>
  <si>
    <t>var_chr6_31648130</t>
  </si>
  <si>
    <t>LY6G5C</t>
  </si>
  <si>
    <t>var_chr6_97339280</t>
  </si>
  <si>
    <t>NDUFAF4</t>
  </si>
  <si>
    <t>var_chr6_10410472</t>
  </si>
  <si>
    <t>TFAP2A</t>
  </si>
  <si>
    <t>AGGG/AGGG</t>
  </si>
  <si>
    <t>GT</t>
  </si>
  <si>
    <t>TRIM31</t>
  </si>
  <si>
    <t>DGKD</t>
  </si>
  <si>
    <t>FAM72B</t>
  </si>
  <si>
    <t>PPIAL4A</t>
  </si>
  <si>
    <t>SNP Marker</t>
  </si>
  <si>
    <t>Genome Position</t>
  </si>
  <si>
    <t>Closest Gene</t>
  </si>
  <si>
    <t>GWAS p</t>
  </si>
  <si>
    <t>Genotype</t>
  </si>
  <si>
    <t>Odd Ratio</t>
  </si>
  <si>
    <t>Genotype Subtyping</t>
  </si>
  <si>
    <t>GWAS Analysis</t>
  </si>
  <si>
    <t>GS Subjects (n)</t>
  </si>
  <si>
    <t>GS SNP Marker</t>
  </si>
  <si>
    <t>GS Chr</t>
  </si>
  <si>
    <t>Chr</t>
  </si>
  <si>
    <t>GS Genome Position</t>
  </si>
  <si>
    <t>GS Closest Gene</t>
  </si>
  <si>
    <t>GS sub-GWAS p</t>
  </si>
  <si>
    <t>Delta P</t>
  </si>
  <si>
    <t>Closest Significant Marker</t>
  </si>
  <si>
    <t>Interaction p</t>
  </si>
  <si>
    <t>Listed in Open Targets</t>
  </si>
  <si>
    <t>Listed in GWAS Catalog</t>
  </si>
  <si>
    <t>GWAS Analysis (GRCh37)</t>
  </si>
  <si>
    <t>They include the original SNP used for subtyping and the results obtained in the sub-GWAS.</t>
  </si>
  <si>
    <r>
      <rPr>
        <b/>
        <sz val="18"/>
        <color theme="1"/>
        <rFont val="Calibri"/>
        <family val="2"/>
        <scheme val="minor"/>
      </rPr>
      <t>Supplementary Table 1</t>
    </r>
    <r>
      <rPr>
        <sz val="18"/>
        <color theme="1"/>
        <rFont val="Calibri"/>
        <family val="2"/>
        <scheme val="minor"/>
      </rPr>
      <t>. SNPs were identified through genotype subtyping in the 4 datasets used. Each sheet/tab shows the SNP used for subtyping together with the identified SNP by the sub-GWAS.</t>
    </r>
  </si>
  <si>
    <t>Odd Ratio (exp beta)</t>
  </si>
  <si>
    <t>rs12260037</t>
  </si>
  <si>
    <t>rs28420083</t>
  </si>
  <si>
    <t>G2</t>
  </si>
  <si>
    <t>rs10023205</t>
  </si>
  <si>
    <t>GWAS Odd Ratio</t>
  </si>
  <si>
    <t>GS Sub-GWAS Odd Ratio</t>
  </si>
  <si>
    <t>2990|0.085|0.432|0.483</t>
  </si>
  <si>
    <t>5324|0.067|0.384|0.549</t>
  </si>
  <si>
    <t>GS Sub-GWAS p</t>
  </si>
  <si>
    <t>1477|0.01|0.162|0.827</t>
  </si>
  <si>
    <t>3015|0.002|0.114|0.884</t>
  </si>
  <si>
    <t>Controls N|AA_0|AB_1|BB_2</t>
  </si>
  <si>
    <t>Cases N|AA_0|AB_1|BB_2</t>
  </si>
  <si>
    <t>1398|0.054|0.346|0.6</t>
  </si>
  <si>
    <t>2250|0.039|0.291|0.67</t>
  </si>
  <si>
    <t>783|0.299|0.471|0.23</t>
  </si>
  <si>
    <t>1714|0.204|0.513|0.283</t>
  </si>
  <si>
    <t>2131|0.006|0.095|0.9</t>
  </si>
  <si>
    <t>3592|0.001|0.06|0.939</t>
  </si>
  <si>
    <t>2131|0.006|0.095|0.899</t>
  </si>
  <si>
    <t>3592|0.001|0.06|0.938</t>
  </si>
  <si>
    <t>162|0.395|0.426|0.179</t>
  </si>
  <si>
    <t>379|0.203|0.515|0.282</t>
  </si>
  <si>
    <t>381|0.205|0.512|0.283</t>
  </si>
  <si>
    <t>3126|0.003|0.072|0.925</t>
  </si>
  <si>
    <t>5615|0.005|0.087|0.907</t>
  </si>
  <si>
    <t>3125|0.003|0.072|0.925</t>
  </si>
  <si>
    <t>5610|0.005|0.087|0.908</t>
  </si>
  <si>
    <t>* Differences in N between CASES+CONTROLS (columns T and U) and N GS subjects (column H) are due to missing genotypes for the GS SNP marker (column I).</t>
  </si>
  <si>
    <t>2009|0|0.065|0.934</t>
  </si>
  <si>
    <t>2051|0|0.05|0.95</t>
  </si>
  <si>
    <t>214|0|0.005|0.995</t>
  </si>
  <si>
    <t>137|0|0.022|0.978</t>
  </si>
  <si>
    <t>SimSeed_145_1</t>
  </si>
  <si>
    <t>SimGenSub_145_1</t>
  </si>
  <si>
    <t>3412|0.015|0.211|0.774</t>
  </si>
  <si>
    <t>6487|0.023|0.256|0.721</t>
  </si>
  <si>
    <t>SimSeed_145_2</t>
  </si>
  <si>
    <t>SimGenSub_145_2</t>
  </si>
  <si>
    <t>SimSeed_145_3</t>
  </si>
  <si>
    <t>SimGenSub_145_3</t>
  </si>
  <si>
    <t>SimSeed_145_4</t>
  </si>
  <si>
    <t>SimGenSub_145_4</t>
  </si>
  <si>
    <t>SimSeed_145_5</t>
  </si>
  <si>
    <t>SimGenSub_145_5</t>
  </si>
  <si>
    <t>SimSeed_450_1</t>
  </si>
  <si>
    <t>SimGenSub_450_1</t>
  </si>
  <si>
    <t>1464|0.173|0.485|0.342</t>
  </si>
  <si>
    <t>2582|0.236|0.499|0.265</t>
  </si>
  <si>
    <t>SimSeed_450_2</t>
  </si>
  <si>
    <t>SimGenSub_450_2</t>
  </si>
  <si>
    <t>SimSeed_450_3</t>
  </si>
  <si>
    <t>SimGenSub_450_3</t>
  </si>
  <si>
    <t>SimSeed_450_4</t>
  </si>
  <si>
    <t>SimGenSub_450_4</t>
  </si>
  <si>
    <t>SimSeed_450_5</t>
  </si>
  <si>
    <t>SimGenSub_450_5</t>
  </si>
  <si>
    <t>(simulated)</t>
  </si>
  <si>
    <t>The 5 tables sheets include the identifications obtained by Genotype Subtyping.</t>
  </si>
  <si>
    <t>6440|0.009|0.169|0.822</t>
  </si>
  <si>
    <t>6427|0.009|0.168|0.823</t>
  </si>
  <si>
    <t>6442|0.01|0.17|0.821</t>
  </si>
  <si>
    <t>6437|0.009|0.17|0.822</t>
  </si>
  <si>
    <t>6439|0.009|0.171|0.82</t>
  </si>
  <si>
    <t>6442|0.008|0.168|0.824</t>
  </si>
  <si>
    <t>6442|0.18|0.479|0.341</t>
  </si>
  <si>
    <t>6442|0.181|0.48|0.339</t>
  </si>
  <si>
    <t>6247|0.18|0.47|0.35</t>
  </si>
  <si>
    <t>6441|0.18|0.479|0.341</t>
  </si>
  <si>
    <t>6443|0.18|0.479|0.341</t>
  </si>
  <si>
    <t>6439|0.182|0.478|0.34</t>
  </si>
  <si>
    <t>6433|0.182|0.478|0.34</t>
  </si>
  <si>
    <t>6443|0.182|0.478|0.34</t>
  </si>
  <si>
    <t>6443|0.182|0.479|0.34</t>
  </si>
  <si>
    <t>6441|0.182|0.478|0.34</t>
  </si>
  <si>
    <t>6438|0.182|0.479|0.34</t>
  </si>
  <si>
    <t>6441|0.183|0.479|0.338</t>
  </si>
  <si>
    <t>6433|0.183|0.478|0.338</t>
  </si>
  <si>
    <t>6696|0.008|0.161|0.831</t>
  </si>
  <si>
    <t>6695|0.008|0.161|0.831</t>
  </si>
  <si>
    <t>6695|0.008|0.158|0.835</t>
  </si>
  <si>
    <t>6691|0.008|0.156|0.836</t>
  </si>
  <si>
    <t>11952|0.032|0.305|0.663</t>
  </si>
  <si>
    <t>11954|0.003|0.093|0.905</t>
  </si>
  <si>
    <t>11955|0.003|0.093|0.904</t>
  </si>
  <si>
    <t>11933|0.155|0.47|0.375</t>
  </si>
  <si>
    <t>11942|0.155|0.471|0.374</t>
  </si>
  <si>
    <t>11939|0.022|0.251|0.727</t>
  </si>
  <si>
    <t>1997|0.007|0.138|0.856</t>
  </si>
  <si>
    <t>1997|0.007|0.142|0.851</t>
  </si>
  <si>
    <t>1996|0.007|0.143|0.851</t>
  </si>
  <si>
    <t>1997|0.007|0.143|0.851</t>
  </si>
  <si>
    <t>1996|0.007|0.142|0.851</t>
  </si>
  <si>
    <t>1996|0.006|0.125|0.869</t>
  </si>
  <si>
    <t>1997|0.007|0.145|0.848</t>
  </si>
  <si>
    <t>1997|0.008|0.145|0.848</t>
  </si>
  <si>
    <t>1996|0.007|0.145|0.848</t>
  </si>
  <si>
    <t>1996|0.008|0.144|0.848</t>
  </si>
  <si>
    <t>6422|0.174|0.49|0.336</t>
  </si>
  <si>
    <t>6405|0.167|0.485|0.348</t>
  </si>
  <si>
    <t>6458|0.157|0.482|0.362</t>
  </si>
  <si>
    <t>6463|0.151|0.479|0.37</t>
  </si>
  <si>
    <t>11847|0.046|0.343|0.611</t>
  </si>
  <si>
    <t>11877|0.046|0.342|0.612</t>
  </si>
  <si>
    <t>11876|0.044|0.34|0.616</t>
  </si>
  <si>
    <t>11879|0.047|0.349|0.604</t>
  </si>
  <si>
    <t>11879|0.045|0.341|0.615</t>
  </si>
  <si>
    <t>11875|0.044|0.34|0.615</t>
  </si>
  <si>
    <t>11879|0.047|0.348|0.605</t>
  </si>
  <si>
    <t>11882|0.047|0.348|0.605</t>
  </si>
  <si>
    <t>11866|0.059|0.337|0.604</t>
  </si>
  <si>
    <t>11874|0.059|0.371|0.57</t>
  </si>
  <si>
    <t>10946|0.063|0.388|0.549</t>
  </si>
  <si>
    <t>11874|0.058|0.374|0.568</t>
  </si>
  <si>
    <t>11860|0.058|0.371|0.571</t>
  </si>
  <si>
    <t>11877|0.058|0.373|0.569</t>
  </si>
  <si>
    <t>11878|0.058|0.373|0.569</t>
  </si>
  <si>
    <t>11875|0.058|0.373|0.57</t>
  </si>
  <si>
    <t>11875|0.058|0.372|0.57</t>
  </si>
  <si>
    <t>11878|0.059|0.374|0.567</t>
  </si>
  <si>
    <t>1457|0.236|0.526|0.238</t>
  </si>
  <si>
    <t>11881|0.015|0.213|0.772</t>
  </si>
  <si>
    <t>4738|0|0.031|0.968</t>
  </si>
  <si>
    <t>10201|0.163|0.483|0.354</t>
  </si>
  <si>
    <t>9935|0.192|0.479|0.329</t>
  </si>
  <si>
    <t>10063|0.001|0.089|0.91</t>
  </si>
  <si>
    <t>6850|0.014|0.199|0.787</t>
  </si>
  <si>
    <t>6841|0.014|0.197|0.789</t>
  </si>
  <si>
    <t>6851|0.015|0.199|0.786</t>
  </si>
  <si>
    <t>6838|0.014|0.198|0.788</t>
  </si>
  <si>
    <t>6850|0.014|0.199|0.786</t>
  </si>
  <si>
    <t>6851|0.014|0.198|0.788</t>
  </si>
  <si>
    <t>6850|0.202|0.495|0.303</t>
  </si>
  <si>
    <t>6849|0.203|0.495|0.302</t>
  </si>
  <si>
    <t>6655|0.204|0.486|0.31</t>
  </si>
  <si>
    <t>6847|0.202|0.495|0.303</t>
  </si>
  <si>
    <t>6849|0.202|0.495|0.303</t>
  </si>
  <si>
    <t>6844|0.205|0.493|0.302</t>
  </si>
  <si>
    <t>6850|0.205|0.494|0.302</t>
  </si>
  <si>
    <t>6849|0.205|0.494|0.302</t>
  </si>
  <si>
    <t>6846|0.204|0.494|0.301</t>
  </si>
  <si>
    <t>6847|0.204|0.494|0.302</t>
  </si>
  <si>
    <t>6848|0.204|0.495|0.302</t>
  </si>
  <si>
    <t>6849|0.205|0.494|0.301</t>
  </si>
  <si>
    <t>6842|0.206|0.493|0.301</t>
  </si>
  <si>
    <t>6787|0.013|0.189|0.798</t>
  </si>
  <si>
    <t>6788|0.013|0.189|0.798</t>
  </si>
  <si>
    <t>6786|0.013|0.185|0.802</t>
  </si>
  <si>
    <t>6783|0.012|0.183|0.805</t>
  </si>
  <si>
    <t>12748|0.041|0.327|0.631</t>
  </si>
  <si>
    <t>12757|0.004|0.113|0.882</t>
  </si>
  <si>
    <t>12755|0.004|0.114|0.882</t>
  </si>
  <si>
    <t>12736|0.173|0.48|0.347</t>
  </si>
  <si>
    <t>12732|0.173|0.481|0.347</t>
  </si>
  <si>
    <t>12720|0.027|0.273|0.7</t>
  </si>
  <si>
    <t>2386|0.014|0.185|0.801</t>
  </si>
  <si>
    <t>2386|0.014|0.184|0.801</t>
  </si>
  <si>
    <t>2386|0.013|0.193|0.794</t>
  </si>
  <si>
    <t>2385|0.013|0.192|0.794</t>
  </si>
  <si>
    <t>2382|0.013|0.193|0.794</t>
  </si>
  <si>
    <t>2386|0.013|0.192|0.794</t>
  </si>
  <si>
    <t>2384|0.01|0.184|0.806</t>
  </si>
  <si>
    <t>2385|0.013|0.196|0.79</t>
  </si>
  <si>
    <t>2386|0.013|0.197|0.79</t>
  </si>
  <si>
    <t>2385|0.013|0.197|0.79</t>
  </si>
  <si>
    <t>6984|0.155|0.468|0.377</t>
  </si>
  <si>
    <t>6969|0.149|0.461|0.39</t>
  </si>
  <si>
    <t>7027|0.137|0.46|0.403</t>
  </si>
  <si>
    <t>7035|0.132|0.458|0.41</t>
  </si>
  <si>
    <t>11986|0.041|0.314|0.645</t>
  </si>
  <si>
    <t>12011|0.041|0.314|0.646</t>
  </si>
  <si>
    <t>12014|0.04|0.31|0.65</t>
  </si>
  <si>
    <t>12011|0.042|0.319|0.639</t>
  </si>
  <si>
    <t>12010|0.04|0.311|0.65</t>
  </si>
  <si>
    <t>12010|0.04|0.31|0.65</t>
  </si>
  <si>
    <t>12011|0.042|0.318|0.639</t>
  </si>
  <si>
    <t>12013|0.042|0.319|0.639</t>
  </si>
  <si>
    <t>12000|0.053|0.308|0.639</t>
  </si>
  <si>
    <t>12013|0.052|0.343|0.605</t>
  </si>
  <si>
    <t>11074|0.056|0.357|0.588</t>
  </si>
  <si>
    <t>12007|0.052|0.342|0.605</t>
  </si>
  <si>
    <t>12004|0.052|0.341|0.606</t>
  </si>
  <si>
    <t>12014|0.052|0.342|0.606</t>
  </si>
  <si>
    <t>12011|0.052|0.343|0.605</t>
  </si>
  <si>
    <t>12006|0.052|0.342|0.606</t>
  </si>
  <si>
    <t>12008|0.053|0.343|0.604</t>
  </si>
  <si>
    <t>1884|0.183|0.497|0.32</t>
  </si>
  <si>
    <t>12011|0.01|0.192|0.798</t>
  </si>
  <si>
    <t>5479|0|0.017|0.983</t>
  </si>
  <si>
    <t>10283|0.147|0.468|0.385</t>
  </si>
  <si>
    <t>9984|0.217|0.48|0.302</t>
  </si>
  <si>
    <t>10153|0.003|0.11|0.887</t>
  </si>
  <si>
    <t>4056|0.029|0.288|0.683</t>
  </si>
  <si>
    <t>8868|0.021|0.25|0.729</t>
  </si>
  <si>
    <t>4054|0.112|0.434|0.454</t>
  </si>
  <si>
    <t>8868|0.085|0.418|0.497</t>
  </si>
  <si>
    <t>1815|0.237|0.479|0.283</t>
  </si>
  <si>
    <t>2786|0.17|0.5|0.33</t>
  </si>
  <si>
    <t>3768|0.18|0.487|0.333</t>
  </si>
  <si>
    <t>8284|0.213|0.501|0.286</t>
  </si>
  <si>
    <t>3770|0.122|0.438|0.44</t>
  </si>
  <si>
    <t>8281|0.141|0.476|0.382</t>
  </si>
  <si>
    <t>3768|0.105|0.42|0.475</t>
  </si>
  <si>
    <t>8283|0.078|0.409|0.513</t>
  </si>
  <si>
    <t>3770|0.116|0.408|0.476</t>
  </si>
  <si>
    <t>8286|0.087|0.401|0.512</t>
  </si>
  <si>
    <t>4502|0.097|0.417|0.486</t>
  </si>
  <si>
    <t>8903|0.073|0.398|0.529</t>
  </si>
  <si>
    <t>4503|0.022|0.244|0.734</t>
  </si>
  <si>
    <t>8910|0.029|0.288|0.684</t>
  </si>
  <si>
    <t>4503|0.023|0.242|0.735</t>
  </si>
  <si>
    <t>8908|0.029|0.285|0.686</t>
  </si>
  <si>
    <t>4503|0.02|0.23|0.75</t>
  </si>
  <si>
    <t>8910|0.025|0.274|0.701</t>
  </si>
  <si>
    <t>4502|0.147|0.468|0.384</t>
  </si>
  <si>
    <t>8910|0.117|0.452|0.432</t>
  </si>
  <si>
    <t>4501|0.15|0.474|0.376</t>
  </si>
  <si>
    <t>8909|0.12|0.46|0.42</t>
  </si>
  <si>
    <t>4485|0.204|0.475|0.322</t>
  </si>
  <si>
    <t>8824|0.165|0.481|0.354</t>
  </si>
  <si>
    <t>4503|0.201|0.479|0.32</t>
  </si>
  <si>
    <t>8903|0.163|0.486|0.351</t>
  </si>
  <si>
    <t>4498|0.19|0.474|0.336</t>
  </si>
  <si>
    <t>8900|0.153|0.483|0.365</t>
  </si>
  <si>
    <t>4503|0.093|0.424|0.483</t>
  </si>
  <si>
    <t>8905|0.075|0.395|0.53</t>
  </si>
  <si>
    <t>4503|0.083|0.414|0.503</t>
  </si>
  <si>
    <t>8908|0.065|0.373|0.562</t>
  </si>
  <si>
    <t>4502|0.083|0.414|0.503</t>
  </si>
  <si>
    <t>4503|0.083|0.413|0.504</t>
  </si>
  <si>
    <t>8910|0.065|0.373|0.562</t>
  </si>
  <si>
    <t>4503|0.078|0.408|0.514</t>
  </si>
  <si>
    <t>8910|0.061|0.369|0.57</t>
  </si>
  <si>
    <t>4223|0.22|0.464|0.316</t>
  </si>
  <si>
    <t>7999|0.172|0.484|0.344</t>
  </si>
  <si>
    <t>1982|0.103|0.417|0.479</t>
  </si>
  <si>
    <t>4305|0.075|0.391|0.534</t>
  </si>
  <si>
    <t>1981|0.102|0.418|0.48</t>
  </si>
  <si>
    <t>1982|0.129|0.45|0.421</t>
  </si>
  <si>
    <t>4304|0.1|0.418|0.482</t>
  </si>
  <si>
    <t>1982|0.102|0.418|0.48</t>
  </si>
  <si>
    <t>4302|0.076|0.391|0.534</t>
  </si>
  <si>
    <t>4482|0.08|0.391|0.529</t>
  </si>
  <si>
    <t>8944|0.059|0.364|0.577</t>
  </si>
  <si>
    <t>4493|0.08|0.39|0.53</t>
  </si>
  <si>
    <t>8948|0.059|0.363|0.578</t>
  </si>
  <si>
    <t>4492|0.047|0.329|0.624</t>
  </si>
  <si>
    <t>8948|0.031|0.298|0.671</t>
  </si>
  <si>
    <t>4489|0.015|0.195|0.79</t>
  </si>
  <si>
    <t>8947|0.009|0.162|0.829</t>
  </si>
  <si>
    <t>4272|0.094|0.418|0.488</t>
  </si>
  <si>
    <t>8970|0.074|0.399|0.527</t>
  </si>
  <si>
    <t>2163|0.279|0.488|0.233</t>
  </si>
  <si>
    <t>4155|0.229|0.494|0.277</t>
  </si>
  <si>
    <t>2279|0.037|0.313|0.65</t>
  </si>
  <si>
    <t>4509|0.054|0.365|0.581</t>
  </si>
  <si>
    <t>2283|0.013|0.217|0.77</t>
  </si>
  <si>
    <t>4508|0.009|0.167|0.824</t>
  </si>
  <si>
    <t>2198|0.082|0.414|0.504</t>
  </si>
  <si>
    <t>4569|0.063|0.366|0.571</t>
  </si>
  <si>
    <t>2196|0.088|0.423|0.489</t>
  </si>
  <si>
    <t>4557|0.067|0.377|0.555</t>
  </si>
  <si>
    <t>2198|0.086|0.423|0.49</t>
  </si>
  <si>
    <t>4570|0.068|0.375|0.558</t>
  </si>
  <si>
    <t>2132|0.023|0.259|0.717</t>
  </si>
  <si>
    <t>4746|0.014|0.214|0.772</t>
  </si>
  <si>
    <t>4188|0.014|0.248|0.737</t>
  </si>
  <si>
    <t>8281|0.013|0.204|0.783</t>
  </si>
  <si>
    <t>1615|0.019|0.245|0.736</t>
  </si>
  <si>
    <t>3009|0.04|0.289|0.671</t>
  </si>
  <si>
    <t>2646|0.162|0.497|0.341</t>
  </si>
  <si>
    <t>5793|0.135|0.454|0.411</t>
  </si>
  <si>
    <t>2647|0.125|0.466|0.409</t>
  </si>
  <si>
    <t>5792|0.161|0.481|0.358</t>
  </si>
  <si>
    <t>3334|0.144|0.474|0.382</t>
  </si>
  <si>
    <t>6417|0.172|0.501|0.328</t>
  </si>
  <si>
    <t>3334|0.257|0.492|0.251</t>
  </si>
  <si>
    <t>6417|0.216|0.495|0.29</t>
  </si>
  <si>
    <t>3335|0.184|0.485|0.331</t>
  </si>
  <si>
    <t>6415|0.147|0.483|0.37</t>
  </si>
  <si>
    <t>3333|0.184|0.485|0.331</t>
  </si>
  <si>
    <t>6416|0.147|0.483|0.37</t>
  </si>
  <si>
    <t>3331|0.03|0.307|0.663</t>
  </si>
  <si>
    <t>6415|0.022|0.264|0.715</t>
  </si>
  <si>
    <t>3335|0.242|0.489|0.269</t>
  </si>
  <si>
    <t>6416|0.199|0.496|0.305</t>
  </si>
  <si>
    <t>3330|0.067|0.403|0.529</t>
  </si>
  <si>
    <t>6412|0.086|0.425|0.488</t>
  </si>
  <si>
    <t>3335|0.22|0.504|0.276</t>
  </si>
  <si>
    <t>6417|0.256|0.506|0.238</t>
  </si>
  <si>
    <t>3335|0.184|0.501|0.314</t>
  </si>
  <si>
    <t>6417|0.153|0.48|0.367</t>
  </si>
  <si>
    <t>3335|0.025|0.27|0.705</t>
  </si>
  <si>
    <t>6415|0.034|0.31|0.656</t>
  </si>
  <si>
    <t>3335|0.177|0.495|0.328</t>
  </si>
  <si>
    <t>6417|0.146|0.473|0.381</t>
  </si>
  <si>
    <t>3335|0.223|0.51|0.267</t>
  </si>
  <si>
    <t>6417|0.187|0.507|0.305</t>
  </si>
  <si>
    <t>3334|0.176|0.495|0.328</t>
  </si>
  <si>
    <t>G1</t>
  </si>
  <si>
    <t>G0</t>
  </si>
  <si>
    <t>P in Conditional Analysis</t>
  </si>
  <si>
    <t>Present in Conditional Analysis at 5E-7</t>
  </si>
  <si>
    <t>Present in Conditional Analysis at 5E-8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</si>
</sst>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E+00"/>
    <numFmt numFmtId="165" formatCode="0.0000"/>
    <numFmt numFmtId="166" formatCode="0.000"/>
    <numFmt numFmtId="167" formatCode="0.000000"/>
    <numFmt numFmtId="168" formatCode="0.0E+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sz val="8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n">
        <color theme="5" tint="-0.249977111117893"/>
      </bottom>
      <diagonal/>
    </border>
    <border>
      <left/>
      <right/>
      <top style="thin">
        <color theme="5" tint="-0.499984740745262"/>
      </top>
      <bottom style="thin">
        <color theme="5" tint="-0.249977111117893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0" borderId="0" xfId="0" applyNumberFormat="1" applyFont="1"/>
    <xf numFmtId="165" fontId="1" fillId="0" borderId="0" xfId="0" applyNumberFormat="1" applyFont="1"/>
    <xf numFmtId="164" fontId="0" fillId="0" borderId="0" xfId="0" applyNumberFormat="1"/>
    <xf numFmtId="2" fontId="0" fillId="0" borderId="0" xfId="0" applyNumberFormat="1"/>
    <xf numFmtId="11" fontId="0" fillId="0" borderId="0" xfId="0" applyNumberFormat="1"/>
    <xf numFmtId="166" fontId="1" fillId="0" borderId="0" xfId="0" applyNumberFormat="1" applyFont="1"/>
    <xf numFmtId="0" fontId="2" fillId="0" borderId="0" xfId="0" applyFont="1"/>
    <xf numFmtId="168" fontId="0" fillId="0" borderId="0" xfId="0" applyNumberForma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5" fillId="0" borderId="0" xfId="0" applyNumberFormat="1" applyFont="1"/>
    <xf numFmtId="168" fontId="5" fillId="0" borderId="0" xfId="0" applyNumberFormat="1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166" fontId="0" fillId="0" borderId="0" xfId="0" applyNumberFormat="1"/>
    <xf numFmtId="11" fontId="5" fillId="0" borderId="0" xfId="0" applyNumberFormat="1" applyFont="1"/>
    <xf numFmtId="2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5" fontId="0" fillId="0" borderId="0" xfId="0" applyNumberFormat="1"/>
    <xf numFmtId="0" fontId="0" fillId="0" borderId="3" xfId="0" applyBorder="1"/>
    <xf numFmtId="164" fontId="0" fillId="0" borderId="3" xfId="0" applyNumberFormat="1" applyBorder="1"/>
    <xf numFmtId="2" fontId="0" fillId="0" borderId="3" xfId="0" applyNumberFormat="1" applyBorder="1"/>
    <xf numFmtId="0" fontId="0" fillId="0" borderId="4" xfId="0" applyBorder="1"/>
    <xf numFmtId="0" fontId="7" fillId="0" borderId="4" xfId="0" applyFont="1" applyBorder="1"/>
    <xf numFmtId="2" fontId="7" fillId="0" borderId="4" xfId="0" applyNumberFormat="1" applyFont="1" applyBorder="1"/>
    <xf numFmtId="164" fontId="0" fillId="0" borderId="4" xfId="0" applyNumberFormat="1" applyBorder="1"/>
    <xf numFmtId="2" fontId="0" fillId="0" borderId="4" xfId="0" applyNumberFormat="1" applyBorder="1"/>
    <xf numFmtId="165" fontId="1" fillId="0" borderId="4" xfId="0" applyNumberFormat="1" applyFont="1" applyBorder="1"/>
    <xf numFmtId="165" fontId="0" fillId="0" borderId="4" xfId="0" applyNumberFormat="1" applyBorder="1"/>
    <xf numFmtId="167" fontId="1" fillId="0" borderId="0" xfId="0" applyNumberFormat="1" applyFont="1"/>
    <xf numFmtId="167" fontId="0" fillId="0" borderId="0" xfId="0" applyNumberFormat="1"/>
    <xf numFmtId="0" fontId="5" fillId="0" borderId="6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164" fontId="1" fillId="0" borderId="0" xfId="0" applyNumberFormat="1" applyFont="1"/>
    <xf numFmtId="164" fontId="0" fillId="0" borderId="0" xfId="0" applyNumberFormat="1" applyFont="1"/>
    <xf numFmtId="0" fontId="5" fillId="0" borderId="7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2BE5-EF64-7D4B-9A8F-3F1CC9B7BD7D}">
  <dimension ref="A1:A5"/>
  <sheetViews>
    <sheetView workbookViewId="0">
      <selection activeCell="A5" sqref="A5"/>
    </sheetView>
  </sheetViews>
  <sheetFormatPr baseColWidth="10" defaultRowHeight="16" x14ac:dyDescent="0.2"/>
  <sheetData>
    <row r="1" spans="1:1" ht="24" x14ac:dyDescent="0.3">
      <c r="A1" s="15" t="s">
        <v>279</v>
      </c>
    </row>
    <row r="4" spans="1:1" ht="24" x14ac:dyDescent="0.3">
      <c r="A4" s="15" t="s">
        <v>339</v>
      </c>
    </row>
    <row r="5" spans="1:1" ht="24" x14ac:dyDescent="0.3">
      <c r="A5" s="15" t="s">
        <v>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9DC8-4F8F-3647-82CB-C000FCA27B99}">
  <dimension ref="A1:X77"/>
  <sheetViews>
    <sheetView topLeftCell="A8" zoomScale="120" zoomScaleNormal="120" workbookViewId="0">
      <selection activeCell="K27" sqref="K27"/>
    </sheetView>
  </sheetViews>
  <sheetFormatPr baseColWidth="10" defaultRowHeight="16" x14ac:dyDescent="0.2"/>
  <cols>
    <col min="1" max="1" width="19.33203125" bestFit="1" customWidth="1"/>
    <col min="2" max="2" width="6.33203125" bestFit="1" customWidth="1"/>
    <col min="3" max="3" width="12.83203125" customWidth="1"/>
    <col min="5" max="5" width="10.5" bestFit="1" customWidth="1"/>
    <col min="6" max="6" width="5.5" bestFit="1" customWidth="1"/>
    <col min="7" max="7" width="10.6640625" customWidth="1"/>
    <col min="8" max="8" width="6.1640625" bestFit="1" customWidth="1"/>
    <col min="9" max="9" width="8.83203125" customWidth="1"/>
    <col min="10" max="10" width="24.1640625" bestFit="1" customWidth="1"/>
    <col min="11" max="11" width="5.5" bestFit="1" customWidth="1"/>
    <col min="14" max="14" width="6.1640625" customWidth="1"/>
    <col min="16" max="16" width="9.1640625" customWidth="1"/>
    <col min="17" max="17" width="7.83203125" customWidth="1"/>
    <col min="18" max="18" width="5.6640625" bestFit="1" customWidth="1"/>
    <col min="20" max="20" width="10.5" bestFit="1" customWidth="1"/>
    <col min="21" max="22" width="23" bestFit="1" customWidth="1"/>
    <col min="23" max="23" width="9" customWidth="1"/>
    <col min="24" max="24" width="8.83203125" customWidth="1"/>
  </cols>
  <sheetData>
    <row r="1" spans="1:24" x14ac:dyDescent="0.2">
      <c r="A1" s="37" t="s">
        <v>277</v>
      </c>
      <c r="B1" s="37"/>
      <c r="C1" s="37"/>
      <c r="D1" s="37"/>
      <c r="E1" s="37"/>
      <c r="F1" s="37"/>
      <c r="G1" s="37"/>
      <c r="H1" s="37"/>
      <c r="I1" s="38" t="s">
        <v>263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68" x14ac:dyDescent="0.2">
      <c r="A2" s="9" t="s">
        <v>257</v>
      </c>
      <c r="B2" s="9" t="s">
        <v>268</v>
      </c>
      <c r="C2" s="10" t="s">
        <v>258</v>
      </c>
      <c r="D2" s="10" t="s">
        <v>259</v>
      </c>
      <c r="E2" s="9" t="s">
        <v>260</v>
      </c>
      <c r="F2" s="9" t="s">
        <v>252</v>
      </c>
      <c r="G2" s="9" t="s">
        <v>261</v>
      </c>
      <c r="H2" s="10" t="s">
        <v>262</v>
      </c>
      <c r="I2" s="11" t="s">
        <v>265</v>
      </c>
      <c r="J2" s="11" t="s">
        <v>266</v>
      </c>
      <c r="K2" s="11" t="s">
        <v>267</v>
      </c>
      <c r="L2" s="11" t="s">
        <v>269</v>
      </c>
      <c r="M2" s="11" t="s">
        <v>270</v>
      </c>
      <c r="N2" s="11" t="s">
        <v>285</v>
      </c>
      <c r="O2" s="11" t="s">
        <v>260</v>
      </c>
      <c r="P2" s="11" t="s">
        <v>286</v>
      </c>
      <c r="Q2" s="11" t="s">
        <v>271</v>
      </c>
      <c r="R2" s="11" t="s">
        <v>272</v>
      </c>
      <c r="S2" s="11" t="s">
        <v>273</v>
      </c>
      <c r="T2" s="11" t="s">
        <v>274</v>
      </c>
      <c r="U2" s="11" t="s">
        <v>292</v>
      </c>
      <c r="V2" s="11" t="s">
        <v>293</v>
      </c>
      <c r="W2" s="11" t="s">
        <v>275</v>
      </c>
      <c r="X2" s="11" t="s">
        <v>276</v>
      </c>
    </row>
    <row r="3" spans="1:24" x14ac:dyDescent="0.2">
      <c r="A3" t="s">
        <v>155</v>
      </c>
      <c r="B3">
        <v>1</v>
      </c>
      <c r="C3">
        <v>121280613</v>
      </c>
      <c r="D3" t="s">
        <v>255</v>
      </c>
      <c r="E3" s="3">
        <v>1.3265E-10</v>
      </c>
      <c r="F3" s="3" t="s">
        <v>580</v>
      </c>
      <c r="G3" t="s">
        <v>137</v>
      </c>
      <c r="H3" s="4">
        <v>0.89459247464159186</v>
      </c>
      <c r="I3">
        <v>13295</v>
      </c>
      <c r="J3" t="s">
        <v>195</v>
      </c>
      <c r="K3">
        <v>2</v>
      </c>
      <c r="L3">
        <v>217930492</v>
      </c>
      <c r="M3" t="s">
        <v>148</v>
      </c>
      <c r="N3" s="4">
        <v>0.88124640878636651</v>
      </c>
      <c r="O3" s="3">
        <v>6.6860500000000001E-6</v>
      </c>
      <c r="P3" s="4">
        <v>0.80395352921421381</v>
      </c>
      <c r="Q3" s="3">
        <v>7.2585946154638095E-8</v>
      </c>
      <c r="R3" s="4">
        <f>-LOG10(Q3)+LOG10(O3)</f>
        <v>1.9643170778236234</v>
      </c>
      <c r="S3">
        <v>41</v>
      </c>
      <c r="T3" s="4">
        <v>0.71215802864983102</v>
      </c>
      <c r="U3" s="4" t="s">
        <v>340</v>
      </c>
      <c r="V3" s="4" t="s">
        <v>407</v>
      </c>
      <c r="W3" t="s">
        <v>136</v>
      </c>
    </row>
    <row r="4" spans="1:24" x14ac:dyDescent="0.2">
      <c r="A4" t="s">
        <v>155</v>
      </c>
      <c r="B4">
        <v>1</v>
      </c>
      <c r="C4">
        <v>121280613</v>
      </c>
      <c r="D4" t="s">
        <v>255</v>
      </c>
      <c r="E4" s="3">
        <v>1.3265E-10</v>
      </c>
      <c r="F4" s="3" t="s">
        <v>580</v>
      </c>
      <c r="G4" t="s">
        <v>137</v>
      </c>
      <c r="H4" s="4">
        <v>0.89459247464159186</v>
      </c>
      <c r="I4">
        <v>13295</v>
      </c>
      <c r="J4" t="s">
        <v>200</v>
      </c>
      <c r="K4">
        <v>2</v>
      </c>
      <c r="L4">
        <v>217939336</v>
      </c>
      <c r="M4" t="s">
        <v>152</v>
      </c>
      <c r="N4" s="4">
        <v>0.87646982667454021</v>
      </c>
      <c r="O4" s="3">
        <v>2.93944E-6</v>
      </c>
      <c r="P4" s="4">
        <v>0.80531883704821594</v>
      </c>
      <c r="Q4" s="3">
        <v>1.03643177860478E-7</v>
      </c>
      <c r="R4" s="4">
        <f t="shared" ref="R4:R42" si="0">-LOG10(Q4)+LOG10(O4)</f>
        <v>1.4527238791144397</v>
      </c>
      <c r="S4">
        <v>332</v>
      </c>
      <c r="T4" s="4">
        <v>0.65116690929693899</v>
      </c>
      <c r="U4" s="4" t="s">
        <v>341</v>
      </c>
      <c r="V4" s="4" t="s">
        <v>408</v>
      </c>
      <c r="X4" t="s">
        <v>136</v>
      </c>
    </row>
    <row r="5" spans="1:24" x14ac:dyDescent="0.2">
      <c r="A5" t="s">
        <v>155</v>
      </c>
      <c r="B5">
        <v>1</v>
      </c>
      <c r="C5">
        <v>121280613</v>
      </c>
      <c r="D5" t="s">
        <v>255</v>
      </c>
      <c r="E5" s="3">
        <v>1.3265E-10</v>
      </c>
      <c r="F5" s="3" t="s">
        <v>580</v>
      </c>
      <c r="G5" t="s">
        <v>137</v>
      </c>
      <c r="H5" s="4">
        <v>0.89459247464159186</v>
      </c>
      <c r="I5">
        <v>13295</v>
      </c>
      <c r="J5" t="s">
        <v>201</v>
      </c>
      <c r="K5">
        <v>2</v>
      </c>
      <c r="L5">
        <v>217939506</v>
      </c>
      <c r="M5" t="s">
        <v>152</v>
      </c>
      <c r="N5" s="4">
        <v>0.87744675811123518</v>
      </c>
      <c r="O5" s="3">
        <v>2.7345700000000001E-6</v>
      </c>
      <c r="P5" s="4">
        <v>0.80858293616738208</v>
      </c>
      <c r="Q5" s="3">
        <v>1.33367228364537E-7</v>
      </c>
      <c r="R5" s="4">
        <f t="shared" si="0"/>
        <v>1.3118399192335275</v>
      </c>
      <c r="S5">
        <v>453</v>
      </c>
      <c r="T5" s="4">
        <v>0.60607349439054203</v>
      </c>
      <c r="U5" s="4" t="s">
        <v>342</v>
      </c>
      <c r="V5" s="4" t="s">
        <v>409</v>
      </c>
      <c r="X5" t="s">
        <v>136</v>
      </c>
    </row>
    <row r="6" spans="1:24" x14ac:dyDescent="0.2">
      <c r="A6" t="s">
        <v>155</v>
      </c>
      <c r="B6">
        <v>1</v>
      </c>
      <c r="C6">
        <v>121280613</v>
      </c>
      <c r="D6" t="s">
        <v>255</v>
      </c>
      <c r="E6" s="3">
        <v>1.3265E-10</v>
      </c>
      <c r="F6" s="3" t="s">
        <v>580</v>
      </c>
      <c r="G6" t="s">
        <v>137</v>
      </c>
      <c r="H6" s="4">
        <v>0.89459247464159186</v>
      </c>
      <c r="I6">
        <v>13295</v>
      </c>
      <c r="J6" t="s">
        <v>154</v>
      </c>
      <c r="K6">
        <v>2</v>
      </c>
      <c r="L6">
        <v>217939923</v>
      </c>
      <c r="M6" t="s">
        <v>152</v>
      </c>
      <c r="N6" s="4">
        <v>0.87923769729303103</v>
      </c>
      <c r="O6" s="3">
        <v>4.7575800000000003E-6</v>
      </c>
      <c r="P6" s="4">
        <v>0.80764943543493528</v>
      </c>
      <c r="Q6" s="3">
        <v>1.4269466379447899E-7</v>
      </c>
      <c r="R6" s="4">
        <f t="shared" si="0"/>
        <v>1.522978367245714</v>
      </c>
      <c r="S6">
        <v>36</v>
      </c>
      <c r="T6" s="4">
        <v>0.56943480871873198</v>
      </c>
      <c r="U6" s="4" t="s">
        <v>343</v>
      </c>
      <c r="V6" s="4" t="s">
        <v>410</v>
      </c>
      <c r="X6" t="s">
        <v>136</v>
      </c>
    </row>
    <row r="7" spans="1:24" x14ac:dyDescent="0.2">
      <c r="A7" t="s">
        <v>155</v>
      </c>
      <c r="B7">
        <v>1</v>
      </c>
      <c r="C7">
        <v>121280613</v>
      </c>
      <c r="D7" t="s">
        <v>255</v>
      </c>
      <c r="E7" s="3">
        <v>1.3265E-10</v>
      </c>
      <c r="F7" s="3" t="s">
        <v>580</v>
      </c>
      <c r="G7" t="s">
        <v>137</v>
      </c>
      <c r="H7" s="4">
        <v>0.89459247464159186</v>
      </c>
      <c r="I7">
        <v>13295</v>
      </c>
      <c r="J7" t="s">
        <v>156</v>
      </c>
      <c r="K7">
        <v>2</v>
      </c>
      <c r="L7">
        <v>217940038</v>
      </c>
      <c r="M7" t="s">
        <v>152</v>
      </c>
      <c r="N7" s="4">
        <v>0.8765452063209126</v>
      </c>
      <c r="O7" s="3">
        <v>2.6147000000000001E-6</v>
      </c>
      <c r="P7" s="4">
        <v>0.80886288985217292</v>
      </c>
      <c r="Q7" s="3">
        <v>1.5693380572893101E-7</v>
      </c>
      <c r="R7" s="4">
        <f t="shared" si="0"/>
        <v>1.2217053601375643</v>
      </c>
      <c r="S7">
        <v>79</v>
      </c>
      <c r="T7" s="4">
        <v>0.47229343543838798</v>
      </c>
      <c r="U7" s="4" t="s">
        <v>344</v>
      </c>
      <c r="V7" s="4" t="s">
        <v>411</v>
      </c>
      <c r="X7" t="s">
        <v>136</v>
      </c>
    </row>
    <row r="8" spans="1:24" x14ac:dyDescent="0.2">
      <c r="A8" t="s">
        <v>155</v>
      </c>
      <c r="B8">
        <v>1</v>
      </c>
      <c r="C8">
        <v>121280613</v>
      </c>
      <c r="D8" t="s">
        <v>255</v>
      </c>
      <c r="E8" s="3">
        <v>1.3265E-10</v>
      </c>
      <c r="F8" s="3" t="s">
        <v>580</v>
      </c>
      <c r="G8" t="s">
        <v>137</v>
      </c>
      <c r="H8" s="4">
        <v>0.89459247464159186</v>
      </c>
      <c r="I8">
        <v>13295</v>
      </c>
      <c r="J8" t="s">
        <v>202</v>
      </c>
      <c r="K8">
        <v>2</v>
      </c>
      <c r="L8">
        <v>217941574</v>
      </c>
      <c r="M8" t="s">
        <v>152</v>
      </c>
      <c r="N8" s="4">
        <v>0.87818148848954358</v>
      </c>
      <c r="O8" s="3">
        <v>4.1886400000000003E-6</v>
      </c>
      <c r="P8" s="4">
        <v>0.799996448365762</v>
      </c>
      <c r="Q8" s="12">
        <v>4.4506571831927698E-8</v>
      </c>
      <c r="R8" s="4">
        <f t="shared" si="0"/>
        <v>1.973648892208864</v>
      </c>
      <c r="S8">
        <v>815</v>
      </c>
      <c r="T8" s="4">
        <v>0.60808356092638305</v>
      </c>
      <c r="U8" s="4" t="s">
        <v>345</v>
      </c>
      <c r="V8" s="4" t="s">
        <v>412</v>
      </c>
      <c r="X8" t="s">
        <v>136</v>
      </c>
    </row>
    <row r="9" spans="1:24" x14ac:dyDescent="0.2">
      <c r="A9" t="s">
        <v>155</v>
      </c>
      <c r="B9">
        <v>1</v>
      </c>
      <c r="C9">
        <v>121280613</v>
      </c>
      <c r="D9" t="s">
        <v>255</v>
      </c>
      <c r="E9" s="3">
        <v>1.3265E-10</v>
      </c>
      <c r="F9" s="3" t="s">
        <v>580</v>
      </c>
      <c r="G9" t="s">
        <v>137</v>
      </c>
      <c r="H9" s="4">
        <v>0.89459247464159186</v>
      </c>
      <c r="I9">
        <v>13295</v>
      </c>
      <c r="J9" t="s">
        <v>168</v>
      </c>
      <c r="K9">
        <v>16</v>
      </c>
      <c r="L9">
        <v>52625200</v>
      </c>
      <c r="M9" t="s">
        <v>167</v>
      </c>
      <c r="N9" s="4">
        <v>0.92295093875832945</v>
      </c>
      <c r="O9" s="3">
        <v>3.9672599999999999E-6</v>
      </c>
      <c r="P9" s="4">
        <v>0.87985279175842812</v>
      </c>
      <c r="Q9" s="3">
        <v>2.7442336635132298E-7</v>
      </c>
      <c r="R9" s="4">
        <f t="shared" si="0"/>
        <v>1.1600695759896258</v>
      </c>
      <c r="S9">
        <v>9800</v>
      </c>
      <c r="T9" s="4">
        <v>0.37868115026000498</v>
      </c>
      <c r="U9" s="4" t="s">
        <v>346</v>
      </c>
      <c r="V9" s="4" t="s">
        <v>413</v>
      </c>
      <c r="W9" t="s">
        <v>136</v>
      </c>
      <c r="X9" t="s">
        <v>136</v>
      </c>
    </row>
    <row r="10" spans="1:24" x14ac:dyDescent="0.2">
      <c r="A10" t="s">
        <v>155</v>
      </c>
      <c r="B10">
        <v>1</v>
      </c>
      <c r="C10">
        <v>121280613</v>
      </c>
      <c r="D10" t="s">
        <v>255</v>
      </c>
      <c r="E10" s="3">
        <v>1.3265E-10</v>
      </c>
      <c r="F10" s="3" t="s">
        <v>580</v>
      </c>
      <c r="G10" t="s">
        <v>137</v>
      </c>
      <c r="H10" s="4">
        <v>0.89459247464159186</v>
      </c>
      <c r="I10">
        <v>13295</v>
      </c>
      <c r="J10" t="s">
        <v>169</v>
      </c>
      <c r="K10">
        <v>16</v>
      </c>
      <c r="L10">
        <v>52625552</v>
      </c>
      <c r="M10" t="s">
        <v>167</v>
      </c>
      <c r="N10" s="4">
        <v>0.92423621136997247</v>
      </c>
      <c r="O10" s="3">
        <v>5.8553499999999998E-6</v>
      </c>
      <c r="P10" s="4">
        <v>0.88189273090353115</v>
      </c>
      <c r="Q10" s="3">
        <v>4.5498298941711402E-7</v>
      </c>
      <c r="R10" s="4">
        <f t="shared" si="0"/>
        <v>1.1095577000088372</v>
      </c>
      <c r="S10">
        <v>9448</v>
      </c>
      <c r="T10" s="4">
        <v>0.39906474884365001</v>
      </c>
      <c r="U10" s="4" t="s">
        <v>347</v>
      </c>
      <c r="V10" s="4" t="s">
        <v>414</v>
      </c>
      <c r="W10" t="s">
        <v>136</v>
      </c>
      <c r="X10" t="s">
        <v>136</v>
      </c>
    </row>
    <row r="11" spans="1:24" x14ac:dyDescent="0.2">
      <c r="A11" t="s">
        <v>155</v>
      </c>
      <c r="B11">
        <v>1</v>
      </c>
      <c r="C11">
        <v>121280613</v>
      </c>
      <c r="D11" t="s">
        <v>255</v>
      </c>
      <c r="E11" s="3">
        <v>1.3265E-10</v>
      </c>
      <c r="F11" s="3" t="s">
        <v>580</v>
      </c>
      <c r="G11" t="s">
        <v>137</v>
      </c>
      <c r="H11" s="4">
        <v>0.89459247464159186</v>
      </c>
      <c r="I11">
        <v>13295</v>
      </c>
      <c r="J11" t="s">
        <v>170</v>
      </c>
      <c r="K11">
        <v>16</v>
      </c>
      <c r="L11">
        <v>52626396</v>
      </c>
      <c r="M11" t="s">
        <v>167</v>
      </c>
      <c r="N11" s="4">
        <v>0.92261384635407728</v>
      </c>
      <c r="O11" s="3">
        <v>4.3239899999999997E-6</v>
      </c>
      <c r="P11" s="4">
        <v>0.87561097102678054</v>
      </c>
      <c r="Q11" s="3">
        <v>1.22071093088547E-7</v>
      </c>
      <c r="R11" s="4">
        <f t="shared" si="0"/>
        <v>1.549271847408022</v>
      </c>
      <c r="S11">
        <v>8604</v>
      </c>
      <c r="T11" s="4">
        <v>0.344811939131628</v>
      </c>
      <c r="U11" s="4" t="s">
        <v>348</v>
      </c>
      <c r="V11" s="4" t="s">
        <v>415</v>
      </c>
      <c r="W11" t="s">
        <v>136</v>
      </c>
      <c r="X11" t="s">
        <v>136</v>
      </c>
    </row>
    <row r="12" spans="1:24" x14ac:dyDescent="0.2">
      <c r="A12" t="s">
        <v>155</v>
      </c>
      <c r="B12">
        <v>1</v>
      </c>
      <c r="C12">
        <v>121280613</v>
      </c>
      <c r="D12" t="s">
        <v>255</v>
      </c>
      <c r="E12" s="3">
        <v>1.3265E-10</v>
      </c>
      <c r="F12" s="3" t="s">
        <v>580</v>
      </c>
      <c r="G12" t="s">
        <v>137</v>
      </c>
      <c r="H12" s="4">
        <v>0.89459247464159186</v>
      </c>
      <c r="I12">
        <v>13295</v>
      </c>
      <c r="J12" t="s">
        <v>171</v>
      </c>
      <c r="K12">
        <v>16</v>
      </c>
      <c r="L12">
        <v>52626551</v>
      </c>
      <c r="M12" t="s">
        <v>167</v>
      </c>
      <c r="N12" s="4">
        <v>0.9229288804944904</v>
      </c>
      <c r="O12" s="3">
        <v>3.9360500000000002E-6</v>
      </c>
      <c r="P12" s="4">
        <v>0.88008699595129924</v>
      </c>
      <c r="Q12" s="3">
        <v>2.9084619008229702E-7</v>
      </c>
      <c r="R12" s="4">
        <f t="shared" si="0"/>
        <v>1.131397227512644</v>
      </c>
      <c r="S12">
        <v>8449</v>
      </c>
      <c r="T12" s="4">
        <v>0.39548044657018799</v>
      </c>
      <c r="U12" s="4" t="s">
        <v>349</v>
      </c>
      <c r="V12" s="4" t="s">
        <v>413</v>
      </c>
      <c r="W12" t="s">
        <v>136</v>
      </c>
      <c r="X12" t="s">
        <v>136</v>
      </c>
    </row>
    <row r="13" spans="1:24" x14ac:dyDescent="0.2">
      <c r="A13" t="s">
        <v>155</v>
      </c>
      <c r="B13">
        <v>1</v>
      </c>
      <c r="C13">
        <v>121280613</v>
      </c>
      <c r="D13" t="s">
        <v>255</v>
      </c>
      <c r="E13" s="3">
        <v>1.3265E-10</v>
      </c>
      <c r="F13" s="3" t="s">
        <v>580</v>
      </c>
      <c r="G13" t="s">
        <v>137</v>
      </c>
      <c r="H13" s="4">
        <v>0.89459247464159186</v>
      </c>
      <c r="I13">
        <v>13295</v>
      </c>
      <c r="J13" t="s">
        <v>172</v>
      </c>
      <c r="K13">
        <v>16</v>
      </c>
      <c r="L13">
        <v>52627526</v>
      </c>
      <c r="M13" t="s">
        <v>167</v>
      </c>
      <c r="N13" s="4">
        <v>0.92290294655732208</v>
      </c>
      <c r="O13" s="3">
        <v>3.9333299999999997E-6</v>
      </c>
      <c r="P13" s="4">
        <v>0.87927279289016458</v>
      </c>
      <c r="Q13" s="3">
        <v>2.40513693058249E-7</v>
      </c>
      <c r="R13" s="4">
        <f t="shared" si="0"/>
        <v>1.2136205776333995</v>
      </c>
      <c r="S13">
        <v>7474</v>
      </c>
      <c r="T13" s="4">
        <v>0.410286219266007</v>
      </c>
      <c r="U13" s="4" t="s">
        <v>346</v>
      </c>
      <c r="V13" s="4" t="s">
        <v>416</v>
      </c>
      <c r="W13" t="s">
        <v>136</v>
      </c>
      <c r="X13" t="s">
        <v>136</v>
      </c>
    </row>
    <row r="14" spans="1:24" x14ac:dyDescent="0.2">
      <c r="A14" t="s">
        <v>155</v>
      </c>
      <c r="B14">
        <v>1</v>
      </c>
      <c r="C14">
        <v>121280613</v>
      </c>
      <c r="D14" t="s">
        <v>255</v>
      </c>
      <c r="E14" s="3">
        <v>1.3265E-10</v>
      </c>
      <c r="F14" s="3" t="s">
        <v>580</v>
      </c>
      <c r="G14" t="s">
        <v>137</v>
      </c>
      <c r="H14" s="4">
        <v>0.89459247464159186</v>
      </c>
      <c r="I14">
        <v>13295</v>
      </c>
      <c r="J14" t="s">
        <v>173</v>
      </c>
      <c r="K14">
        <v>16</v>
      </c>
      <c r="L14">
        <v>52629503</v>
      </c>
      <c r="M14" t="s">
        <v>167</v>
      </c>
      <c r="N14" s="4">
        <v>0.92267031204930672</v>
      </c>
      <c r="O14" s="3">
        <v>3.6433599999999999E-6</v>
      </c>
      <c r="P14" s="4">
        <v>0.88010809590367467</v>
      </c>
      <c r="Q14" s="3">
        <v>2.92035764759865E-7</v>
      </c>
      <c r="R14" s="4">
        <f t="shared" si="0"/>
        <v>1.0960660444806329</v>
      </c>
      <c r="S14">
        <v>5497</v>
      </c>
      <c r="T14" s="4">
        <v>0.40270758846745103</v>
      </c>
      <c r="U14" s="4" t="s">
        <v>350</v>
      </c>
      <c r="V14" s="4" t="s">
        <v>417</v>
      </c>
      <c r="W14" t="s">
        <v>136</v>
      </c>
      <c r="X14" t="s">
        <v>136</v>
      </c>
    </row>
    <row r="15" spans="1:24" x14ac:dyDescent="0.2">
      <c r="A15" t="s">
        <v>155</v>
      </c>
      <c r="B15">
        <v>1</v>
      </c>
      <c r="C15">
        <v>121280613</v>
      </c>
      <c r="D15" t="s">
        <v>255</v>
      </c>
      <c r="E15" s="3">
        <v>1.3265E-10</v>
      </c>
      <c r="F15" s="3" t="s">
        <v>580</v>
      </c>
      <c r="G15" t="s">
        <v>137</v>
      </c>
      <c r="H15" s="4">
        <v>0.89459247464159186</v>
      </c>
      <c r="I15">
        <v>13295</v>
      </c>
      <c r="J15" t="s">
        <v>174</v>
      </c>
      <c r="K15">
        <v>16</v>
      </c>
      <c r="L15">
        <v>52630145</v>
      </c>
      <c r="M15" t="s">
        <v>167</v>
      </c>
      <c r="N15" s="4">
        <v>0.92283972987067908</v>
      </c>
      <c r="O15" s="3">
        <v>3.8167199999999999E-6</v>
      </c>
      <c r="P15" s="4">
        <v>0.88053920445090861</v>
      </c>
      <c r="Q15" s="3">
        <v>3.2311488295649402E-7</v>
      </c>
      <c r="R15" s="4">
        <f t="shared" si="0"/>
        <v>1.0723333381924549</v>
      </c>
      <c r="S15">
        <v>4855</v>
      </c>
      <c r="T15" s="4">
        <v>0.39918651817162099</v>
      </c>
      <c r="U15" s="4" t="s">
        <v>350</v>
      </c>
      <c r="V15" s="4" t="s">
        <v>417</v>
      </c>
      <c r="W15" t="s">
        <v>136</v>
      </c>
      <c r="X15" t="s">
        <v>136</v>
      </c>
    </row>
    <row r="16" spans="1:24" x14ac:dyDescent="0.2">
      <c r="A16" t="s">
        <v>155</v>
      </c>
      <c r="B16">
        <v>1</v>
      </c>
      <c r="C16">
        <v>121280613</v>
      </c>
      <c r="D16" t="s">
        <v>255</v>
      </c>
      <c r="E16" s="3">
        <v>1.3265E-10</v>
      </c>
      <c r="F16" s="3" t="s">
        <v>580</v>
      </c>
      <c r="G16" t="s">
        <v>137</v>
      </c>
      <c r="H16" s="4">
        <v>0.89459247464159186</v>
      </c>
      <c r="I16">
        <v>13295</v>
      </c>
      <c r="J16" t="s">
        <v>175</v>
      </c>
      <c r="K16">
        <v>16</v>
      </c>
      <c r="L16">
        <v>52631717</v>
      </c>
      <c r="M16" t="s">
        <v>167</v>
      </c>
      <c r="N16" s="4">
        <v>0.92101928845338632</v>
      </c>
      <c r="O16" s="3">
        <v>2.2101199999999999E-6</v>
      </c>
      <c r="P16" s="4">
        <v>0.87860699069739767</v>
      </c>
      <c r="Q16" s="3">
        <v>1.9992969324382401E-7</v>
      </c>
      <c r="R16" s="4">
        <f t="shared" si="0"/>
        <v>1.0435385550034724</v>
      </c>
      <c r="S16">
        <v>3283</v>
      </c>
      <c r="T16" s="4">
        <v>0.54583275004250198</v>
      </c>
      <c r="U16" s="4" t="s">
        <v>352</v>
      </c>
      <c r="V16" s="4" t="s">
        <v>418</v>
      </c>
      <c r="W16" t="s">
        <v>136</v>
      </c>
      <c r="X16" t="s">
        <v>136</v>
      </c>
    </row>
    <row r="17" spans="1:24" x14ac:dyDescent="0.2">
      <c r="A17" t="s">
        <v>155</v>
      </c>
      <c r="B17">
        <v>1</v>
      </c>
      <c r="C17">
        <v>121280613</v>
      </c>
      <c r="D17" t="s">
        <v>255</v>
      </c>
      <c r="E17" s="3">
        <v>1.3265E-10</v>
      </c>
      <c r="F17" s="3" t="s">
        <v>580</v>
      </c>
      <c r="G17" t="s">
        <v>137</v>
      </c>
      <c r="H17" s="4">
        <v>0.89459247464159186</v>
      </c>
      <c r="I17">
        <v>13295</v>
      </c>
      <c r="J17" t="s">
        <v>234</v>
      </c>
      <c r="K17">
        <v>16</v>
      </c>
      <c r="L17">
        <v>52631747</v>
      </c>
      <c r="M17" t="s">
        <v>167</v>
      </c>
      <c r="N17" s="4">
        <v>0.92170680952864159</v>
      </c>
      <c r="O17" s="3">
        <v>2.6770599999999999E-6</v>
      </c>
      <c r="P17" s="4">
        <v>0.87976919180852897</v>
      </c>
      <c r="Q17" s="3">
        <v>2.61693377094808E-7</v>
      </c>
      <c r="R17" s="4">
        <f t="shared" si="0"/>
        <v>1.009865373279486</v>
      </c>
      <c r="S17">
        <v>3253</v>
      </c>
      <c r="T17" s="4">
        <v>0.53605800934707704</v>
      </c>
      <c r="U17" s="4" t="s">
        <v>351</v>
      </c>
      <c r="V17" s="4" t="s">
        <v>419</v>
      </c>
      <c r="W17" t="s">
        <v>136</v>
      </c>
      <c r="X17" t="s">
        <v>136</v>
      </c>
    </row>
    <row r="18" spans="1:24" x14ac:dyDescent="0.2">
      <c r="A18" t="s">
        <v>155</v>
      </c>
      <c r="B18">
        <v>1</v>
      </c>
      <c r="C18">
        <v>121280613</v>
      </c>
      <c r="D18" t="s">
        <v>255</v>
      </c>
      <c r="E18" s="3">
        <v>1.3265E-10</v>
      </c>
      <c r="F18" s="3" t="s">
        <v>580</v>
      </c>
      <c r="G18" t="s">
        <v>137</v>
      </c>
      <c r="H18" s="4">
        <v>0.89459247464159186</v>
      </c>
      <c r="I18">
        <v>13295</v>
      </c>
      <c r="J18" t="s">
        <v>176</v>
      </c>
      <c r="K18">
        <v>16</v>
      </c>
      <c r="L18">
        <v>52631964</v>
      </c>
      <c r="M18" t="s">
        <v>167</v>
      </c>
      <c r="N18" s="4">
        <v>0.92178561882990595</v>
      </c>
      <c r="O18" s="3">
        <v>2.7605699999999999E-6</v>
      </c>
      <c r="P18" s="4">
        <v>0.87900666163147145</v>
      </c>
      <c r="Q18" s="3">
        <v>2.17910895714985E-7</v>
      </c>
      <c r="R18" s="4">
        <f t="shared" si="0"/>
        <v>1.1027198182041342</v>
      </c>
      <c r="S18">
        <v>3036</v>
      </c>
      <c r="T18" s="4">
        <v>0.54392838849941405</v>
      </c>
      <c r="U18" s="4" t="s">
        <v>353</v>
      </c>
      <c r="V18" s="4" t="s">
        <v>420</v>
      </c>
      <c r="W18" t="s">
        <v>136</v>
      </c>
      <c r="X18" t="s">
        <v>136</v>
      </c>
    </row>
    <row r="19" spans="1:24" x14ac:dyDescent="0.2">
      <c r="A19" t="s">
        <v>155</v>
      </c>
      <c r="B19">
        <v>1</v>
      </c>
      <c r="C19">
        <v>121280613</v>
      </c>
      <c r="D19" t="s">
        <v>255</v>
      </c>
      <c r="E19" s="3">
        <v>1.3265E-10</v>
      </c>
      <c r="F19" s="3" t="s">
        <v>580</v>
      </c>
      <c r="G19" t="s">
        <v>137</v>
      </c>
      <c r="H19" s="4">
        <v>0.89459247464159186</v>
      </c>
      <c r="I19">
        <v>13295</v>
      </c>
      <c r="J19" t="s">
        <v>177</v>
      </c>
      <c r="K19">
        <v>16</v>
      </c>
      <c r="L19">
        <v>52632350</v>
      </c>
      <c r="M19" t="s">
        <v>167</v>
      </c>
      <c r="N19" s="4">
        <v>0.92110761843850408</v>
      </c>
      <c r="O19" s="3">
        <v>2.23533E-6</v>
      </c>
      <c r="P19" s="4">
        <v>0.87882301222514592</v>
      </c>
      <c r="Q19" s="3">
        <v>2.0889645968143699E-7</v>
      </c>
      <c r="R19" s="4">
        <f t="shared" si="0"/>
        <v>1.0294105670101938</v>
      </c>
      <c r="S19">
        <v>2650</v>
      </c>
      <c r="T19" s="4">
        <v>0.53843093865104896</v>
      </c>
      <c r="U19" s="4" t="s">
        <v>354</v>
      </c>
      <c r="V19" s="4" t="s">
        <v>419</v>
      </c>
      <c r="W19" t="s">
        <v>136</v>
      </c>
      <c r="X19" t="s">
        <v>136</v>
      </c>
    </row>
    <row r="20" spans="1:24" x14ac:dyDescent="0.2">
      <c r="A20" t="s">
        <v>155</v>
      </c>
      <c r="B20">
        <v>1</v>
      </c>
      <c r="C20">
        <v>121280613</v>
      </c>
      <c r="D20" t="s">
        <v>255</v>
      </c>
      <c r="E20" s="3">
        <v>1.3265E-10</v>
      </c>
      <c r="F20" s="3" t="s">
        <v>580</v>
      </c>
      <c r="G20" t="s">
        <v>137</v>
      </c>
      <c r="H20" s="4">
        <v>0.89459247464159186</v>
      </c>
      <c r="I20">
        <v>13295</v>
      </c>
      <c r="J20" t="s">
        <v>178</v>
      </c>
      <c r="K20">
        <v>16</v>
      </c>
      <c r="L20">
        <v>52638503</v>
      </c>
      <c r="M20" t="s">
        <v>167</v>
      </c>
      <c r="N20" s="4">
        <v>0.92210562615225977</v>
      </c>
      <c r="O20" s="3">
        <v>3.0601300000000001E-6</v>
      </c>
      <c r="P20" s="4">
        <v>0.87936495207952026</v>
      </c>
      <c r="Q20" s="3">
        <v>2.4144032457414798E-7</v>
      </c>
      <c r="R20" s="4">
        <f t="shared" si="0"/>
        <v>1.1029300702442084</v>
      </c>
      <c r="S20">
        <v>3503</v>
      </c>
      <c r="T20" s="4">
        <v>0.44536415320010497</v>
      </c>
      <c r="U20" s="4" t="s">
        <v>355</v>
      </c>
      <c r="V20" s="4" t="s">
        <v>421</v>
      </c>
      <c r="W20" t="s">
        <v>136</v>
      </c>
      <c r="X20" t="s">
        <v>136</v>
      </c>
    </row>
    <row r="21" spans="1:24" x14ac:dyDescent="0.2">
      <c r="A21" t="s">
        <v>155</v>
      </c>
      <c r="B21">
        <v>1</v>
      </c>
      <c r="C21">
        <v>121280613</v>
      </c>
      <c r="D21" t="s">
        <v>255</v>
      </c>
      <c r="E21" s="3">
        <v>1.3265E-10</v>
      </c>
      <c r="F21" s="3" t="s">
        <v>580</v>
      </c>
      <c r="G21" t="s">
        <v>137</v>
      </c>
      <c r="H21" s="4">
        <v>0.89459247464159186</v>
      </c>
      <c r="I21">
        <v>13295</v>
      </c>
      <c r="J21" t="s">
        <v>179</v>
      </c>
      <c r="K21">
        <v>16</v>
      </c>
      <c r="L21">
        <v>52638548</v>
      </c>
      <c r="M21" t="s">
        <v>167</v>
      </c>
      <c r="N21" s="4">
        <v>0.92200456891367133</v>
      </c>
      <c r="O21" s="3">
        <v>3.0028299999999998E-6</v>
      </c>
      <c r="P21" s="4">
        <v>0.8795216352322468</v>
      </c>
      <c r="Q21" s="3">
        <v>2.5278516129675E-7</v>
      </c>
      <c r="R21" s="4">
        <f t="shared" si="0"/>
        <v>1.0747791691635271</v>
      </c>
      <c r="S21">
        <v>3548</v>
      </c>
      <c r="T21" s="4">
        <v>0.49083770371142499</v>
      </c>
      <c r="U21" s="4" t="s">
        <v>356</v>
      </c>
      <c r="V21" s="4" t="s">
        <v>422</v>
      </c>
      <c r="W21" t="s">
        <v>136</v>
      </c>
      <c r="X21" t="s">
        <v>136</v>
      </c>
    </row>
    <row r="22" spans="1:24" x14ac:dyDescent="0.2">
      <c r="A22" t="s">
        <v>155</v>
      </c>
      <c r="B22">
        <v>1</v>
      </c>
      <c r="C22">
        <v>121280613</v>
      </c>
      <c r="D22" t="s">
        <v>255</v>
      </c>
      <c r="E22" s="3">
        <v>1.3265E-10</v>
      </c>
      <c r="F22" s="3" t="s">
        <v>580</v>
      </c>
      <c r="G22" t="s">
        <v>137</v>
      </c>
      <c r="H22" s="4">
        <v>0.89459247464159186</v>
      </c>
      <c r="I22">
        <v>13295</v>
      </c>
      <c r="J22" t="s">
        <v>180</v>
      </c>
      <c r="K22">
        <v>16</v>
      </c>
      <c r="L22">
        <v>52638663</v>
      </c>
      <c r="M22" t="s">
        <v>167</v>
      </c>
      <c r="N22" s="4">
        <v>0.92237897876870778</v>
      </c>
      <c r="O22" s="3">
        <v>3.3278000000000001E-6</v>
      </c>
      <c r="P22" s="4">
        <v>0.88039617828312233</v>
      </c>
      <c r="Q22" s="3">
        <v>3.12635629671649E-7</v>
      </c>
      <c r="R22" s="4">
        <f t="shared" si="0"/>
        <v>1.0271187463207614</v>
      </c>
      <c r="S22">
        <v>3663</v>
      </c>
      <c r="T22" s="4">
        <v>0.51861501010018396</v>
      </c>
      <c r="U22" s="4" t="s">
        <v>355</v>
      </c>
      <c r="V22" s="4" t="s">
        <v>423</v>
      </c>
      <c r="W22" t="s">
        <v>136</v>
      </c>
      <c r="X22" t="s">
        <v>136</v>
      </c>
    </row>
    <row r="23" spans="1:24" x14ac:dyDescent="0.2">
      <c r="A23" t="s">
        <v>155</v>
      </c>
      <c r="B23">
        <v>1</v>
      </c>
      <c r="C23">
        <v>121280613</v>
      </c>
      <c r="D23" t="s">
        <v>255</v>
      </c>
      <c r="E23" s="3">
        <v>1.3265E-10</v>
      </c>
      <c r="F23" s="3" t="s">
        <v>580</v>
      </c>
      <c r="G23" t="s">
        <v>137</v>
      </c>
      <c r="H23" s="4">
        <v>0.89459247464159186</v>
      </c>
      <c r="I23">
        <v>13295</v>
      </c>
      <c r="J23" t="s">
        <v>181</v>
      </c>
      <c r="K23">
        <v>16</v>
      </c>
      <c r="L23">
        <v>52641186</v>
      </c>
      <c r="M23" t="s">
        <v>167</v>
      </c>
      <c r="N23" s="4">
        <v>0.92369439813079268</v>
      </c>
      <c r="O23" s="3">
        <v>4.94397E-6</v>
      </c>
      <c r="P23" s="4">
        <v>0.88165383194987712</v>
      </c>
      <c r="Q23" s="3">
        <v>4.1623143365467401E-7</v>
      </c>
      <c r="R23" s="4">
        <f t="shared" si="0"/>
        <v>1.0747409519067421</v>
      </c>
      <c r="S23">
        <v>5190</v>
      </c>
      <c r="T23" s="4">
        <v>0.50034847769214597</v>
      </c>
      <c r="U23" s="4" t="s">
        <v>357</v>
      </c>
      <c r="V23" s="4" t="s">
        <v>424</v>
      </c>
      <c r="W23" t="s">
        <v>136</v>
      </c>
      <c r="X23" t="s">
        <v>136</v>
      </c>
    </row>
    <row r="24" spans="1:24" x14ac:dyDescent="0.2">
      <c r="A24" t="s">
        <v>155</v>
      </c>
      <c r="B24">
        <v>1</v>
      </c>
      <c r="C24">
        <v>121280613</v>
      </c>
      <c r="D24" t="s">
        <v>255</v>
      </c>
      <c r="E24" s="3">
        <v>1.3265E-10</v>
      </c>
      <c r="F24" s="3" t="s">
        <v>580</v>
      </c>
      <c r="G24" t="s">
        <v>137</v>
      </c>
      <c r="H24" s="4">
        <v>0.89459247464159186</v>
      </c>
      <c r="I24">
        <v>13295</v>
      </c>
      <c r="J24" t="s">
        <v>183</v>
      </c>
      <c r="K24">
        <v>16</v>
      </c>
      <c r="L24">
        <v>52642377</v>
      </c>
      <c r="M24" t="s">
        <v>182</v>
      </c>
      <c r="N24" s="4">
        <v>0.92320303108134427</v>
      </c>
      <c r="O24" s="3">
        <v>4.2733600000000002E-6</v>
      </c>
      <c r="P24" s="4">
        <v>0.88137018954405277</v>
      </c>
      <c r="Q24" s="3">
        <v>3.8733301168035902E-7</v>
      </c>
      <c r="R24" s="4">
        <f t="shared" si="0"/>
        <v>1.0426849678770429</v>
      </c>
      <c r="S24">
        <v>3999</v>
      </c>
      <c r="T24" s="4">
        <v>0.53156873689688799</v>
      </c>
      <c r="U24" s="4" t="s">
        <v>358</v>
      </c>
      <c r="V24" s="4" t="s">
        <v>425</v>
      </c>
      <c r="W24" t="s">
        <v>136</v>
      </c>
      <c r="X24" t="s">
        <v>136</v>
      </c>
    </row>
    <row r="25" spans="1:24" x14ac:dyDescent="0.2">
      <c r="A25" t="s">
        <v>158</v>
      </c>
      <c r="B25">
        <v>2</v>
      </c>
      <c r="C25">
        <v>217920769</v>
      </c>
      <c r="D25" t="s">
        <v>148</v>
      </c>
      <c r="E25" s="3">
        <v>1.06904E-16</v>
      </c>
      <c r="F25" s="3" t="s">
        <v>580</v>
      </c>
      <c r="G25" t="s">
        <v>142</v>
      </c>
      <c r="H25" s="4">
        <v>1.1523438515672861</v>
      </c>
      <c r="I25">
        <v>13484</v>
      </c>
      <c r="J25" t="s">
        <v>159</v>
      </c>
      <c r="K25">
        <v>10</v>
      </c>
      <c r="L25">
        <v>123381255</v>
      </c>
      <c r="M25" t="s">
        <v>157</v>
      </c>
      <c r="N25" s="4">
        <v>0.8742044554179188</v>
      </c>
      <c r="O25" s="3">
        <v>2.9517099999999999E-6</v>
      </c>
      <c r="P25" s="4">
        <v>0.80931942474223439</v>
      </c>
      <c r="Q25" s="3">
        <v>2.72664867130406E-7</v>
      </c>
      <c r="R25" s="4">
        <f t="shared" si="0"/>
        <v>1.0344445039242682</v>
      </c>
      <c r="S25">
        <v>15229</v>
      </c>
      <c r="T25" s="4">
        <v>0.73200533641471799</v>
      </c>
      <c r="U25" s="4" t="s">
        <v>359</v>
      </c>
      <c r="V25" s="4" t="s">
        <v>426</v>
      </c>
      <c r="W25" t="s">
        <v>136</v>
      </c>
      <c r="X25" t="s">
        <v>136</v>
      </c>
    </row>
    <row r="26" spans="1:24" x14ac:dyDescent="0.2">
      <c r="A26" t="s">
        <v>158</v>
      </c>
      <c r="B26">
        <v>2</v>
      </c>
      <c r="C26">
        <v>217920769</v>
      </c>
      <c r="D26" t="s">
        <v>148</v>
      </c>
      <c r="E26" s="3">
        <v>1.06904E-16</v>
      </c>
      <c r="F26" s="3" t="s">
        <v>580</v>
      </c>
      <c r="G26" t="s">
        <v>142</v>
      </c>
      <c r="H26" s="4">
        <v>1.1523438515672861</v>
      </c>
      <c r="I26">
        <v>13484</v>
      </c>
      <c r="J26" t="s">
        <v>238</v>
      </c>
      <c r="K26">
        <v>10</v>
      </c>
      <c r="L26">
        <v>123384978</v>
      </c>
      <c r="M26" t="s">
        <v>157</v>
      </c>
      <c r="N26" s="4">
        <v>0.87358486413009384</v>
      </c>
      <c r="O26" s="3">
        <v>2.6504699999999999E-6</v>
      </c>
      <c r="P26" s="4">
        <v>0.80884986538724379</v>
      </c>
      <c r="Q26" s="3">
        <v>2.5410032798456399E-7</v>
      </c>
      <c r="R26" s="4">
        <f t="shared" si="0"/>
        <v>1.0183176672966585</v>
      </c>
      <c r="S26">
        <v>18952</v>
      </c>
      <c r="T26" s="4">
        <v>0.72689321478414204</v>
      </c>
      <c r="U26" s="4" t="s">
        <v>360</v>
      </c>
      <c r="V26" s="4" t="s">
        <v>427</v>
      </c>
      <c r="W26" t="s">
        <v>136</v>
      </c>
      <c r="X26" t="s">
        <v>136</v>
      </c>
    </row>
    <row r="27" spans="1:24" x14ac:dyDescent="0.2">
      <c r="A27" t="s">
        <v>158</v>
      </c>
      <c r="B27">
        <v>2</v>
      </c>
      <c r="C27">
        <v>217920769</v>
      </c>
      <c r="D27" t="s">
        <v>148</v>
      </c>
      <c r="E27" s="3">
        <v>1.06904E-16</v>
      </c>
      <c r="F27" s="3" t="s">
        <v>580</v>
      </c>
      <c r="G27" t="s">
        <v>142</v>
      </c>
      <c r="H27" s="4">
        <v>1.1523438515672861</v>
      </c>
      <c r="I27">
        <v>13484</v>
      </c>
      <c r="J27" t="s">
        <v>160</v>
      </c>
      <c r="K27">
        <v>10</v>
      </c>
      <c r="L27">
        <v>123402374</v>
      </c>
      <c r="M27" t="s">
        <v>157</v>
      </c>
      <c r="N27" s="4">
        <v>0.87211585731973917</v>
      </c>
      <c r="O27" s="3">
        <v>2.47773E-6</v>
      </c>
      <c r="P27" s="4">
        <v>0.80618734161092687</v>
      </c>
      <c r="Q27" s="3">
        <v>2.2122960449607E-7</v>
      </c>
      <c r="R27" s="4">
        <f t="shared" si="0"/>
        <v>1.0492107363134089</v>
      </c>
      <c r="S27">
        <v>6308</v>
      </c>
      <c r="T27" s="4">
        <v>0.86869817249200099</v>
      </c>
      <c r="U27" s="4" t="s">
        <v>361</v>
      </c>
      <c r="V27" s="4" t="s">
        <v>428</v>
      </c>
      <c r="W27" t="s">
        <v>136</v>
      </c>
      <c r="X27" t="s">
        <v>136</v>
      </c>
    </row>
    <row r="28" spans="1:24" x14ac:dyDescent="0.2">
      <c r="A28" t="s">
        <v>158</v>
      </c>
      <c r="B28">
        <v>2</v>
      </c>
      <c r="C28">
        <v>217920769</v>
      </c>
      <c r="D28" t="s">
        <v>148</v>
      </c>
      <c r="E28" s="3">
        <v>1.06904E-16</v>
      </c>
      <c r="F28" s="3" t="s">
        <v>580</v>
      </c>
      <c r="G28" t="s">
        <v>142</v>
      </c>
      <c r="H28" s="4">
        <v>1.1523438515672861</v>
      </c>
      <c r="I28">
        <v>13484</v>
      </c>
      <c r="J28" t="s">
        <v>161</v>
      </c>
      <c r="K28">
        <v>10</v>
      </c>
      <c r="L28">
        <v>123403660</v>
      </c>
      <c r="M28" t="s">
        <v>157</v>
      </c>
      <c r="N28" s="4">
        <v>0.87259565297297481</v>
      </c>
      <c r="O28" s="3">
        <v>3.0696799999999999E-6</v>
      </c>
      <c r="P28" s="4">
        <v>0.80682599683355494</v>
      </c>
      <c r="Q28" s="3">
        <v>2.78429314029813E-7</v>
      </c>
      <c r="R28" s="4">
        <f t="shared" si="0"/>
        <v>1.0423781472220606</v>
      </c>
      <c r="S28">
        <v>5022</v>
      </c>
      <c r="T28" s="4">
        <v>0.71286877401635595</v>
      </c>
      <c r="U28" s="4" t="s">
        <v>362</v>
      </c>
      <c r="V28" s="4" t="s">
        <v>429</v>
      </c>
      <c r="W28" t="s">
        <v>136</v>
      </c>
      <c r="X28" t="s">
        <v>136</v>
      </c>
    </row>
    <row r="29" spans="1:24" x14ac:dyDescent="0.2">
      <c r="A29" t="s">
        <v>219</v>
      </c>
      <c r="B29">
        <v>2</v>
      </c>
      <c r="C29">
        <v>217976869</v>
      </c>
      <c r="D29" t="s">
        <v>152</v>
      </c>
      <c r="E29" s="3">
        <v>3.84869E-8</v>
      </c>
      <c r="F29" s="3" t="s">
        <v>283</v>
      </c>
      <c r="G29" t="s">
        <v>145</v>
      </c>
      <c r="H29" s="4">
        <v>1.2402053862825955</v>
      </c>
      <c r="I29">
        <v>24712</v>
      </c>
      <c r="J29" t="s">
        <v>226</v>
      </c>
      <c r="K29">
        <v>5</v>
      </c>
      <c r="L29">
        <v>56260606</v>
      </c>
      <c r="M29" t="s">
        <v>225</v>
      </c>
      <c r="N29" s="4">
        <v>0.8969205444994951</v>
      </c>
      <c r="O29" s="3">
        <v>5.1728600000000004E-7</v>
      </c>
      <c r="P29" s="4">
        <v>0.87982549145493283</v>
      </c>
      <c r="Q29" s="12">
        <v>2.4435189019820499E-8</v>
      </c>
      <c r="R29" s="4">
        <f t="shared" si="0"/>
        <v>1.3257150217908142</v>
      </c>
      <c r="S29">
        <v>243</v>
      </c>
      <c r="T29" s="1">
        <v>4.3101832296712397E-2</v>
      </c>
      <c r="U29" s="4" t="s">
        <v>363</v>
      </c>
      <c r="V29" s="4" t="s">
        <v>430</v>
      </c>
      <c r="W29" t="s">
        <v>136</v>
      </c>
      <c r="X29" t="s">
        <v>136</v>
      </c>
    </row>
    <row r="30" spans="1:24" x14ac:dyDescent="0.2">
      <c r="A30" t="s">
        <v>219</v>
      </c>
      <c r="B30">
        <v>2</v>
      </c>
      <c r="C30">
        <v>217976869</v>
      </c>
      <c r="D30" t="s">
        <v>152</v>
      </c>
      <c r="E30" s="3">
        <v>3.84869E-8</v>
      </c>
      <c r="F30" s="3" t="s">
        <v>283</v>
      </c>
      <c r="G30" t="s">
        <v>145</v>
      </c>
      <c r="H30" s="4">
        <v>1.2402053862825955</v>
      </c>
      <c r="I30">
        <v>24712</v>
      </c>
      <c r="J30" t="s">
        <v>227</v>
      </c>
      <c r="K30">
        <v>5</v>
      </c>
      <c r="L30">
        <v>56267141</v>
      </c>
      <c r="M30" t="s">
        <v>225</v>
      </c>
      <c r="N30" s="4">
        <v>0.82449763944543675</v>
      </c>
      <c r="O30" s="3">
        <v>2.5732700000000001E-7</v>
      </c>
      <c r="P30" s="4">
        <v>0.80356336553468444</v>
      </c>
      <c r="Q30" s="12">
        <v>3.6759529987033297E-8</v>
      </c>
      <c r="R30" s="4">
        <f t="shared" si="0"/>
        <v>0.8451154070958049</v>
      </c>
      <c r="S30">
        <v>1064</v>
      </c>
      <c r="T30" s="1">
        <v>4.2346955368352902E-2</v>
      </c>
      <c r="U30" s="4" t="s">
        <v>364</v>
      </c>
      <c r="V30" s="4" t="s">
        <v>431</v>
      </c>
      <c r="W30" t="s">
        <v>136</v>
      </c>
      <c r="X30" t="s">
        <v>136</v>
      </c>
    </row>
    <row r="31" spans="1:24" x14ac:dyDescent="0.2">
      <c r="A31" t="s">
        <v>219</v>
      </c>
      <c r="B31">
        <v>2</v>
      </c>
      <c r="C31">
        <v>217976869</v>
      </c>
      <c r="D31" t="s">
        <v>152</v>
      </c>
      <c r="E31" s="3">
        <v>3.84869E-8</v>
      </c>
      <c r="F31" s="3" t="s">
        <v>283</v>
      </c>
      <c r="G31" t="s">
        <v>145</v>
      </c>
      <c r="H31" s="4">
        <v>1.2402053862825955</v>
      </c>
      <c r="I31">
        <v>24712</v>
      </c>
      <c r="J31" t="s">
        <v>242</v>
      </c>
      <c r="K31">
        <v>5</v>
      </c>
      <c r="L31">
        <v>56269286</v>
      </c>
      <c r="M31" t="s">
        <v>225</v>
      </c>
      <c r="N31" s="4">
        <v>0.82525074953269117</v>
      </c>
      <c r="O31" s="3">
        <v>2.8258199999999998E-7</v>
      </c>
      <c r="P31" s="4">
        <v>0.80453464683763609</v>
      </c>
      <c r="Q31" s="12">
        <v>4.1582427816013901E-8</v>
      </c>
      <c r="R31" s="4">
        <f t="shared" si="0"/>
        <v>0.83223465227240734</v>
      </c>
      <c r="S31">
        <v>1081</v>
      </c>
      <c r="T31" s="1">
        <v>4.3201554478091403E-2</v>
      </c>
      <c r="U31" s="4" t="s">
        <v>365</v>
      </c>
      <c r="V31" s="4" t="s">
        <v>432</v>
      </c>
      <c r="W31" t="s">
        <v>136</v>
      </c>
      <c r="X31" t="s">
        <v>136</v>
      </c>
    </row>
    <row r="32" spans="1:24" x14ac:dyDescent="0.2">
      <c r="A32" t="s">
        <v>219</v>
      </c>
      <c r="B32">
        <v>2</v>
      </c>
      <c r="C32">
        <v>217976869</v>
      </c>
      <c r="D32" t="s">
        <v>152</v>
      </c>
      <c r="E32" s="3">
        <v>3.84869E-8</v>
      </c>
      <c r="F32" s="3" t="s">
        <v>283</v>
      </c>
      <c r="G32" t="s">
        <v>145</v>
      </c>
      <c r="H32" s="4">
        <v>1.2402053862825955</v>
      </c>
      <c r="I32">
        <v>24712</v>
      </c>
      <c r="J32" t="s">
        <v>218</v>
      </c>
      <c r="K32">
        <v>5</v>
      </c>
      <c r="L32">
        <v>158357279</v>
      </c>
      <c r="M32" t="s">
        <v>206</v>
      </c>
      <c r="N32" s="4">
        <v>0.92173630461846545</v>
      </c>
      <c r="O32" s="3">
        <v>2.8627199999999998E-6</v>
      </c>
      <c r="P32" s="4">
        <v>0.90994953262532796</v>
      </c>
      <c r="Q32" s="3">
        <v>2.6992804397264002E-7</v>
      </c>
      <c r="R32" s="4">
        <f t="shared" si="0"/>
        <v>1.0255308645549572</v>
      </c>
      <c r="S32">
        <v>93259</v>
      </c>
      <c r="T32" s="1">
        <v>4.9461481762606903E-2</v>
      </c>
      <c r="U32" s="4" t="s">
        <v>366</v>
      </c>
      <c r="V32" s="4" t="s">
        <v>433</v>
      </c>
      <c r="W32" t="s">
        <v>136</v>
      </c>
      <c r="X32" t="s">
        <v>136</v>
      </c>
    </row>
    <row r="33" spans="1:24" x14ac:dyDescent="0.2">
      <c r="A33" t="s">
        <v>219</v>
      </c>
      <c r="B33">
        <v>2</v>
      </c>
      <c r="C33">
        <v>217976869</v>
      </c>
      <c r="D33" t="s">
        <v>152</v>
      </c>
      <c r="E33" s="3">
        <v>3.84869E-8</v>
      </c>
      <c r="F33" s="3" t="s">
        <v>283</v>
      </c>
      <c r="G33" t="s">
        <v>145</v>
      </c>
      <c r="H33" s="4">
        <v>1.2402053862825955</v>
      </c>
      <c r="I33">
        <v>24712</v>
      </c>
      <c r="J33" t="s">
        <v>220</v>
      </c>
      <c r="K33">
        <v>5</v>
      </c>
      <c r="L33">
        <v>158357280</v>
      </c>
      <c r="M33" t="s">
        <v>206</v>
      </c>
      <c r="N33" s="4">
        <v>0.92176137618692289</v>
      </c>
      <c r="O33" s="3">
        <v>2.8922500000000001E-6</v>
      </c>
      <c r="P33" s="4">
        <v>0.91001848009808206</v>
      </c>
      <c r="Q33" s="3">
        <v>2.76787643578337E-7</v>
      </c>
      <c r="R33" s="4">
        <f t="shared" si="0"/>
        <v>1.0190891314085437</v>
      </c>
      <c r="S33">
        <v>93260</v>
      </c>
      <c r="T33" s="1">
        <v>5.0087884900551799E-2</v>
      </c>
      <c r="U33" s="4" t="s">
        <v>367</v>
      </c>
      <c r="V33" s="4" t="s">
        <v>434</v>
      </c>
      <c r="W33" t="s">
        <v>136</v>
      </c>
      <c r="X33" t="s">
        <v>136</v>
      </c>
    </row>
    <row r="34" spans="1:24" x14ac:dyDescent="0.2">
      <c r="A34" t="s">
        <v>219</v>
      </c>
      <c r="B34">
        <v>2</v>
      </c>
      <c r="C34">
        <v>217976869</v>
      </c>
      <c r="D34" t="s">
        <v>152</v>
      </c>
      <c r="E34" s="3">
        <v>3.84869E-8</v>
      </c>
      <c r="F34" s="3" t="s">
        <v>283</v>
      </c>
      <c r="G34" t="s">
        <v>145</v>
      </c>
      <c r="H34" s="4">
        <v>1.2402053862825955</v>
      </c>
      <c r="I34">
        <v>24712</v>
      </c>
      <c r="J34" t="s">
        <v>237</v>
      </c>
      <c r="K34">
        <v>20</v>
      </c>
      <c r="L34">
        <v>62879331</v>
      </c>
      <c r="M34" t="s">
        <v>233</v>
      </c>
      <c r="N34" s="4">
        <v>0.89733770953604164</v>
      </c>
      <c r="O34" s="3">
        <v>4.7769E-6</v>
      </c>
      <c r="P34" s="4">
        <v>0.8811686851463264</v>
      </c>
      <c r="Q34" s="3">
        <v>4.04631103352023E-7</v>
      </c>
      <c r="R34" s="4">
        <f t="shared" si="0"/>
        <v>1.0720868865768303</v>
      </c>
      <c r="S34" s="5">
        <v>10000000000</v>
      </c>
      <c r="T34" s="1">
        <v>2.06279647483457E-2</v>
      </c>
      <c r="U34" s="4" t="s">
        <v>368</v>
      </c>
      <c r="V34" s="4" t="s">
        <v>435</v>
      </c>
      <c r="X34" t="s">
        <v>136</v>
      </c>
    </row>
    <row r="35" spans="1:24" x14ac:dyDescent="0.2">
      <c r="A35" t="s">
        <v>205</v>
      </c>
      <c r="B35">
        <v>5</v>
      </c>
      <c r="C35">
        <v>158257153</v>
      </c>
      <c r="D35" t="s">
        <v>206</v>
      </c>
      <c r="E35" s="3">
        <v>4.5566400000000001E-8</v>
      </c>
      <c r="F35" s="3" t="s">
        <v>581</v>
      </c>
      <c r="G35" t="s">
        <v>143</v>
      </c>
      <c r="H35" s="4">
        <v>0.90913025521900825</v>
      </c>
      <c r="I35">
        <v>4383</v>
      </c>
      <c r="J35" t="s">
        <v>204</v>
      </c>
      <c r="K35">
        <v>2</v>
      </c>
      <c r="L35">
        <v>218239239</v>
      </c>
      <c r="M35" t="s">
        <v>152</v>
      </c>
      <c r="N35" s="4">
        <v>0.89623376643198926</v>
      </c>
      <c r="O35" s="3">
        <v>1.9044E-4</v>
      </c>
      <c r="P35" s="4">
        <v>0.6768473395320771</v>
      </c>
      <c r="Q35" s="3">
        <v>2.69709227169368E-7</v>
      </c>
      <c r="R35" s="4">
        <f t="shared" si="0"/>
        <v>2.8488623682102006</v>
      </c>
      <c r="S35">
        <v>262370</v>
      </c>
      <c r="T35" s="1">
        <v>1.7870722831375599E-2</v>
      </c>
      <c r="U35" s="4" t="s">
        <v>369</v>
      </c>
      <c r="V35" s="4" t="s">
        <v>436</v>
      </c>
      <c r="X35" t="s">
        <v>136</v>
      </c>
    </row>
    <row r="36" spans="1:24" x14ac:dyDescent="0.2">
      <c r="A36" t="s">
        <v>205</v>
      </c>
      <c r="B36">
        <v>5</v>
      </c>
      <c r="C36">
        <v>158257153</v>
      </c>
      <c r="D36" t="s">
        <v>206</v>
      </c>
      <c r="E36" s="3">
        <v>4.5566400000000001E-8</v>
      </c>
      <c r="F36" s="3" t="s">
        <v>581</v>
      </c>
      <c r="G36" t="s">
        <v>143</v>
      </c>
      <c r="H36" s="4">
        <v>0.90913025521900825</v>
      </c>
      <c r="I36">
        <v>4383</v>
      </c>
      <c r="J36" t="s">
        <v>207</v>
      </c>
      <c r="K36">
        <v>2</v>
      </c>
      <c r="L36">
        <v>218245294</v>
      </c>
      <c r="M36" t="s">
        <v>152</v>
      </c>
      <c r="N36" s="4">
        <v>0.89698422811889633</v>
      </c>
      <c r="O36" s="3">
        <v>2.17056E-4</v>
      </c>
      <c r="P36" s="4">
        <v>0.68026713071004863</v>
      </c>
      <c r="Q36" s="3">
        <v>3.8485452961750001E-7</v>
      </c>
      <c r="R36" s="4">
        <f t="shared" si="0"/>
        <v>2.7512751929490666</v>
      </c>
      <c r="S36">
        <v>268425</v>
      </c>
      <c r="T36" s="1">
        <v>1.9921251622066E-2</v>
      </c>
      <c r="U36" s="4" t="s">
        <v>369</v>
      </c>
      <c r="V36" s="4" t="s">
        <v>437</v>
      </c>
      <c r="X36" t="s">
        <v>136</v>
      </c>
    </row>
    <row r="37" spans="1:24" x14ac:dyDescent="0.2">
      <c r="A37" t="s">
        <v>205</v>
      </c>
      <c r="B37">
        <v>5</v>
      </c>
      <c r="C37">
        <v>158257153</v>
      </c>
      <c r="D37" t="s">
        <v>206</v>
      </c>
      <c r="E37" s="3">
        <v>4.5566400000000001E-8</v>
      </c>
      <c r="F37" s="3" t="s">
        <v>581</v>
      </c>
      <c r="G37" t="s">
        <v>143</v>
      </c>
      <c r="H37" s="4">
        <v>0.90913025521900825</v>
      </c>
      <c r="I37">
        <v>4383</v>
      </c>
      <c r="J37" t="s">
        <v>208</v>
      </c>
      <c r="K37">
        <v>2</v>
      </c>
      <c r="L37">
        <v>218251712</v>
      </c>
      <c r="M37" t="s">
        <v>152</v>
      </c>
      <c r="N37" s="4">
        <v>0.88909161036310236</v>
      </c>
      <c r="O37" s="3">
        <v>5.1098099999999998E-5</v>
      </c>
      <c r="P37" s="4">
        <v>0.68237900374867366</v>
      </c>
      <c r="Q37" s="3">
        <v>3.5046191351460701E-7</v>
      </c>
      <c r="R37" s="4">
        <f t="shared" si="0"/>
        <v>2.1637639240303104</v>
      </c>
      <c r="S37">
        <v>274843</v>
      </c>
      <c r="T37" s="1">
        <v>3.4346473094537498E-2</v>
      </c>
      <c r="U37" s="4" t="s">
        <v>370</v>
      </c>
      <c r="V37" s="4" t="s">
        <v>438</v>
      </c>
      <c r="X37" t="s">
        <v>136</v>
      </c>
    </row>
    <row r="38" spans="1:24" x14ac:dyDescent="0.2">
      <c r="A38" t="s">
        <v>205</v>
      </c>
      <c r="B38">
        <v>5</v>
      </c>
      <c r="C38">
        <v>158257153</v>
      </c>
      <c r="D38" t="s">
        <v>206</v>
      </c>
      <c r="E38" s="3">
        <v>4.5566400000000001E-8</v>
      </c>
      <c r="F38" s="3" t="s">
        <v>581</v>
      </c>
      <c r="G38" t="s">
        <v>143</v>
      </c>
      <c r="H38" s="4">
        <v>0.90913025521900825</v>
      </c>
      <c r="I38">
        <v>4383</v>
      </c>
      <c r="J38" t="s">
        <v>209</v>
      </c>
      <c r="K38">
        <v>2</v>
      </c>
      <c r="L38">
        <v>218253049</v>
      </c>
      <c r="M38" t="s">
        <v>152</v>
      </c>
      <c r="N38" s="4">
        <v>0.8887040509150832</v>
      </c>
      <c r="O38" s="3">
        <v>4.9599899999999999E-5</v>
      </c>
      <c r="P38" s="4">
        <v>0.68076657666723384</v>
      </c>
      <c r="Q38" s="3">
        <v>3.1481879628183003E-7</v>
      </c>
      <c r="R38" s="4">
        <f t="shared" si="0"/>
        <v>2.1974201468471248</v>
      </c>
      <c r="S38">
        <v>276180</v>
      </c>
      <c r="T38" s="1">
        <v>3.2473103512723901E-2</v>
      </c>
      <c r="U38" s="4" t="s">
        <v>371</v>
      </c>
      <c r="V38" s="4" t="s">
        <v>439</v>
      </c>
      <c r="X38" t="s">
        <v>136</v>
      </c>
    </row>
    <row r="39" spans="1:24" x14ac:dyDescent="0.2">
      <c r="A39" t="s">
        <v>205</v>
      </c>
      <c r="B39">
        <v>5</v>
      </c>
      <c r="C39">
        <v>158257153</v>
      </c>
      <c r="D39" t="s">
        <v>206</v>
      </c>
      <c r="E39" s="3">
        <v>4.5566400000000001E-8</v>
      </c>
      <c r="F39" s="3" t="s">
        <v>581</v>
      </c>
      <c r="G39" t="s">
        <v>143</v>
      </c>
      <c r="H39" s="4">
        <v>0.90913025521900825</v>
      </c>
      <c r="I39">
        <v>4383</v>
      </c>
      <c r="J39" t="s">
        <v>210</v>
      </c>
      <c r="K39">
        <v>2</v>
      </c>
      <c r="L39">
        <v>218254269</v>
      </c>
      <c r="M39" t="s">
        <v>152</v>
      </c>
      <c r="N39" s="4">
        <v>0.88855120696328249</v>
      </c>
      <c r="O39" s="3">
        <v>4.8468899999999999E-5</v>
      </c>
      <c r="P39" s="4">
        <v>0.6797946314926604</v>
      </c>
      <c r="Q39" s="3">
        <v>2.85303051938697E-7</v>
      </c>
      <c r="R39" s="4">
        <f t="shared" si="0"/>
        <v>2.2301567461273599</v>
      </c>
      <c r="S39">
        <v>277400</v>
      </c>
      <c r="T39" s="1">
        <v>2.6317745412604999E-2</v>
      </c>
      <c r="U39" s="4" t="s">
        <v>371</v>
      </c>
      <c r="V39" s="4" t="s">
        <v>440</v>
      </c>
      <c r="X39" t="s">
        <v>136</v>
      </c>
    </row>
    <row r="40" spans="1:24" x14ac:dyDescent="0.2">
      <c r="A40" t="s">
        <v>205</v>
      </c>
      <c r="B40">
        <v>5</v>
      </c>
      <c r="C40">
        <v>158257153</v>
      </c>
      <c r="D40" t="s">
        <v>206</v>
      </c>
      <c r="E40" s="3">
        <v>4.5566400000000001E-8</v>
      </c>
      <c r="F40" s="3" t="s">
        <v>581</v>
      </c>
      <c r="G40" t="s">
        <v>143</v>
      </c>
      <c r="H40" s="4">
        <v>0.90913025521900825</v>
      </c>
      <c r="I40">
        <v>4383</v>
      </c>
      <c r="J40" t="s">
        <v>211</v>
      </c>
      <c r="K40">
        <v>2</v>
      </c>
      <c r="L40">
        <v>218254622</v>
      </c>
      <c r="M40" t="s">
        <v>152</v>
      </c>
      <c r="N40" s="4">
        <v>0.88871116057592914</v>
      </c>
      <c r="O40" s="3">
        <v>4.9862299999999999E-5</v>
      </c>
      <c r="P40" s="4">
        <v>0.68066324438110426</v>
      </c>
      <c r="Q40" s="3">
        <v>3.1109679820641902E-7</v>
      </c>
      <c r="R40" s="4">
        <f t="shared" si="0"/>
        <v>2.2048767659526911</v>
      </c>
      <c r="S40">
        <v>277753</v>
      </c>
      <c r="T40" s="1">
        <v>3.09941872811276E-2</v>
      </c>
      <c r="U40" s="4" t="s">
        <v>372</v>
      </c>
      <c r="V40" s="4" t="s">
        <v>441</v>
      </c>
      <c r="X40" t="s">
        <v>136</v>
      </c>
    </row>
    <row r="41" spans="1:24" x14ac:dyDescent="0.2">
      <c r="A41" t="s">
        <v>205</v>
      </c>
      <c r="B41">
        <v>5</v>
      </c>
      <c r="C41">
        <v>158257153</v>
      </c>
      <c r="D41" t="s">
        <v>206</v>
      </c>
      <c r="E41" s="3">
        <v>4.5566400000000001E-8</v>
      </c>
      <c r="F41" s="3" t="s">
        <v>581</v>
      </c>
      <c r="G41" t="s">
        <v>143</v>
      </c>
      <c r="H41" s="4">
        <v>0.90913025521900825</v>
      </c>
      <c r="I41">
        <v>4383</v>
      </c>
      <c r="J41" t="s">
        <v>212</v>
      </c>
      <c r="K41">
        <v>2</v>
      </c>
      <c r="L41">
        <v>218258530</v>
      </c>
      <c r="M41" t="s">
        <v>152</v>
      </c>
      <c r="N41" s="4">
        <v>0.88837529124053505</v>
      </c>
      <c r="O41" s="3">
        <v>4.5160400000000002E-5</v>
      </c>
      <c r="P41" s="4">
        <v>0.68279497205241546</v>
      </c>
      <c r="Q41" s="3">
        <v>3.66096460532506E-7</v>
      </c>
      <c r="R41" s="4">
        <f t="shared" si="0"/>
        <v>2.0911622498669447</v>
      </c>
      <c r="S41">
        <v>281661</v>
      </c>
      <c r="T41" s="1">
        <v>3.8606371710289501E-2</v>
      </c>
      <c r="U41" s="4" t="s">
        <v>373</v>
      </c>
      <c r="V41" s="4" t="s">
        <v>438</v>
      </c>
      <c r="X41" t="s">
        <v>136</v>
      </c>
    </row>
    <row r="42" spans="1:24" x14ac:dyDescent="0.2">
      <c r="A42" t="s">
        <v>205</v>
      </c>
      <c r="B42">
        <v>5</v>
      </c>
      <c r="C42">
        <v>158257153</v>
      </c>
      <c r="D42" t="s">
        <v>206</v>
      </c>
      <c r="E42" s="3">
        <v>4.5566400000000001E-8</v>
      </c>
      <c r="F42" s="3" t="s">
        <v>581</v>
      </c>
      <c r="G42" t="s">
        <v>143</v>
      </c>
      <c r="H42" s="4">
        <v>0.90913025521900825</v>
      </c>
      <c r="I42">
        <v>4383</v>
      </c>
      <c r="J42" t="s">
        <v>213</v>
      </c>
      <c r="K42">
        <v>2</v>
      </c>
      <c r="L42">
        <v>218270789</v>
      </c>
      <c r="M42" t="s">
        <v>152</v>
      </c>
      <c r="N42" s="4">
        <v>0.86760650704992437</v>
      </c>
      <c r="O42" s="3">
        <v>2.9689099999999999E-6</v>
      </c>
      <c r="P42" s="4">
        <v>0.64062672462435155</v>
      </c>
      <c r="Q42" s="12">
        <v>1.8876104351642899E-8</v>
      </c>
      <c r="R42" s="4">
        <f t="shared" si="0"/>
        <v>2.1966846629631895</v>
      </c>
      <c r="S42">
        <v>293920</v>
      </c>
      <c r="T42" s="1">
        <v>2.77720218092284E-2</v>
      </c>
      <c r="U42" s="4" t="s">
        <v>374</v>
      </c>
      <c r="V42" s="4" t="s">
        <v>442</v>
      </c>
      <c r="X42" t="s">
        <v>136</v>
      </c>
    </row>
    <row r="43" spans="1:24" x14ac:dyDescent="0.2">
      <c r="A43" t="s">
        <v>205</v>
      </c>
      <c r="B43">
        <v>5</v>
      </c>
      <c r="C43">
        <v>158257153</v>
      </c>
      <c r="D43" t="s">
        <v>206</v>
      </c>
      <c r="E43" s="3">
        <v>4.5566400000000001E-8</v>
      </c>
      <c r="F43" s="3" t="s">
        <v>581</v>
      </c>
      <c r="G43" t="s">
        <v>143</v>
      </c>
      <c r="H43" s="4">
        <v>0.90913025521900825</v>
      </c>
      <c r="I43">
        <v>4383</v>
      </c>
      <c r="J43" t="s">
        <v>214</v>
      </c>
      <c r="K43">
        <v>2</v>
      </c>
      <c r="L43">
        <v>218276822</v>
      </c>
      <c r="M43" t="s">
        <v>152</v>
      </c>
      <c r="N43" s="4">
        <v>0.89475262102722664</v>
      </c>
      <c r="O43" s="3">
        <v>1.1509499999999999E-4</v>
      </c>
      <c r="P43" s="4">
        <v>0.68272486307084157</v>
      </c>
      <c r="Q43" s="3">
        <v>3.0597106163875302E-7</v>
      </c>
      <c r="R43" s="4">
        <f t="shared" ref="R43:R71" si="1">-LOG10(Q43)+LOG10(O43)</f>
        <v>2.5753761038627694</v>
      </c>
      <c r="S43">
        <v>299953</v>
      </c>
      <c r="T43" s="1">
        <v>3.5227119450930003E-2</v>
      </c>
      <c r="U43" s="4" t="s">
        <v>375</v>
      </c>
      <c r="V43" s="4" t="s">
        <v>443</v>
      </c>
      <c r="X43" t="s">
        <v>136</v>
      </c>
    </row>
    <row r="44" spans="1:24" x14ac:dyDescent="0.2">
      <c r="A44" t="s">
        <v>205</v>
      </c>
      <c r="B44">
        <v>5</v>
      </c>
      <c r="C44">
        <v>158257153</v>
      </c>
      <c r="D44" t="s">
        <v>206</v>
      </c>
      <c r="E44" s="3">
        <v>4.5566400000000001E-8</v>
      </c>
      <c r="F44" s="3" t="s">
        <v>581</v>
      </c>
      <c r="G44" t="s">
        <v>143</v>
      </c>
      <c r="H44" s="4">
        <v>0.90913025521900825</v>
      </c>
      <c r="I44">
        <v>4383</v>
      </c>
      <c r="J44" t="s">
        <v>215</v>
      </c>
      <c r="K44">
        <v>2</v>
      </c>
      <c r="L44">
        <v>218290251</v>
      </c>
      <c r="M44" t="s">
        <v>152</v>
      </c>
      <c r="N44" s="4">
        <v>0.89215981290522395</v>
      </c>
      <c r="O44" s="3">
        <v>7.2612400000000003E-5</v>
      </c>
      <c r="P44" s="4">
        <v>0.68339854494206109</v>
      </c>
      <c r="Q44" s="3">
        <v>3.0914526799672698E-7</v>
      </c>
      <c r="R44" s="4">
        <f t="shared" si="1"/>
        <v>2.3708481881278658</v>
      </c>
      <c r="S44">
        <v>313382</v>
      </c>
      <c r="T44" s="1">
        <v>4.2084793443417902E-2</v>
      </c>
      <c r="U44" s="4" t="s">
        <v>376</v>
      </c>
      <c r="V44" s="4" t="s">
        <v>444</v>
      </c>
      <c r="X44" t="s">
        <v>136</v>
      </c>
    </row>
    <row r="45" spans="1:24" x14ac:dyDescent="0.2">
      <c r="A45" t="s">
        <v>205</v>
      </c>
      <c r="B45">
        <v>5</v>
      </c>
      <c r="C45">
        <v>158257153</v>
      </c>
      <c r="D45" t="s">
        <v>206</v>
      </c>
      <c r="E45" s="3">
        <v>4.5566400000000001E-8</v>
      </c>
      <c r="F45" s="3" t="s">
        <v>581</v>
      </c>
      <c r="G45" t="s">
        <v>143</v>
      </c>
      <c r="H45" s="4">
        <v>0.90913025521900825</v>
      </c>
      <c r="I45">
        <v>4383</v>
      </c>
      <c r="J45" t="s">
        <v>216</v>
      </c>
      <c r="K45">
        <v>2</v>
      </c>
      <c r="L45">
        <v>218290781</v>
      </c>
      <c r="M45" t="s">
        <v>152</v>
      </c>
      <c r="N45" s="4">
        <v>0.89238823505411524</v>
      </c>
      <c r="O45" s="3">
        <v>7.6968100000000006E-5</v>
      </c>
      <c r="P45" s="4">
        <v>0.67531657478967677</v>
      </c>
      <c r="Q45" s="3">
        <v>1.50518204799257E-7</v>
      </c>
      <c r="R45" s="4">
        <f t="shared" si="1"/>
        <v>2.7087217359583233</v>
      </c>
      <c r="S45">
        <v>313912</v>
      </c>
      <c r="T45" s="1">
        <v>2.7615181656375099E-2</v>
      </c>
      <c r="U45" s="4" t="s">
        <v>377</v>
      </c>
      <c r="V45" s="4" t="s">
        <v>444</v>
      </c>
      <c r="X45" t="s">
        <v>136</v>
      </c>
    </row>
    <row r="46" spans="1:24" x14ac:dyDescent="0.2">
      <c r="A46" t="s">
        <v>205</v>
      </c>
      <c r="B46">
        <v>5</v>
      </c>
      <c r="C46">
        <v>158257153</v>
      </c>
      <c r="D46" t="s">
        <v>206</v>
      </c>
      <c r="E46" s="3">
        <v>4.5566400000000001E-8</v>
      </c>
      <c r="F46" s="3" t="s">
        <v>581</v>
      </c>
      <c r="G46" t="s">
        <v>143</v>
      </c>
      <c r="H46" s="4">
        <v>0.90913025521900825</v>
      </c>
      <c r="I46">
        <v>4383</v>
      </c>
      <c r="J46" t="s">
        <v>217</v>
      </c>
      <c r="K46">
        <v>2</v>
      </c>
      <c r="L46">
        <v>218293751</v>
      </c>
      <c r="M46" t="s">
        <v>152</v>
      </c>
      <c r="N46" s="4">
        <v>0.8918966645767038</v>
      </c>
      <c r="O46" s="3">
        <v>6.84638E-5</v>
      </c>
      <c r="P46" s="4">
        <v>0.68339854494206109</v>
      </c>
      <c r="Q46" s="3">
        <v>3.0914526799672698E-7</v>
      </c>
      <c r="R46" s="4">
        <f t="shared" si="1"/>
        <v>2.3452983972009473</v>
      </c>
      <c r="S46">
        <v>316882</v>
      </c>
      <c r="T46" s="1">
        <v>3.5147885108861E-2</v>
      </c>
      <c r="U46" s="4" t="s">
        <v>376</v>
      </c>
      <c r="V46" s="4" t="s">
        <v>444</v>
      </c>
      <c r="X46" t="s">
        <v>136</v>
      </c>
    </row>
    <row r="47" spans="1:24" x14ac:dyDescent="0.2">
      <c r="A47" t="s">
        <v>205</v>
      </c>
      <c r="B47">
        <v>5</v>
      </c>
      <c r="C47">
        <v>158257153</v>
      </c>
      <c r="D47" t="s">
        <v>206</v>
      </c>
      <c r="E47" s="3">
        <v>4.5566400000000001E-8</v>
      </c>
      <c r="F47" s="3" t="s">
        <v>581</v>
      </c>
      <c r="G47" t="s">
        <v>143</v>
      </c>
      <c r="H47" s="4">
        <v>0.90913025521900825</v>
      </c>
      <c r="I47">
        <v>4383</v>
      </c>
      <c r="J47" t="s">
        <v>239</v>
      </c>
      <c r="K47">
        <v>2</v>
      </c>
      <c r="L47">
        <v>218294448</v>
      </c>
      <c r="M47" t="s">
        <v>152</v>
      </c>
      <c r="N47" s="4">
        <v>0.89185831384467362</v>
      </c>
      <c r="O47" s="3">
        <v>6.9216700000000004E-5</v>
      </c>
      <c r="P47" s="4">
        <v>0.68280464406685926</v>
      </c>
      <c r="Q47" s="3">
        <v>2.98547468971888E-7</v>
      </c>
      <c r="R47" s="4">
        <f t="shared" si="1"/>
        <v>2.3651974962053535</v>
      </c>
      <c r="S47">
        <v>317579</v>
      </c>
      <c r="T47" s="1">
        <v>3.9331573007481302E-2</v>
      </c>
      <c r="U47" s="4" t="s">
        <v>378</v>
      </c>
      <c r="V47" s="4" t="s">
        <v>445</v>
      </c>
      <c r="X47" t="s">
        <v>136</v>
      </c>
    </row>
    <row r="48" spans="1:24" x14ac:dyDescent="0.2">
      <c r="A48" t="s">
        <v>185</v>
      </c>
      <c r="B48">
        <v>10</v>
      </c>
      <c r="C48">
        <v>123337117</v>
      </c>
      <c r="D48" t="s">
        <v>157</v>
      </c>
      <c r="E48" s="3">
        <v>2.4480599999999999E-41</v>
      </c>
      <c r="F48" s="3" t="s">
        <v>580</v>
      </c>
      <c r="G48" t="s">
        <v>137</v>
      </c>
      <c r="H48" s="4">
        <v>0.79175917925702244</v>
      </c>
      <c r="I48">
        <v>13520</v>
      </c>
      <c r="J48" t="s">
        <v>184</v>
      </c>
      <c r="K48">
        <v>1</v>
      </c>
      <c r="L48">
        <v>121171942</v>
      </c>
      <c r="M48" t="s">
        <v>255</v>
      </c>
      <c r="N48" s="4">
        <v>1.0782771112703085</v>
      </c>
      <c r="O48" s="3">
        <v>1.7768600000000001E-5</v>
      </c>
      <c r="P48" s="4">
        <v>1.1338900368012343</v>
      </c>
      <c r="Q48" s="3">
        <v>4.8484321447184495E-7</v>
      </c>
      <c r="R48" s="4">
        <f t="shared" si="1"/>
        <v>1.5640518888921724</v>
      </c>
      <c r="S48">
        <v>108671</v>
      </c>
      <c r="T48" s="4">
        <v>0.14297364838793</v>
      </c>
      <c r="U48" s="4" t="s">
        <v>379</v>
      </c>
      <c r="V48" s="4" t="s">
        <v>446</v>
      </c>
      <c r="W48" t="s">
        <v>136</v>
      </c>
    </row>
    <row r="49" spans="1:23" x14ac:dyDescent="0.2">
      <c r="A49" t="s">
        <v>185</v>
      </c>
      <c r="B49">
        <v>10</v>
      </c>
      <c r="C49">
        <v>123337117</v>
      </c>
      <c r="D49" t="s">
        <v>157</v>
      </c>
      <c r="E49" s="3">
        <v>2.4480599999999999E-41</v>
      </c>
      <c r="F49" s="3" t="s">
        <v>580</v>
      </c>
      <c r="G49" t="s">
        <v>137</v>
      </c>
      <c r="H49" s="4">
        <v>0.79175917925702244</v>
      </c>
      <c r="I49">
        <v>13520</v>
      </c>
      <c r="J49" t="s">
        <v>186</v>
      </c>
      <c r="K49">
        <v>1</v>
      </c>
      <c r="L49">
        <v>121291080</v>
      </c>
      <c r="M49" t="s">
        <v>255</v>
      </c>
      <c r="N49" s="4">
        <v>1.0805301496501611</v>
      </c>
      <c r="O49" s="3">
        <v>1.12111E-5</v>
      </c>
      <c r="P49" s="4">
        <v>1.1343866399003113</v>
      </c>
      <c r="Q49" s="3">
        <v>4.9135031779730497E-7</v>
      </c>
      <c r="R49" s="4">
        <f t="shared" si="1"/>
        <v>1.3582569850940143</v>
      </c>
      <c r="S49">
        <v>10467</v>
      </c>
      <c r="T49" s="4">
        <v>0.18664706233572001</v>
      </c>
      <c r="U49" s="4" t="s">
        <v>380</v>
      </c>
      <c r="V49" s="4" t="s">
        <v>447</v>
      </c>
      <c r="W49" t="s">
        <v>136</v>
      </c>
    </row>
    <row r="50" spans="1:23" x14ac:dyDescent="0.2">
      <c r="A50" t="s">
        <v>185</v>
      </c>
      <c r="B50">
        <v>10</v>
      </c>
      <c r="C50">
        <v>123337117</v>
      </c>
      <c r="D50" t="s">
        <v>157</v>
      </c>
      <c r="E50" s="3">
        <v>2.4480599999999999E-41</v>
      </c>
      <c r="F50" s="3" t="s">
        <v>580</v>
      </c>
      <c r="G50" t="s">
        <v>137</v>
      </c>
      <c r="H50" s="4">
        <v>0.79175917925702244</v>
      </c>
      <c r="I50">
        <v>13520</v>
      </c>
      <c r="J50" t="s">
        <v>187</v>
      </c>
      <c r="K50">
        <v>1</v>
      </c>
      <c r="L50">
        <v>121312687</v>
      </c>
      <c r="M50" t="s">
        <v>255</v>
      </c>
      <c r="N50" s="4">
        <v>1.0815047949371583</v>
      </c>
      <c r="O50" s="3">
        <v>9.5805999999999994E-6</v>
      </c>
      <c r="P50" s="4">
        <v>1.1410979185448484</v>
      </c>
      <c r="Q50" s="3">
        <v>1.6242269392647299E-7</v>
      </c>
      <c r="R50" s="4">
        <f t="shared" si="1"/>
        <v>1.7707459989202352</v>
      </c>
      <c r="S50">
        <v>32074</v>
      </c>
      <c r="T50" s="4">
        <v>0.19984744342000799</v>
      </c>
      <c r="U50" s="4" t="s">
        <v>381</v>
      </c>
      <c r="V50" s="4" t="s">
        <v>448</v>
      </c>
      <c r="W50" t="s">
        <v>136</v>
      </c>
    </row>
    <row r="51" spans="1:23" x14ac:dyDescent="0.2">
      <c r="A51" t="s">
        <v>185</v>
      </c>
      <c r="B51">
        <v>10</v>
      </c>
      <c r="C51">
        <v>123337117</v>
      </c>
      <c r="D51" t="s">
        <v>157</v>
      </c>
      <c r="E51" s="3">
        <v>2.4480599999999999E-41</v>
      </c>
      <c r="F51" s="3" t="s">
        <v>580</v>
      </c>
      <c r="G51" t="s">
        <v>137</v>
      </c>
      <c r="H51" s="4">
        <v>0.79175917925702244</v>
      </c>
      <c r="I51">
        <v>13520</v>
      </c>
      <c r="J51" t="s">
        <v>188</v>
      </c>
      <c r="K51">
        <v>1</v>
      </c>
      <c r="L51">
        <v>121346913</v>
      </c>
      <c r="M51" t="s">
        <v>255</v>
      </c>
      <c r="N51" s="4">
        <v>1.0812872180613848</v>
      </c>
      <c r="O51" s="3">
        <v>1.09887E-5</v>
      </c>
      <c r="P51" s="4">
        <v>1.1365185080562645</v>
      </c>
      <c r="Q51" s="3">
        <v>4.0713168316839802E-7</v>
      </c>
      <c r="R51" s="4">
        <f t="shared" si="1"/>
        <v>1.4312114162871792</v>
      </c>
      <c r="S51">
        <v>66300</v>
      </c>
      <c r="T51" s="4">
        <v>0.249197576455811</v>
      </c>
      <c r="U51" s="4" t="s">
        <v>382</v>
      </c>
      <c r="V51" s="4" t="s">
        <v>449</v>
      </c>
      <c r="W51" t="s">
        <v>136</v>
      </c>
    </row>
    <row r="52" spans="1:23" x14ac:dyDescent="0.2">
      <c r="A52" t="s">
        <v>150</v>
      </c>
      <c r="B52">
        <v>11</v>
      </c>
      <c r="C52">
        <v>69379161</v>
      </c>
      <c r="D52" t="s">
        <v>151</v>
      </c>
      <c r="E52" s="3">
        <v>1.8032200000000001E-12</v>
      </c>
      <c r="F52" s="3" t="s">
        <v>283</v>
      </c>
      <c r="G52" t="s">
        <v>141</v>
      </c>
      <c r="H52" s="4">
        <v>0.78342417433464906</v>
      </c>
      <c r="I52">
        <v>23897</v>
      </c>
      <c r="J52" t="s">
        <v>189</v>
      </c>
      <c r="K52">
        <v>2</v>
      </c>
      <c r="L52">
        <v>217893763</v>
      </c>
      <c r="M52" t="s">
        <v>148</v>
      </c>
      <c r="N52" s="4">
        <v>1.1076215847705897</v>
      </c>
      <c r="O52" s="3">
        <v>1.3395700000000001E-6</v>
      </c>
      <c r="P52" s="4">
        <v>1.1298651553462207</v>
      </c>
      <c r="Q52" s="3">
        <v>7.1345991080904395E-8</v>
      </c>
      <c r="R52" s="4">
        <f t="shared" si="1"/>
        <v>1.2735958376416576</v>
      </c>
      <c r="S52">
        <v>261</v>
      </c>
      <c r="T52" s="1">
        <v>9.0833484869009603E-3</v>
      </c>
      <c r="U52" s="4" t="s">
        <v>383</v>
      </c>
      <c r="V52" s="4" t="s">
        <v>450</v>
      </c>
      <c r="W52" t="s">
        <v>136</v>
      </c>
    </row>
    <row r="53" spans="1:23" x14ac:dyDescent="0.2">
      <c r="A53" t="s">
        <v>150</v>
      </c>
      <c r="B53">
        <v>11</v>
      </c>
      <c r="C53">
        <v>69379161</v>
      </c>
      <c r="D53" t="s">
        <v>151</v>
      </c>
      <c r="E53" s="3">
        <v>1.8032200000000001E-12</v>
      </c>
      <c r="F53" s="3" t="s">
        <v>283</v>
      </c>
      <c r="G53" t="s">
        <v>141</v>
      </c>
      <c r="H53" s="4">
        <v>0.78342417433464906</v>
      </c>
      <c r="I53">
        <v>23897</v>
      </c>
      <c r="J53" t="s">
        <v>190</v>
      </c>
      <c r="K53">
        <v>2</v>
      </c>
      <c r="L53">
        <v>217893943</v>
      </c>
      <c r="M53" t="s">
        <v>148</v>
      </c>
      <c r="N53" s="4">
        <v>1.1063706792745109</v>
      </c>
      <c r="O53" s="3">
        <v>1.74029E-6</v>
      </c>
      <c r="P53" s="4">
        <v>1.1285367513502251</v>
      </c>
      <c r="Q53" s="3">
        <v>9.4575189507802706E-8</v>
      </c>
      <c r="R53" s="4">
        <f t="shared" si="1"/>
        <v>1.2648444044691267</v>
      </c>
      <c r="S53">
        <v>81</v>
      </c>
      <c r="T53" s="1">
        <v>9.2026708727250897E-3</v>
      </c>
      <c r="U53" s="4" t="s">
        <v>384</v>
      </c>
      <c r="V53" s="4" t="s">
        <v>451</v>
      </c>
      <c r="W53" t="s">
        <v>136</v>
      </c>
    </row>
    <row r="54" spans="1:23" x14ac:dyDescent="0.2">
      <c r="A54" t="s">
        <v>150</v>
      </c>
      <c r="B54">
        <v>11</v>
      </c>
      <c r="C54">
        <v>69379161</v>
      </c>
      <c r="D54" t="s">
        <v>151</v>
      </c>
      <c r="E54" s="3">
        <v>1.8032200000000001E-12</v>
      </c>
      <c r="F54" s="3" t="s">
        <v>283</v>
      </c>
      <c r="G54" t="s">
        <v>141</v>
      </c>
      <c r="H54" s="4">
        <v>0.78342417433464906</v>
      </c>
      <c r="I54">
        <v>23897</v>
      </c>
      <c r="J54" t="s">
        <v>149</v>
      </c>
      <c r="K54">
        <v>2</v>
      </c>
      <c r="L54">
        <v>217899827</v>
      </c>
      <c r="M54" t="s">
        <v>148</v>
      </c>
      <c r="N54" s="4">
        <v>1.107479818280988</v>
      </c>
      <c r="O54" s="3">
        <v>1.5457399999999999E-6</v>
      </c>
      <c r="P54" s="4">
        <v>1.1287534179751155</v>
      </c>
      <c r="Q54" s="3">
        <v>1.0573909933566E-7</v>
      </c>
      <c r="R54" s="4">
        <f t="shared" si="1"/>
        <v>1.1649008387062221</v>
      </c>
      <c r="S54">
        <v>453</v>
      </c>
      <c r="T54" s="1">
        <v>1.28871199070684E-2</v>
      </c>
      <c r="U54" s="4" t="s">
        <v>385</v>
      </c>
      <c r="V54" s="4" t="s">
        <v>452</v>
      </c>
      <c r="W54" t="s">
        <v>136</v>
      </c>
    </row>
    <row r="55" spans="1:23" x14ac:dyDescent="0.2">
      <c r="A55" t="s">
        <v>150</v>
      </c>
      <c r="B55">
        <v>11</v>
      </c>
      <c r="C55">
        <v>69379161</v>
      </c>
      <c r="D55" t="s">
        <v>151</v>
      </c>
      <c r="E55" s="3">
        <v>1.8032200000000001E-12</v>
      </c>
      <c r="F55" s="3" t="s">
        <v>283</v>
      </c>
      <c r="G55" t="s">
        <v>141</v>
      </c>
      <c r="H55" s="4">
        <v>0.78342417433464906</v>
      </c>
      <c r="I55">
        <v>23897</v>
      </c>
      <c r="J55" t="s">
        <v>235</v>
      </c>
      <c r="K55">
        <v>2</v>
      </c>
      <c r="L55">
        <v>217900650</v>
      </c>
      <c r="M55" t="s">
        <v>148</v>
      </c>
      <c r="N55" s="4">
        <v>1.1036767433030119</v>
      </c>
      <c r="O55" s="3">
        <v>2.6163700000000001E-6</v>
      </c>
      <c r="P55" s="4">
        <v>1.1264347235945043</v>
      </c>
      <c r="Q55" s="3">
        <v>1.22730389402523E-7</v>
      </c>
      <c r="R55" s="4">
        <f t="shared" si="1"/>
        <v>1.3287470485891975</v>
      </c>
      <c r="S55">
        <v>370</v>
      </c>
      <c r="T55" s="1">
        <v>7.2862513286654296E-3</v>
      </c>
      <c r="U55" s="4" t="s">
        <v>386</v>
      </c>
      <c r="V55" s="4" t="s">
        <v>453</v>
      </c>
      <c r="W55" t="s">
        <v>136</v>
      </c>
    </row>
    <row r="56" spans="1:23" x14ac:dyDescent="0.2">
      <c r="A56" t="s">
        <v>150</v>
      </c>
      <c r="B56">
        <v>11</v>
      </c>
      <c r="C56">
        <v>69379161</v>
      </c>
      <c r="D56" t="s">
        <v>151</v>
      </c>
      <c r="E56" s="3">
        <v>1.8032200000000001E-12</v>
      </c>
      <c r="F56" s="3" t="s">
        <v>283</v>
      </c>
      <c r="G56" t="s">
        <v>141</v>
      </c>
      <c r="H56" s="4">
        <v>0.78342417433464906</v>
      </c>
      <c r="I56">
        <v>23897</v>
      </c>
      <c r="J56" t="s">
        <v>191</v>
      </c>
      <c r="K56">
        <v>2</v>
      </c>
      <c r="L56">
        <v>217902376</v>
      </c>
      <c r="M56" t="s">
        <v>148</v>
      </c>
      <c r="N56" s="4">
        <v>1.1092665154390655</v>
      </c>
      <c r="O56" s="3">
        <v>1.03927E-6</v>
      </c>
      <c r="P56" s="4">
        <v>1.1311419065404926</v>
      </c>
      <c r="Q56" s="3">
        <v>6.20380703424203E-8</v>
      </c>
      <c r="R56" s="4">
        <f t="shared" si="1"/>
        <v>1.2240701100640878</v>
      </c>
      <c r="S56">
        <v>268</v>
      </c>
      <c r="T56" s="1">
        <v>1.0521894234945E-2</v>
      </c>
      <c r="U56" s="4" t="s">
        <v>387</v>
      </c>
      <c r="V56" s="4" t="s">
        <v>454</v>
      </c>
      <c r="W56" t="s">
        <v>136</v>
      </c>
    </row>
    <row r="57" spans="1:23" x14ac:dyDescent="0.2">
      <c r="A57" t="s">
        <v>150</v>
      </c>
      <c r="B57">
        <v>11</v>
      </c>
      <c r="C57">
        <v>69379161</v>
      </c>
      <c r="D57" t="s">
        <v>151</v>
      </c>
      <c r="E57" s="3">
        <v>1.8032200000000001E-12</v>
      </c>
      <c r="F57" s="3" t="s">
        <v>283</v>
      </c>
      <c r="G57" t="s">
        <v>141</v>
      </c>
      <c r="H57" s="4">
        <v>0.78342417433464906</v>
      </c>
      <c r="I57">
        <v>23897</v>
      </c>
      <c r="J57" t="s">
        <v>232</v>
      </c>
      <c r="K57">
        <v>2</v>
      </c>
      <c r="L57">
        <v>217903776</v>
      </c>
      <c r="M57" t="s">
        <v>148</v>
      </c>
      <c r="N57" s="4">
        <v>1.1081334241685505</v>
      </c>
      <c r="O57" s="3">
        <v>1.35791E-6</v>
      </c>
      <c r="P57" s="4">
        <v>1.1298109444770363</v>
      </c>
      <c r="Q57" s="3">
        <v>8.5113023472566094E-8</v>
      </c>
      <c r="R57" s="4">
        <f t="shared" si="1"/>
        <v>1.2028749683417539</v>
      </c>
      <c r="S57">
        <v>230</v>
      </c>
      <c r="T57" s="1">
        <v>1.1205798290990301E-2</v>
      </c>
      <c r="U57" s="4" t="s">
        <v>388</v>
      </c>
      <c r="V57" s="4" t="s">
        <v>455</v>
      </c>
      <c r="W57" t="s">
        <v>136</v>
      </c>
    </row>
    <row r="58" spans="1:23" x14ac:dyDescent="0.2">
      <c r="A58" t="s">
        <v>150</v>
      </c>
      <c r="B58">
        <v>11</v>
      </c>
      <c r="C58">
        <v>69379161</v>
      </c>
      <c r="D58" t="s">
        <v>151</v>
      </c>
      <c r="E58" s="3">
        <v>1.8032200000000001E-12</v>
      </c>
      <c r="F58" s="3" t="s">
        <v>283</v>
      </c>
      <c r="G58" t="s">
        <v>141</v>
      </c>
      <c r="H58" s="4">
        <v>0.78342417433464906</v>
      </c>
      <c r="I58">
        <v>23897</v>
      </c>
      <c r="J58" t="s">
        <v>192</v>
      </c>
      <c r="K58">
        <v>2</v>
      </c>
      <c r="L58">
        <v>217904976</v>
      </c>
      <c r="M58" t="s">
        <v>148</v>
      </c>
      <c r="N58" s="4">
        <v>1.1024342617163543</v>
      </c>
      <c r="O58" s="3">
        <v>3.45402E-6</v>
      </c>
      <c r="P58" s="4">
        <v>1.12510977689443</v>
      </c>
      <c r="Q58" s="3">
        <v>1.6493107270228299E-7</v>
      </c>
      <c r="R58" s="4">
        <f t="shared" si="1"/>
        <v>1.3210223643454926</v>
      </c>
      <c r="S58">
        <v>803</v>
      </c>
      <c r="T58" s="1">
        <v>6.9635678802368404E-3</v>
      </c>
      <c r="U58" s="4" t="s">
        <v>389</v>
      </c>
      <c r="V58" s="4" t="s">
        <v>456</v>
      </c>
      <c r="W58" t="s">
        <v>136</v>
      </c>
    </row>
    <row r="59" spans="1:23" x14ac:dyDescent="0.2">
      <c r="A59" t="s">
        <v>150</v>
      </c>
      <c r="B59">
        <v>11</v>
      </c>
      <c r="C59">
        <v>69379161</v>
      </c>
      <c r="D59" t="s">
        <v>151</v>
      </c>
      <c r="E59" s="3">
        <v>1.8032200000000001E-12</v>
      </c>
      <c r="F59" s="3" t="s">
        <v>283</v>
      </c>
      <c r="G59" t="s">
        <v>141</v>
      </c>
      <c r="H59" s="4">
        <v>0.78342417433464906</v>
      </c>
      <c r="I59">
        <v>23897</v>
      </c>
      <c r="J59" t="s">
        <v>193</v>
      </c>
      <c r="K59">
        <v>2</v>
      </c>
      <c r="L59">
        <v>217907088</v>
      </c>
      <c r="M59" t="s">
        <v>148</v>
      </c>
      <c r="N59" s="4">
        <v>1.1037786173678346</v>
      </c>
      <c r="O59" s="3">
        <v>2.5663700000000001E-6</v>
      </c>
      <c r="P59" s="4">
        <v>1.1266489623868463</v>
      </c>
      <c r="Q59" s="3">
        <v>1.1671135323795001E-7</v>
      </c>
      <c r="R59" s="4">
        <f t="shared" si="1"/>
        <v>1.3422061652567461</v>
      </c>
      <c r="S59">
        <v>426</v>
      </c>
      <c r="T59" s="1">
        <v>6.7015343585416403E-3</v>
      </c>
      <c r="U59" s="4" t="s">
        <v>390</v>
      </c>
      <c r="V59" s="4" t="s">
        <v>457</v>
      </c>
      <c r="W59" t="s">
        <v>136</v>
      </c>
    </row>
    <row r="60" spans="1:23" x14ac:dyDescent="0.2">
      <c r="A60" t="s">
        <v>150</v>
      </c>
      <c r="B60">
        <v>11</v>
      </c>
      <c r="C60">
        <v>69379161</v>
      </c>
      <c r="D60" t="s">
        <v>151</v>
      </c>
      <c r="E60" s="3">
        <v>1.8032200000000001E-12</v>
      </c>
      <c r="F60" s="3" t="s">
        <v>283</v>
      </c>
      <c r="G60" t="s">
        <v>141</v>
      </c>
      <c r="H60" s="4">
        <v>0.78342417433464906</v>
      </c>
      <c r="I60">
        <v>23897</v>
      </c>
      <c r="J60" t="s">
        <v>236</v>
      </c>
      <c r="K60">
        <v>2</v>
      </c>
      <c r="L60">
        <v>217911529</v>
      </c>
      <c r="M60" t="s">
        <v>148</v>
      </c>
      <c r="N60" s="4">
        <v>1.100303554091669</v>
      </c>
      <c r="O60" s="3">
        <v>2.47655E-6</v>
      </c>
      <c r="P60" s="4">
        <v>1.1222559332338207</v>
      </c>
      <c r="Q60" s="3">
        <v>1.1468278813476399E-7</v>
      </c>
      <c r="R60" s="4">
        <f t="shared" si="1"/>
        <v>1.3343488576971438</v>
      </c>
      <c r="S60">
        <v>2066</v>
      </c>
      <c r="T60" s="1">
        <v>6.2020409151913401E-3</v>
      </c>
      <c r="U60" s="4" t="s">
        <v>391</v>
      </c>
      <c r="V60" s="4" t="s">
        <v>458</v>
      </c>
      <c r="W60" t="s">
        <v>136</v>
      </c>
    </row>
    <row r="61" spans="1:23" x14ac:dyDescent="0.2">
      <c r="A61" t="s">
        <v>150</v>
      </c>
      <c r="B61">
        <v>11</v>
      </c>
      <c r="C61">
        <v>69379161</v>
      </c>
      <c r="D61" t="s">
        <v>151</v>
      </c>
      <c r="E61" s="3">
        <v>1.8032200000000001E-12</v>
      </c>
      <c r="F61" s="3" t="s">
        <v>283</v>
      </c>
      <c r="G61" t="s">
        <v>141</v>
      </c>
      <c r="H61" s="4">
        <v>0.78342417433464906</v>
      </c>
      <c r="I61">
        <v>23897</v>
      </c>
      <c r="J61" t="s">
        <v>194</v>
      </c>
      <c r="K61">
        <v>2</v>
      </c>
      <c r="L61">
        <v>217927278</v>
      </c>
      <c r="M61" t="s">
        <v>148</v>
      </c>
      <c r="N61" s="4">
        <v>1.1058032566723845</v>
      </c>
      <c r="O61" s="3">
        <v>6.2268200000000002E-7</v>
      </c>
      <c r="P61" s="4">
        <v>1.1256534913949316</v>
      </c>
      <c r="Q61" s="12">
        <v>4.7012575991014697E-8</v>
      </c>
      <c r="R61" s="4">
        <f t="shared" si="1"/>
        <v>1.1220522632370198</v>
      </c>
      <c r="S61">
        <v>143</v>
      </c>
      <c r="T61" s="1">
        <v>1.7047342777580899E-2</v>
      </c>
      <c r="U61" s="4" t="s">
        <v>392</v>
      </c>
      <c r="V61" s="4" t="s">
        <v>459</v>
      </c>
      <c r="W61" t="s">
        <v>136</v>
      </c>
    </row>
    <row r="62" spans="1:23" x14ac:dyDescent="0.2">
      <c r="A62" t="s">
        <v>150</v>
      </c>
      <c r="B62">
        <v>11</v>
      </c>
      <c r="C62">
        <v>69379161</v>
      </c>
      <c r="D62" t="s">
        <v>151</v>
      </c>
      <c r="E62" s="3">
        <v>1.8032200000000001E-12</v>
      </c>
      <c r="F62" s="3" t="s">
        <v>283</v>
      </c>
      <c r="G62" t="s">
        <v>141</v>
      </c>
      <c r="H62" s="4">
        <v>0.78342417433464906</v>
      </c>
      <c r="I62">
        <v>23897</v>
      </c>
      <c r="J62" t="s">
        <v>196</v>
      </c>
      <c r="K62">
        <v>2</v>
      </c>
      <c r="L62">
        <v>217933312</v>
      </c>
      <c r="M62" t="s">
        <v>148</v>
      </c>
      <c r="N62" s="4">
        <v>1.1124302094368681</v>
      </c>
      <c r="O62" s="3">
        <v>3.4754699999999998E-7</v>
      </c>
      <c r="P62" s="4">
        <v>1.1343995657359496</v>
      </c>
      <c r="Q62" s="12">
        <v>1.9657152787475901E-8</v>
      </c>
      <c r="R62" s="4">
        <f t="shared" si="1"/>
        <v>1.2474929307832996</v>
      </c>
      <c r="S62">
        <v>1642</v>
      </c>
      <c r="T62" s="1">
        <v>1.0345252059201501E-2</v>
      </c>
      <c r="U62" s="4" t="s">
        <v>393</v>
      </c>
      <c r="V62" s="4" t="s">
        <v>460</v>
      </c>
      <c r="W62" t="s">
        <v>136</v>
      </c>
    </row>
    <row r="63" spans="1:23" x14ac:dyDescent="0.2">
      <c r="A63" t="s">
        <v>150</v>
      </c>
      <c r="B63">
        <v>11</v>
      </c>
      <c r="C63">
        <v>69379161</v>
      </c>
      <c r="D63" t="s">
        <v>151</v>
      </c>
      <c r="E63" s="3">
        <v>1.8032200000000001E-12</v>
      </c>
      <c r="F63" s="3" t="s">
        <v>283</v>
      </c>
      <c r="G63" t="s">
        <v>141</v>
      </c>
      <c r="H63" s="4">
        <v>0.78342417433464906</v>
      </c>
      <c r="I63">
        <v>23897</v>
      </c>
      <c r="J63" t="s">
        <v>230</v>
      </c>
      <c r="K63">
        <v>2</v>
      </c>
      <c r="L63">
        <v>217936148</v>
      </c>
      <c r="M63" t="s">
        <v>148</v>
      </c>
      <c r="N63" s="4">
        <v>1.1097613586467838</v>
      </c>
      <c r="O63" s="3">
        <v>2.5000900000000003E-7</v>
      </c>
      <c r="P63" s="4">
        <v>1.1287008581326787</v>
      </c>
      <c r="Q63" s="12">
        <v>2.34119091473463E-8</v>
      </c>
      <c r="R63" s="4">
        <f t="shared" si="1"/>
        <v>1.0285188128771265</v>
      </c>
      <c r="S63">
        <v>133</v>
      </c>
      <c r="T63" s="1">
        <v>2.5616327866107701E-2</v>
      </c>
      <c r="U63" s="4" t="s">
        <v>394</v>
      </c>
      <c r="V63" s="4" t="s">
        <v>461</v>
      </c>
      <c r="W63" t="s">
        <v>136</v>
      </c>
    </row>
    <row r="64" spans="1:23" x14ac:dyDescent="0.2">
      <c r="A64" t="s">
        <v>150</v>
      </c>
      <c r="B64">
        <v>11</v>
      </c>
      <c r="C64">
        <v>69379161</v>
      </c>
      <c r="D64" t="s">
        <v>151</v>
      </c>
      <c r="E64" s="3">
        <v>1.8032200000000001E-12</v>
      </c>
      <c r="F64" s="3" t="s">
        <v>283</v>
      </c>
      <c r="G64" t="s">
        <v>141</v>
      </c>
      <c r="H64" s="4">
        <v>0.78342417433464906</v>
      </c>
      <c r="I64">
        <v>23897</v>
      </c>
      <c r="J64" t="s">
        <v>197</v>
      </c>
      <c r="K64">
        <v>2</v>
      </c>
      <c r="L64">
        <v>217936386</v>
      </c>
      <c r="M64" t="s">
        <v>148</v>
      </c>
      <c r="N64" s="4">
        <v>1.1076725365353708</v>
      </c>
      <c r="O64" s="3">
        <v>4.1719199999999999E-7</v>
      </c>
      <c r="P64" s="4">
        <v>1.1253420308471798</v>
      </c>
      <c r="Q64" s="12">
        <v>5.1982187042125098E-8</v>
      </c>
      <c r="R64" s="4">
        <f t="shared" si="1"/>
        <v>0.90448142429606548</v>
      </c>
      <c r="S64">
        <v>360</v>
      </c>
      <c r="T64" s="1">
        <v>3.4611173482160099E-2</v>
      </c>
      <c r="U64" s="4" t="s">
        <v>395</v>
      </c>
      <c r="V64" s="4" t="s">
        <v>462</v>
      </c>
      <c r="W64" t="s">
        <v>136</v>
      </c>
    </row>
    <row r="65" spans="1:24" x14ac:dyDescent="0.2">
      <c r="A65" t="s">
        <v>150</v>
      </c>
      <c r="B65">
        <v>11</v>
      </c>
      <c r="C65">
        <v>69379161</v>
      </c>
      <c r="D65" t="s">
        <v>151</v>
      </c>
      <c r="E65" s="3">
        <v>1.8032200000000001E-12</v>
      </c>
      <c r="F65" s="3" t="s">
        <v>283</v>
      </c>
      <c r="G65" t="s">
        <v>141</v>
      </c>
      <c r="H65" s="4">
        <v>0.78342417433464906</v>
      </c>
      <c r="I65">
        <v>23897</v>
      </c>
      <c r="J65" t="s">
        <v>198</v>
      </c>
      <c r="K65">
        <v>2</v>
      </c>
      <c r="L65">
        <v>217937995</v>
      </c>
      <c r="M65" t="s">
        <v>152</v>
      </c>
      <c r="N65" s="4">
        <v>1.1086687818909062</v>
      </c>
      <c r="O65" s="3">
        <v>3.2406200000000001E-7</v>
      </c>
      <c r="P65" s="4">
        <v>1.126538973613139</v>
      </c>
      <c r="Q65" s="12">
        <v>3.9003783561864598E-8</v>
      </c>
      <c r="R65" s="4">
        <f t="shared" si="1"/>
        <v>0.91952137018592595</v>
      </c>
      <c r="S65">
        <v>431</v>
      </c>
      <c r="T65" s="1">
        <v>3.3778616888307599E-2</v>
      </c>
      <c r="U65" s="4" t="s">
        <v>396</v>
      </c>
      <c r="V65" s="4" t="s">
        <v>463</v>
      </c>
      <c r="X65" t="s">
        <v>136</v>
      </c>
    </row>
    <row r="66" spans="1:24" x14ac:dyDescent="0.2">
      <c r="A66" t="s">
        <v>150</v>
      </c>
      <c r="B66">
        <v>11</v>
      </c>
      <c r="C66">
        <v>69379161</v>
      </c>
      <c r="D66" t="s">
        <v>151</v>
      </c>
      <c r="E66" s="3">
        <v>1.8032200000000001E-12</v>
      </c>
      <c r="F66" s="3" t="s">
        <v>283</v>
      </c>
      <c r="G66" t="s">
        <v>141</v>
      </c>
      <c r="H66" s="4">
        <v>0.78342417433464906</v>
      </c>
      <c r="I66">
        <v>23897</v>
      </c>
      <c r="J66" t="s">
        <v>199</v>
      </c>
      <c r="K66">
        <v>2</v>
      </c>
      <c r="L66">
        <v>217938177</v>
      </c>
      <c r="M66" t="s">
        <v>152</v>
      </c>
      <c r="N66" s="4">
        <v>1.1085534863330624</v>
      </c>
      <c r="O66" s="3">
        <v>3.3456499999999998E-7</v>
      </c>
      <c r="P66" s="4">
        <v>1.1274223409623709</v>
      </c>
      <c r="Q66" s="12">
        <v>3.21063973547794E-8</v>
      </c>
      <c r="R66" s="4">
        <f t="shared" si="1"/>
        <v>1.0178889296562623</v>
      </c>
      <c r="S66">
        <v>249</v>
      </c>
      <c r="T66" s="1">
        <v>2.59866022012154E-2</v>
      </c>
      <c r="U66" s="4" t="s">
        <v>397</v>
      </c>
      <c r="V66" s="4" t="s">
        <v>464</v>
      </c>
      <c r="X66" t="s">
        <v>136</v>
      </c>
    </row>
    <row r="67" spans="1:24" x14ac:dyDescent="0.2">
      <c r="A67" t="s">
        <v>150</v>
      </c>
      <c r="B67">
        <v>11</v>
      </c>
      <c r="C67">
        <v>69379161</v>
      </c>
      <c r="D67" t="s">
        <v>151</v>
      </c>
      <c r="E67" s="3">
        <v>1.8032200000000001E-12</v>
      </c>
      <c r="F67" s="3" t="s">
        <v>283</v>
      </c>
      <c r="G67" t="s">
        <v>141</v>
      </c>
      <c r="H67" s="4">
        <v>0.78342417433464906</v>
      </c>
      <c r="I67">
        <v>23897</v>
      </c>
      <c r="J67" t="s">
        <v>231</v>
      </c>
      <c r="K67">
        <v>2</v>
      </c>
      <c r="L67">
        <v>217938410</v>
      </c>
      <c r="M67" t="s">
        <v>152</v>
      </c>
      <c r="N67" s="4">
        <v>1.1097080913799935</v>
      </c>
      <c r="O67" s="3">
        <v>2.5855100000000002E-7</v>
      </c>
      <c r="P67" s="4">
        <v>1.1278196644137837</v>
      </c>
      <c r="Q67" s="12">
        <v>2.9792327245602201E-8</v>
      </c>
      <c r="R67" s="4">
        <f t="shared" si="1"/>
        <v>0.93844179212055323</v>
      </c>
      <c r="S67">
        <v>16</v>
      </c>
      <c r="T67" s="1">
        <v>3.2279236222445301E-2</v>
      </c>
      <c r="U67" s="4" t="s">
        <v>398</v>
      </c>
      <c r="V67" s="4" t="s">
        <v>465</v>
      </c>
      <c r="X67" t="s">
        <v>136</v>
      </c>
    </row>
    <row r="68" spans="1:24" x14ac:dyDescent="0.2">
      <c r="A68" t="s">
        <v>150</v>
      </c>
      <c r="B68">
        <v>11</v>
      </c>
      <c r="C68">
        <v>69379161</v>
      </c>
      <c r="D68" t="s">
        <v>151</v>
      </c>
      <c r="E68" s="3">
        <v>1.8032200000000001E-12</v>
      </c>
      <c r="F68" s="3" t="s">
        <v>283</v>
      </c>
      <c r="G68" t="s">
        <v>141</v>
      </c>
      <c r="H68" s="4">
        <v>0.78342417433464906</v>
      </c>
      <c r="I68">
        <v>23897</v>
      </c>
      <c r="J68" t="s">
        <v>153</v>
      </c>
      <c r="K68">
        <v>2</v>
      </c>
      <c r="L68">
        <v>217938807</v>
      </c>
      <c r="M68" t="s">
        <v>152</v>
      </c>
      <c r="N68" s="4">
        <v>1.1098601318030437</v>
      </c>
      <c r="O68" s="3">
        <v>2.4749400000000001E-7</v>
      </c>
      <c r="P68" s="4">
        <v>1.1281908342272853</v>
      </c>
      <c r="Q68" s="12">
        <v>2.7036545541638199E-8</v>
      </c>
      <c r="R68" s="4">
        <f t="shared" si="1"/>
        <v>0.96161347376552531</v>
      </c>
      <c r="S68">
        <v>197</v>
      </c>
      <c r="T68" s="1">
        <v>2.9908321276810701E-2</v>
      </c>
      <c r="U68" s="4" t="s">
        <v>399</v>
      </c>
      <c r="V68" s="4" t="s">
        <v>465</v>
      </c>
      <c r="X68" t="s">
        <v>136</v>
      </c>
    </row>
    <row r="69" spans="1:24" x14ac:dyDescent="0.2">
      <c r="A69" t="s">
        <v>150</v>
      </c>
      <c r="B69">
        <v>11</v>
      </c>
      <c r="C69">
        <v>69379161</v>
      </c>
      <c r="D69" t="s">
        <v>151</v>
      </c>
      <c r="E69" s="3">
        <v>1.8032200000000001E-12</v>
      </c>
      <c r="F69" s="3" t="s">
        <v>283</v>
      </c>
      <c r="G69" t="s">
        <v>141</v>
      </c>
      <c r="H69" s="4">
        <v>0.78342417433464906</v>
      </c>
      <c r="I69">
        <v>23897</v>
      </c>
      <c r="J69" t="s">
        <v>203</v>
      </c>
      <c r="K69">
        <v>2</v>
      </c>
      <c r="L69">
        <v>217941790</v>
      </c>
      <c r="M69" t="s">
        <v>152</v>
      </c>
      <c r="N69" s="4">
        <v>1.1078076808284623</v>
      </c>
      <c r="O69" s="3">
        <v>3.7822800000000002E-7</v>
      </c>
      <c r="P69" s="4">
        <v>1.127643317295449</v>
      </c>
      <c r="Q69" s="12">
        <v>2.8206285538012798E-8</v>
      </c>
      <c r="R69" s="4">
        <f t="shared" si="1"/>
        <v>1.1274077782220884</v>
      </c>
      <c r="S69">
        <v>1031</v>
      </c>
      <c r="T69" s="1">
        <v>1.96759579223592E-2</v>
      </c>
      <c r="U69" s="4" t="s">
        <v>400</v>
      </c>
      <c r="V69" s="4" t="s">
        <v>466</v>
      </c>
      <c r="X69" t="s">
        <v>136</v>
      </c>
    </row>
    <row r="70" spans="1:24" x14ac:dyDescent="0.2">
      <c r="A70" t="s">
        <v>150</v>
      </c>
      <c r="B70">
        <v>11</v>
      </c>
      <c r="C70">
        <v>69379161</v>
      </c>
      <c r="D70" t="s">
        <v>151</v>
      </c>
      <c r="E70" s="3">
        <v>1.8032200000000001E-12</v>
      </c>
      <c r="F70" s="3" t="s">
        <v>580</v>
      </c>
      <c r="G70" t="s">
        <v>142</v>
      </c>
      <c r="H70" s="4">
        <v>0.78342417433464906</v>
      </c>
      <c r="I70">
        <v>3344</v>
      </c>
      <c r="J70" t="s">
        <v>241</v>
      </c>
      <c r="K70">
        <v>6</v>
      </c>
      <c r="L70">
        <v>21903533</v>
      </c>
      <c r="M70" t="s">
        <v>240</v>
      </c>
      <c r="N70" s="4">
        <v>1.0646747995536208</v>
      </c>
      <c r="O70" s="3">
        <v>2.8380300000000001E-4</v>
      </c>
      <c r="P70" s="4">
        <v>1.3165156925852814</v>
      </c>
      <c r="Q70" s="3">
        <v>6.7631698682183696E-8</v>
      </c>
      <c r="R70" s="4">
        <f t="shared" si="1"/>
        <v>3.6228666863600449</v>
      </c>
      <c r="S70" s="5">
        <v>10000000000</v>
      </c>
      <c r="T70" s="34">
        <v>3.9049133524731702E-6</v>
      </c>
      <c r="U70" s="35" t="s">
        <v>401</v>
      </c>
      <c r="V70" s="35" t="s">
        <v>467</v>
      </c>
      <c r="W70" t="s">
        <v>136</v>
      </c>
      <c r="X70" t="s">
        <v>136</v>
      </c>
    </row>
    <row r="71" spans="1:24" x14ac:dyDescent="0.2">
      <c r="A71" t="s">
        <v>150</v>
      </c>
      <c r="B71">
        <v>11</v>
      </c>
      <c r="C71">
        <v>69379161</v>
      </c>
      <c r="D71" t="s">
        <v>151</v>
      </c>
      <c r="E71" s="3">
        <v>1.8032200000000001E-12</v>
      </c>
      <c r="F71" s="3" t="s">
        <v>283</v>
      </c>
      <c r="G71" t="s">
        <v>141</v>
      </c>
      <c r="H71" s="4">
        <v>0.78342417433464906</v>
      </c>
      <c r="I71">
        <v>23897</v>
      </c>
      <c r="J71" t="s">
        <v>163</v>
      </c>
      <c r="K71">
        <v>12</v>
      </c>
      <c r="L71">
        <v>28151018</v>
      </c>
      <c r="M71" t="s">
        <v>162</v>
      </c>
      <c r="N71" s="4">
        <v>1.1484061218326529</v>
      </c>
      <c r="O71" s="3">
        <v>3.1147599999999998E-7</v>
      </c>
      <c r="P71" s="4">
        <v>1.1702671081719156</v>
      </c>
      <c r="Q71" s="3">
        <v>6.0952223355665499E-8</v>
      </c>
      <c r="R71" s="4">
        <f t="shared" si="1"/>
        <v>0.70843503680180753</v>
      </c>
      <c r="S71">
        <v>591</v>
      </c>
      <c r="T71" s="4">
        <v>5.54294960980527E-2</v>
      </c>
      <c r="U71" s="4" t="s">
        <v>402</v>
      </c>
      <c r="V71" s="4" t="s">
        <v>468</v>
      </c>
      <c r="W71" t="s">
        <v>136</v>
      </c>
      <c r="X71" t="s">
        <v>136</v>
      </c>
    </row>
    <row r="72" spans="1:24" x14ac:dyDescent="0.2">
      <c r="A72" t="s">
        <v>166</v>
      </c>
      <c r="B72">
        <v>16</v>
      </c>
      <c r="C72">
        <v>52599188</v>
      </c>
      <c r="D72" t="s">
        <v>167</v>
      </c>
      <c r="E72" s="3">
        <v>5.0042700000000003E-27</v>
      </c>
      <c r="F72" s="3" t="s">
        <v>580</v>
      </c>
      <c r="G72" t="s">
        <v>139</v>
      </c>
      <c r="H72" s="4">
        <v>0.8100397163393428</v>
      </c>
      <c r="I72">
        <v>10479</v>
      </c>
      <c r="J72" t="s">
        <v>165</v>
      </c>
      <c r="K72">
        <v>14</v>
      </c>
      <c r="L72">
        <v>93163820</v>
      </c>
      <c r="M72" t="s">
        <v>164</v>
      </c>
      <c r="N72" s="4">
        <v>1.3958213173774272</v>
      </c>
      <c r="O72" s="3">
        <v>5.7833500000000001E-5</v>
      </c>
      <c r="P72" s="4">
        <v>1.9601889682871265</v>
      </c>
      <c r="Q72" s="3">
        <v>3.7535692362156601E-7</v>
      </c>
      <c r="R72" s="4">
        <f t="shared" ref="R72:R75" si="2">-LOG10(Q72)+LOG10(O72)</f>
        <v>2.1877350449478126</v>
      </c>
      <c r="S72" s="5">
        <v>10000000000</v>
      </c>
      <c r="T72" s="1">
        <v>2.2028184538777602E-2</v>
      </c>
      <c r="U72" s="4" t="s">
        <v>403</v>
      </c>
      <c r="V72" s="4" t="s">
        <v>469</v>
      </c>
      <c r="W72" t="s">
        <v>136</v>
      </c>
    </row>
    <row r="73" spans="1:24" x14ac:dyDescent="0.2">
      <c r="A73" t="s">
        <v>222</v>
      </c>
      <c r="B73">
        <v>22</v>
      </c>
      <c r="C73">
        <v>40803112</v>
      </c>
      <c r="D73" t="s">
        <v>223</v>
      </c>
      <c r="E73" s="3">
        <v>2.0728599999999999E-7</v>
      </c>
      <c r="F73" s="3" t="s">
        <v>283</v>
      </c>
      <c r="G73" t="s">
        <v>143</v>
      </c>
      <c r="H73" s="4">
        <v>0.86736534596390857</v>
      </c>
      <c r="I73">
        <v>20653</v>
      </c>
      <c r="J73" t="s">
        <v>229</v>
      </c>
      <c r="K73">
        <v>1</v>
      </c>
      <c r="L73">
        <v>121283476</v>
      </c>
      <c r="M73" t="s">
        <v>255</v>
      </c>
      <c r="N73" s="4">
        <v>1.0820566112618442</v>
      </c>
      <c r="O73" s="3">
        <v>7.7354500000000006E-6</v>
      </c>
      <c r="P73" s="4">
        <v>1.1074672067014213</v>
      </c>
      <c r="Q73" s="3">
        <v>4.88268403869542E-7</v>
      </c>
      <c r="R73" s="4">
        <f t="shared" si="2"/>
        <v>1.1998269615547601</v>
      </c>
      <c r="S73">
        <v>2863</v>
      </c>
      <c r="T73" s="4">
        <v>0.11566353858518701</v>
      </c>
      <c r="U73" s="4" t="s">
        <v>404</v>
      </c>
      <c r="V73" s="4" t="s">
        <v>470</v>
      </c>
      <c r="W73" t="s">
        <v>136</v>
      </c>
    </row>
    <row r="74" spans="1:24" x14ac:dyDescent="0.2">
      <c r="A74" t="s">
        <v>222</v>
      </c>
      <c r="B74">
        <v>22</v>
      </c>
      <c r="C74">
        <v>40803112</v>
      </c>
      <c r="D74" t="s">
        <v>223</v>
      </c>
      <c r="E74" s="3">
        <v>2.0728599999999999E-7</v>
      </c>
      <c r="F74" s="3" t="s">
        <v>283</v>
      </c>
      <c r="G74" t="s">
        <v>143</v>
      </c>
      <c r="H74" s="4">
        <v>0.86736534596390857</v>
      </c>
      <c r="I74">
        <v>20653</v>
      </c>
      <c r="J74" t="s">
        <v>228</v>
      </c>
      <c r="K74">
        <v>1</v>
      </c>
      <c r="L74">
        <v>144474542</v>
      </c>
      <c r="M74" t="s">
        <v>256</v>
      </c>
      <c r="N74" s="4">
        <v>0.92445971870682975</v>
      </c>
      <c r="O74" s="3">
        <v>5.6420299999999999E-6</v>
      </c>
      <c r="P74" s="4">
        <v>0.89925754160220961</v>
      </c>
      <c r="Q74" s="3">
        <v>1.0492041686396299E-7</v>
      </c>
      <c r="R74" s="4">
        <f t="shared" si="2"/>
        <v>1.7305753836349362</v>
      </c>
      <c r="S74">
        <v>23193929</v>
      </c>
      <c r="T74" s="1">
        <v>8.9709658163321E-3</v>
      </c>
      <c r="U74" s="4" t="s">
        <v>405</v>
      </c>
      <c r="V74" s="4" t="s">
        <v>471</v>
      </c>
    </row>
    <row r="75" spans="1:24" x14ac:dyDescent="0.2">
      <c r="A75" t="s">
        <v>222</v>
      </c>
      <c r="B75">
        <v>22</v>
      </c>
      <c r="C75">
        <v>40803112</v>
      </c>
      <c r="D75" t="s">
        <v>223</v>
      </c>
      <c r="E75" s="3">
        <v>2.0728599999999999E-7</v>
      </c>
      <c r="F75" s="3" t="s">
        <v>283</v>
      </c>
      <c r="G75" t="s">
        <v>143</v>
      </c>
      <c r="H75" s="4">
        <v>0.86736534596390857</v>
      </c>
      <c r="I75">
        <v>20653</v>
      </c>
      <c r="J75" t="s">
        <v>224</v>
      </c>
      <c r="K75">
        <v>5</v>
      </c>
      <c r="L75">
        <v>56006008</v>
      </c>
      <c r="M75" t="s">
        <v>221</v>
      </c>
      <c r="N75" s="4">
        <v>0.81816438738198372</v>
      </c>
      <c r="O75" s="3">
        <v>5.0476500000000001E-7</v>
      </c>
      <c r="P75" s="4">
        <v>0.77209060107302507</v>
      </c>
      <c r="Q75" s="12">
        <v>1.7337449686148501E-8</v>
      </c>
      <c r="R75" s="4">
        <f t="shared" si="2"/>
        <v>1.4641040199029831</v>
      </c>
      <c r="S75">
        <v>52</v>
      </c>
      <c r="T75" s="1">
        <v>5.25863392322E-3</v>
      </c>
      <c r="U75" s="4" t="s">
        <v>406</v>
      </c>
      <c r="V75" s="4" t="s">
        <v>472</v>
      </c>
      <c r="W75" t="s">
        <v>136</v>
      </c>
      <c r="X75" t="s">
        <v>136</v>
      </c>
    </row>
    <row r="77" spans="1:24" x14ac:dyDescent="0.2">
      <c r="A77" t="s">
        <v>309</v>
      </c>
    </row>
  </sheetData>
  <autoFilter ref="A1:X75" xr:uid="{77C99DC8-4F8F-3647-82CB-C000FCA27B99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sortState xmlns:xlrd2="http://schemas.microsoft.com/office/spreadsheetml/2017/richdata2" ref="A3:X75">
    <sortCondition ref="Q17:Q75"/>
  </sortState>
  <mergeCells count="2">
    <mergeCell ref="A1:H1"/>
    <mergeCell ref="I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60E7-62BC-1849-85F1-647227883951}">
  <dimension ref="A1:X14"/>
  <sheetViews>
    <sheetView zoomScale="120" zoomScaleNormal="120" workbookViewId="0">
      <selection activeCell="A10" sqref="A10"/>
    </sheetView>
  </sheetViews>
  <sheetFormatPr baseColWidth="10" defaultRowHeight="16" x14ac:dyDescent="0.2"/>
  <cols>
    <col min="1" max="1" width="15.6640625" bestFit="1" customWidth="1"/>
    <col min="2" max="2" width="6.1640625" bestFit="1" customWidth="1"/>
    <col min="4" max="4" width="7.6640625" bestFit="1" customWidth="1"/>
    <col min="6" max="6" width="7.6640625" customWidth="1"/>
    <col min="7" max="7" width="14.6640625" bestFit="1" customWidth="1"/>
    <col min="8" max="8" width="7.33203125" customWidth="1"/>
    <col min="9" max="9" width="8.6640625" customWidth="1"/>
    <col min="11" max="11" width="5.1640625" customWidth="1"/>
    <col min="12" max="12" width="10.1640625" bestFit="1" customWidth="1"/>
    <col min="13" max="13" width="10.1640625" customWidth="1"/>
    <col min="14" max="14" width="9.1640625" customWidth="1"/>
    <col min="15" max="15" width="6.6640625" customWidth="1"/>
    <col min="16" max="16" width="9" bestFit="1" customWidth="1"/>
    <col min="17" max="17" width="8.6640625" customWidth="1"/>
    <col min="18" max="18" width="8.5" customWidth="1"/>
    <col min="19" max="19" width="10.33203125" customWidth="1"/>
    <col min="20" max="20" width="10.83203125" customWidth="1"/>
    <col min="21" max="22" width="22" bestFit="1" customWidth="1"/>
    <col min="23" max="23" width="9.5" customWidth="1"/>
    <col min="24" max="24" width="10" customWidth="1"/>
    <col min="25" max="25" width="12.1640625" bestFit="1" customWidth="1"/>
    <col min="27" max="27" width="13.33203125" customWidth="1"/>
  </cols>
  <sheetData>
    <row r="1" spans="1:24" x14ac:dyDescent="0.2">
      <c r="A1" s="37" t="s">
        <v>277</v>
      </c>
      <c r="B1" s="37"/>
      <c r="C1" s="37"/>
      <c r="D1" s="37"/>
      <c r="E1" s="37"/>
      <c r="F1" s="37"/>
      <c r="G1" s="37"/>
      <c r="H1" s="37"/>
      <c r="I1" s="38" t="s">
        <v>263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50" customHeight="1" x14ac:dyDescent="0.2">
      <c r="A2" s="10" t="s">
        <v>257</v>
      </c>
      <c r="B2" s="10" t="s">
        <v>268</v>
      </c>
      <c r="C2" s="10" t="s">
        <v>258</v>
      </c>
      <c r="D2" s="10" t="s">
        <v>259</v>
      </c>
      <c r="E2" s="10" t="s">
        <v>260</v>
      </c>
      <c r="F2" s="10" t="s">
        <v>252</v>
      </c>
      <c r="G2" s="10" t="s">
        <v>261</v>
      </c>
      <c r="H2" s="10" t="s">
        <v>262</v>
      </c>
      <c r="I2" s="11" t="s">
        <v>265</v>
      </c>
      <c r="J2" s="11" t="s">
        <v>266</v>
      </c>
      <c r="K2" s="11" t="s">
        <v>267</v>
      </c>
      <c r="L2" s="11" t="s">
        <v>269</v>
      </c>
      <c r="M2" s="11" t="s">
        <v>270</v>
      </c>
      <c r="N2" s="11" t="s">
        <v>285</v>
      </c>
      <c r="O2" s="11" t="s">
        <v>260</v>
      </c>
      <c r="P2" s="11" t="s">
        <v>286</v>
      </c>
      <c r="Q2" s="11" t="s">
        <v>289</v>
      </c>
      <c r="R2" s="11" t="s">
        <v>272</v>
      </c>
      <c r="S2" s="11" t="s">
        <v>273</v>
      </c>
      <c r="T2" s="11" t="s">
        <v>274</v>
      </c>
      <c r="U2" s="11" t="s">
        <v>292</v>
      </c>
      <c r="V2" s="11" t="s">
        <v>293</v>
      </c>
      <c r="W2" s="11" t="s">
        <v>275</v>
      </c>
      <c r="X2" s="11" t="s">
        <v>276</v>
      </c>
    </row>
    <row r="3" spans="1:24" x14ac:dyDescent="0.2">
      <c r="A3" t="s">
        <v>282</v>
      </c>
      <c r="B3">
        <v>4</v>
      </c>
      <c r="C3">
        <v>94891749</v>
      </c>
      <c r="D3" t="s">
        <v>22</v>
      </c>
      <c r="E3" s="3">
        <v>2.1839499999999999E-7</v>
      </c>
      <c r="F3" s="3" t="s">
        <v>283</v>
      </c>
      <c r="G3" t="s">
        <v>144</v>
      </c>
      <c r="H3" s="4">
        <f>EXP(0.462061)</f>
        <v>1.5873421281422226</v>
      </c>
      <c r="I3">
        <v>8728</v>
      </c>
      <c r="J3" s="16" t="s">
        <v>281</v>
      </c>
      <c r="K3">
        <v>10</v>
      </c>
      <c r="L3">
        <v>114791490</v>
      </c>
      <c r="M3" t="s">
        <v>18</v>
      </c>
      <c r="N3" s="4">
        <v>0.80318377128695795</v>
      </c>
      <c r="O3" s="3">
        <v>1.30045E-7</v>
      </c>
      <c r="P3" s="4">
        <v>0.82073171602796746</v>
      </c>
      <c r="Q3" s="3">
        <v>1.244277E-8</v>
      </c>
      <c r="R3" s="4">
        <v>1.019177</v>
      </c>
      <c r="S3">
        <v>33141</v>
      </c>
      <c r="T3" s="1">
        <v>3.8274710400000002E-2</v>
      </c>
      <c r="U3" s="4" t="s">
        <v>288</v>
      </c>
      <c r="V3" s="4" t="s">
        <v>287</v>
      </c>
      <c r="X3" t="s">
        <v>136</v>
      </c>
    </row>
    <row r="4" spans="1:24" x14ac:dyDescent="0.2">
      <c r="A4" t="s">
        <v>0</v>
      </c>
      <c r="B4">
        <v>6</v>
      </c>
      <c r="C4">
        <v>30226811</v>
      </c>
      <c r="D4" t="s">
        <v>1</v>
      </c>
      <c r="E4" s="3">
        <v>6.3046100000000002E-7</v>
      </c>
      <c r="F4" s="3" t="s">
        <v>283</v>
      </c>
      <c r="G4" t="s">
        <v>141</v>
      </c>
      <c r="H4" s="4">
        <v>0.838735398073581</v>
      </c>
      <c r="I4">
        <v>4852</v>
      </c>
      <c r="J4" t="s">
        <v>2</v>
      </c>
      <c r="K4">
        <v>1</v>
      </c>
      <c r="L4">
        <v>246971562</v>
      </c>
      <c r="M4" t="s">
        <v>4</v>
      </c>
      <c r="N4" s="4">
        <v>0.61310091981932058</v>
      </c>
      <c r="O4" s="3">
        <v>6.4894099999999999E-4</v>
      </c>
      <c r="P4" s="4">
        <v>0.79518856800052273</v>
      </c>
      <c r="Q4" s="3">
        <v>6.4574380967579601E-8</v>
      </c>
      <c r="R4" s="4">
        <v>4.00214496212139</v>
      </c>
      <c r="S4" s="5">
        <v>10000000000</v>
      </c>
      <c r="T4" s="6">
        <v>6.4097679003964397E-4</v>
      </c>
      <c r="U4" s="17" t="s">
        <v>291</v>
      </c>
      <c r="V4" s="17" t="s">
        <v>290</v>
      </c>
    </row>
    <row r="5" spans="1:24" x14ac:dyDescent="0.2">
      <c r="A5" t="s">
        <v>9</v>
      </c>
      <c r="B5">
        <v>7</v>
      </c>
      <c r="C5">
        <v>96370868</v>
      </c>
      <c r="D5" t="s">
        <v>10</v>
      </c>
      <c r="E5" s="3">
        <v>8.5997000000000004E-7</v>
      </c>
      <c r="F5" s="3" t="s">
        <v>283</v>
      </c>
      <c r="G5" t="s">
        <v>145</v>
      </c>
      <c r="H5" s="4">
        <f>EXP(0.458018)</f>
        <v>1.5809374596795835</v>
      </c>
      <c r="I5">
        <v>8786</v>
      </c>
      <c r="J5" s="16" t="s">
        <v>284</v>
      </c>
      <c r="K5">
        <v>4</v>
      </c>
      <c r="L5">
        <v>94889870</v>
      </c>
      <c r="M5" t="s">
        <v>22</v>
      </c>
      <c r="N5" s="4">
        <v>1.6308121336563375</v>
      </c>
      <c r="O5" s="3">
        <v>5.8770400000000001E-7</v>
      </c>
      <c r="P5" s="4">
        <v>1.4675274825405678</v>
      </c>
      <c r="Q5" s="3">
        <v>3.0517400000000003E-8</v>
      </c>
      <c r="R5" s="4">
        <f>EXP(1.284611)</f>
        <v>3.6132621248342165</v>
      </c>
      <c r="S5">
        <v>1879</v>
      </c>
      <c r="T5" s="6">
        <v>2.8792507000000001E-3</v>
      </c>
      <c r="U5" s="17" t="s">
        <v>306</v>
      </c>
      <c r="V5" s="17" t="s">
        <v>305</v>
      </c>
      <c r="W5" t="s">
        <v>136</v>
      </c>
    </row>
    <row r="6" spans="1:24" x14ac:dyDescent="0.2">
      <c r="A6" t="s">
        <v>9</v>
      </c>
      <c r="B6">
        <v>7</v>
      </c>
      <c r="C6">
        <v>96370868</v>
      </c>
      <c r="D6" t="s">
        <v>10</v>
      </c>
      <c r="E6" s="3">
        <v>8.5997000000000004E-7</v>
      </c>
      <c r="F6" s="3" t="s">
        <v>283</v>
      </c>
      <c r="G6" t="s">
        <v>141</v>
      </c>
      <c r="H6" s="4">
        <v>1.5809374596795835</v>
      </c>
      <c r="I6">
        <v>8786</v>
      </c>
      <c r="J6" t="s">
        <v>21</v>
      </c>
      <c r="K6">
        <v>4</v>
      </c>
      <c r="L6">
        <v>94890891</v>
      </c>
      <c r="M6" t="s">
        <v>22</v>
      </c>
      <c r="N6" s="4">
        <v>1.6126140434557368</v>
      </c>
      <c r="O6" s="3">
        <v>1.1671800000000001E-6</v>
      </c>
      <c r="P6" s="4">
        <v>1.4537566511384559</v>
      </c>
      <c r="Q6" s="3">
        <v>6.5006030926785503E-8</v>
      </c>
      <c r="R6" s="4">
        <v>1.25418418704438</v>
      </c>
      <c r="S6">
        <v>858</v>
      </c>
      <c r="T6" s="6">
        <v>3.3612479832217002E-3</v>
      </c>
      <c r="U6" t="s">
        <v>308</v>
      </c>
      <c r="V6" t="s">
        <v>307</v>
      </c>
      <c r="W6" t="s">
        <v>136</v>
      </c>
    </row>
    <row r="7" spans="1:24" x14ac:dyDescent="0.2">
      <c r="A7" t="s">
        <v>9</v>
      </c>
      <c r="B7">
        <v>7</v>
      </c>
      <c r="C7">
        <v>96370868</v>
      </c>
      <c r="D7" t="s">
        <v>10</v>
      </c>
      <c r="E7" s="3">
        <v>8.5997000000000004E-7</v>
      </c>
      <c r="F7" s="3" t="s">
        <v>580</v>
      </c>
      <c r="G7" t="s">
        <v>142</v>
      </c>
      <c r="H7" s="4">
        <v>1.5809374596795835</v>
      </c>
      <c r="I7">
        <v>543</v>
      </c>
      <c r="J7" t="s">
        <v>11</v>
      </c>
      <c r="K7">
        <v>9</v>
      </c>
      <c r="L7">
        <v>7520035</v>
      </c>
      <c r="M7" t="s">
        <v>12</v>
      </c>
      <c r="N7" s="4">
        <v>0.44202938012690407</v>
      </c>
      <c r="O7" s="3">
        <v>2.58028E-5</v>
      </c>
      <c r="P7" s="4">
        <v>0.86388899192571889</v>
      </c>
      <c r="Q7" s="3">
        <v>2.2149780229702299E-7</v>
      </c>
      <c r="R7" s="4">
        <v>2.0662974146331701</v>
      </c>
      <c r="S7" s="5">
        <v>10000000000</v>
      </c>
      <c r="T7" s="2">
        <v>1.84282495891959E-4</v>
      </c>
      <c r="U7" t="s">
        <v>304</v>
      </c>
      <c r="V7" t="s">
        <v>302</v>
      </c>
      <c r="W7" t="s">
        <v>136</v>
      </c>
    </row>
    <row r="8" spans="1:24" x14ac:dyDescent="0.2">
      <c r="A8" t="s">
        <v>9</v>
      </c>
      <c r="B8">
        <v>7</v>
      </c>
      <c r="C8">
        <v>96370868</v>
      </c>
      <c r="D8" t="s">
        <v>10</v>
      </c>
      <c r="E8" s="3">
        <v>8.5997000000000004E-7</v>
      </c>
      <c r="F8" s="3" t="s">
        <v>580</v>
      </c>
      <c r="G8" t="s">
        <v>142</v>
      </c>
      <c r="H8" s="4">
        <v>1.5809374596795835</v>
      </c>
      <c r="I8">
        <v>543</v>
      </c>
      <c r="J8" t="s">
        <v>13</v>
      </c>
      <c r="K8">
        <v>9</v>
      </c>
      <c r="L8">
        <v>7520274</v>
      </c>
      <c r="M8" t="s">
        <v>12</v>
      </c>
      <c r="N8" s="4">
        <v>0.43999876391496928</v>
      </c>
      <c r="O8" s="3">
        <v>2.0415799999999999E-5</v>
      </c>
      <c r="P8" s="4">
        <v>0.86238540730421664</v>
      </c>
      <c r="Q8" s="3">
        <v>2.09433444070076E-7</v>
      </c>
      <c r="R8" s="4">
        <v>1.98892036794094</v>
      </c>
      <c r="S8" s="5">
        <v>10000000000</v>
      </c>
      <c r="T8" s="2">
        <v>1.9564952189948101E-4</v>
      </c>
      <c r="U8" t="s">
        <v>303</v>
      </c>
      <c r="V8" t="s">
        <v>302</v>
      </c>
      <c r="W8" t="s">
        <v>136</v>
      </c>
    </row>
    <row r="9" spans="1:24" x14ac:dyDescent="0.2">
      <c r="A9" t="s">
        <v>17</v>
      </c>
      <c r="B9">
        <v>10</v>
      </c>
      <c r="C9">
        <v>114758349</v>
      </c>
      <c r="D9" t="s">
        <v>18</v>
      </c>
      <c r="E9" s="3">
        <v>7.9876100000000001E-19</v>
      </c>
      <c r="F9" s="3" t="s">
        <v>580</v>
      </c>
      <c r="G9" t="s">
        <v>140</v>
      </c>
      <c r="H9" s="4">
        <v>0.724383015172676</v>
      </c>
      <c r="I9">
        <v>3667</v>
      </c>
      <c r="J9" t="s">
        <v>19</v>
      </c>
      <c r="K9">
        <v>2</v>
      </c>
      <c r="L9">
        <v>106401975</v>
      </c>
      <c r="M9" t="s">
        <v>20</v>
      </c>
      <c r="N9" s="4">
        <v>0.72709505895399662</v>
      </c>
      <c r="O9" s="3">
        <v>1.27846E-5</v>
      </c>
      <c r="P9" s="4">
        <v>0.84016918223660531</v>
      </c>
      <c r="Q9" s="3">
        <v>4.1544839866875002E-7</v>
      </c>
      <c r="R9" s="4">
        <v>1.4881700551889601</v>
      </c>
      <c r="S9" s="5">
        <v>10000000000</v>
      </c>
      <c r="T9" s="4">
        <v>0.32302851907599101</v>
      </c>
      <c r="U9" t="s">
        <v>295</v>
      </c>
      <c r="V9" t="s">
        <v>294</v>
      </c>
    </row>
    <row r="10" spans="1:24" x14ac:dyDescent="0.2">
      <c r="A10" t="s">
        <v>5</v>
      </c>
      <c r="B10">
        <v>15</v>
      </c>
      <c r="C10">
        <v>66784869</v>
      </c>
      <c r="D10" t="s">
        <v>6</v>
      </c>
      <c r="E10" s="3">
        <v>7.8433800000000004E-7</v>
      </c>
      <c r="F10" s="3" t="s">
        <v>283</v>
      </c>
      <c r="G10" t="s">
        <v>147</v>
      </c>
      <c r="H10" s="4">
        <v>1.2457801996140865</v>
      </c>
      <c r="I10">
        <v>5942</v>
      </c>
      <c r="J10" t="s">
        <v>14</v>
      </c>
      <c r="K10">
        <v>5</v>
      </c>
      <c r="L10">
        <v>98848704</v>
      </c>
      <c r="M10" t="s">
        <v>15</v>
      </c>
      <c r="N10" s="4">
        <v>0.58838577745268117</v>
      </c>
      <c r="O10" s="3">
        <v>1.2594300000000001E-5</v>
      </c>
      <c r="P10" s="4">
        <v>0.68236402673411845</v>
      </c>
      <c r="Q10" s="3">
        <v>2.9354786551787199E-7</v>
      </c>
      <c r="R10" s="4">
        <v>1.6324951072853999</v>
      </c>
      <c r="S10" s="5">
        <v>10000000000</v>
      </c>
      <c r="T10" s="4">
        <v>5.9415492836300203E-2</v>
      </c>
      <c r="U10" t="s">
        <v>299</v>
      </c>
      <c r="V10" t="s">
        <v>298</v>
      </c>
      <c r="X10" t="s">
        <v>136</v>
      </c>
    </row>
    <row r="11" spans="1:24" x14ac:dyDescent="0.2">
      <c r="A11" t="s">
        <v>5</v>
      </c>
      <c r="B11">
        <v>15</v>
      </c>
      <c r="C11">
        <v>66784869</v>
      </c>
      <c r="D11" t="s">
        <v>6</v>
      </c>
      <c r="E11" s="3">
        <v>7.8433800000000004E-7</v>
      </c>
      <c r="F11" s="3" t="s">
        <v>283</v>
      </c>
      <c r="G11" t="s">
        <v>147</v>
      </c>
      <c r="H11" s="4">
        <v>1.2457801996140865</v>
      </c>
      <c r="I11">
        <v>5942</v>
      </c>
      <c r="J11" t="s">
        <v>16</v>
      </c>
      <c r="K11">
        <v>5</v>
      </c>
      <c r="L11">
        <v>98848778</v>
      </c>
      <c r="M11" t="s">
        <v>15</v>
      </c>
      <c r="N11" s="4">
        <v>0.5923428932892516</v>
      </c>
      <c r="O11" s="3">
        <v>1.5513299999999999E-5</v>
      </c>
      <c r="P11" s="4">
        <v>0.68611501840300926</v>
      </c>
      <c r="Q11" s="3">
        <v>3.7632779511510201E-7</v>
      </c>
      <c r="R11" s="4">
        <v>1.6151378950972799</v>
      </c>
      <c r="S11" s="5">
        <v>10000000000</v>
      </c>
      <c r="T11" s="4">
        <v>6.1863514881125299E-2</v>
      </c>
      <c r="U11" t="s">
        <v>301</v>
      </c>
      <c r="V11" t="s">
        <v>300</v>
      </c>
      <c r="X11" t="s">
        <v>136</v>
      </c>
    </row>
    <row r="12" spans="1:24" x14ac:dyDescent="0.2">
      <c r="A12" t="s">
        <v>5</v>
      </c>
      <c r="B12">
        <v>15</v>
      </c>
      <c r="C12">
        <v>66784869</v>
      </c>
      <c r="D12" t="s">
        <v>6</v>
      </c>
      <c r="E12" s="3">
        <v>7.8433800000000004E-7</v>
      </c>
      <c r="F12" s="3" t="s">
        <v>580</v>
      </c>
      <c r="G12" t="s">
        <v>146</v>
      </c>
      <c r="H12" s="4">
        <v>1.2457801996140865</v>
      </c>
      <c r="I12">
        <v>2525</v>
      </c>
      <c r="J12" t="s">
        <v>7</v>
      </c>
      <c r="K12">
        <v>11</v>
      </c>
      <c r="L12">
        <v>116639941</v>
      </c>
      <c r="M12" t="s">
        <v>8</v>
      </c>
      <c r="N12" s="4">
        <v>0.71831312900886157</v>
      </c>
      <c r="O12" s="3">
        <v>3.7366800000000001E-4</v>
      </c>
      <c r="P12" s="4">
        <v>0.88978982128917128</v>
      </c>
      <c r="Q12" s="3">
        <v>3.41442038018365E-7</v>
      </c>
      <c r="R12" s="4">
        <v>3.0391689175472898</v>
      </c>
      <c r="S12" s="5">
        <v>10000000000</v>
      </c>
      <c r="T12" s="1">
        <v>4.2833704874273203E-2</v>
      </c>
      <c r="U12" t="s">
        <v>297</v>
      </c>
      <c r="V12" t="s">
        <v>296</v>
      </c>
    </row>
    <row r="13" spans="1:24" x14ac:dyDescent="0.2">
      <c r="E13" s="3"/>
      <c r="F13" s="3"/>
      <c r="M13" s="7"/>
      <c r="N13" s="7"/>
    </row>
    <row r="14" spans="1:24" x14ac:dyDescent="0.2">
      <c r="A14" t="s">
        <v>309</v>
      </c>
      <c r="M14" s="7"/>
      <c r="N14" s="7"/>
    </row>
  </sheetData>
  <mergeCells count="2">
    <mergeCell ref="A1:H1"/>
    <mergeCell ref="I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6FB0-42B2-F344-8C7C-3F7E719676D0}">
  <dimension ref="A1:AA175"/>
  <sheetViews>
    <sheetView tabSelected="1" topLeftCell="H1" workbookViewId="0">
      <selection activeCell="Z50" sqref="Z50"/>
    </sheetView>
  </sheetViews>
  <sheetFormatPr baseColWidth="10" defaultRowHeight="16" x14ac:dyDescent="0.2"/>
  <cols>
    <col min="1" max="1" width="18.6640625" customWidth="1"/>
    <col min="2" max="2" width="6.1640625" bestFit="1" customWidth="1"/>
    <col min="3" max="3" width="10.1640625" bestFit="1" customWidth="1"/>
    <col min="4" max="4" width="15.6640625" bestFit="1" customWidth="1"/>
    <col min="5" max="5" width="10.83203125" customWidth="1"/>
    <col min="6" max="6" width="5.5" customWidth="1"/>
    <col min="7" max="7" width="9.6640625" bestFit="1" customWidth="1"/>
    <col min="8" max="9" width="9.6640625" customWidth="1"/>
    <col min="10" max="10" width="14.83203125" bestFit="1" customWidth="1"/>
    <col min="11" max="11" width="6.6640625" bestFit="1" customWidth="1"/>
    <col min="12" max="12" width="11.5" customWidth="1"/>
    <col min="13" max="13" width="10.1640625" bestFit="1" customWidth="1"/>
    <col min="14" max="14" width="10.1640625" customWidth="1"/>
    <col min="15" max="16" width="10.33203125" customWidth="1"/>
    <col min="17" max="17" width="9.1640625" customWidth="1"/>
    <col min="18" max="18" width="9.83203125" customWidth="1"/>
    <col min="20" max="20" width="10.6640625" customWidth="1"/>
    <col min="21" max="22" width="22" bestFit="1" customWidth="1"/>
    <col min="23" max="23" width="10.5" customWidth="1"/>
    <col min="24" max="24" width="8.33203125" customWidth="1"/>
    <col min="25" max="26" width="10.6640625" customWidth="1"/>
  </cols>
  <sheetData>
    <row r="1" spans="1:27" x14ac:dyDescent="0.2">
      <c r="A1" s="37" t="s">
        <v>277</v>
      </c>
      <c r="B1" s="37"/>
      <c r="C1" s="37"/>
      <c r="D1" s="37"/>
      <c r="E1" s="37"/>
      <c r="F1" s="37"/>
      <c r="G1" s="37"/>
      <c r="H1" s="37"/>
      <c r="I1" s="37"/>
      <c r="J1" s="39" t="s">
        <v>263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63" customHeight="1" x14ac:dyDescent="0.2">
      <c r="A2" s="20" t="s">
        <v>257</v>
      </c>
      <c r="B2" s="20" t="s">
        <v>268</v>
      </c>
      <c r="C2" s="21" t="s">
        <v>258</v>
      </c>
      <c r="D2" s="21" t="s">
        <v>259</v>
      </c>
      <c r="E2" s="20" t="s">
        <v>260</v>
      </c>
      <c r="F2" s="20" t="s">
        <v>252</v>
      </c>
      <c r="G2" s="20" t="s">
        <v>261</v>
      </c>
      <c r="H2" s="21" t="s">
        <v>280</v>
      </c>
      <c r="I2" s="22" t="s">
        <v>265</v>
      </c>
      <c r="J2" s="22" t="s">
        <v>266</v>
      </c>
      <c r="K2" s="22" t="s">
        <v>267</v>
      </c>
      <c r="L2" s="22" t="s">
        <v>269</v>
      </c>
      <c r="M2" s="22" t="s">
        <v>270</v>
      </c>
      <c r="N2" s="22" t="s">
        <v>285</v>
      </c>
      <c r="O2" s="22" t="s">
        <v>260</v>
      </c>
      <c r="P2" s="22" t="s">
        <v>286</v>
      </c>
      <c r="Q2" s="22" t="s">
        <v>271</v>
      </c>
      <c r="R2" s="22" t="s">
        <v>272</v>
      </c>
      <c r="S2" s="22" t="s">
        <v>273</v>
      </c>
      <c r="T2" s="22" t="s">
        <v>274</v>
      </c>
      <c r="U2" s="36" t="s">
        <v>292</v>
      </c>
      <c r="V2" s="36" t="s">
        <v>293</v>
      </c>
      <c r="W2" s="22" t="s">
        <v>275</v>
      </c>
      <c r="X2" s="22" t="s">
        <v>276</v>
      </c>
      <c r="Y2" s="42" t="s">
        <v>582</v>
      </c>
      <c r="Z2" s="42" t="s">
        <v>583</v>
      </c>
      <c r="AA2" s="42" t="s">
        <v>584</v>
      </c>
    </row>
    <row r="3" spans="1:27" x14ac:dyDescent="0.2">
      <c r="A3" s="24" t="s">
        <v>117</v>
      </c>
      <c r="B3" s="24">
        <v>1</v>
      </c>
      <c r="C3" s="24">
        <v>67681669</v>
      </c>
      <c r="D3" s="24" t="s">
        <v>36</v>
      </c>
      <c r="E3" s="25">
        <v>1.9131099999999999E-39</v>
      </c>
      <c r="F3" s="25" t="s">
        <v>283</v>
      </c>
      <c r="G3" s="24" t="s">
        <v>143</v>
      </c>
      <c r="H3" s="26">
        <v>1.4155243106146835</v>
      </c>
      <c r="I3" s="27">
        <v>4601</v>
      </c>
      <c r="J3" s="27" t="s">
        <v>116</v>
      </c>
      <c r="K3" s="27">
        <v>6</v>
      </c>
      <c r="L3" s="27">
        <v>155094764</v>
      </c>
      <c r="M3" s="28" t="s">
        <v>115</v>
      </c>
      <c r="N3" s="29">
        <v>0.7924890346757224</v>
      </c>
      <c r="O3" s="30">
        <v>3.84688E-4</v>
      </c>
      <c r="P3" s="31">
        <v>0.91041931489629613</v>
      </c>
      <c r="Q3" s="30">
        <v>1.07726112342333E-7</v>
      </c>
      <c r="R3" s="31">
        <v>3.5527876519308399</v>
      </c>
      <c r="S3" s="27">
        <v>5008019</v>
      </c>
      <c r="T3" s="32">
        <v>3.6253424024881902E-4</v>
      </c>
      <c r="U3" s="33" t="s">
        <v>478</v>
      </c>
      <c r="V3" s="33" t="s">
        <v>477</v>
      </c>
      <c r="W3" s="27"/>
      <c r="X3" s="27"/>
      <c r="Y3" s="3">
        <v>5.2599500000000002E-4</v>
      </c>
      <c r="Z3" t="str">
        <f>IF(Y3&lt;0.0000005,"Yes","No")</f>
        <v>No</v>
      </c>
      <c r="AA3" t="str">
        <f>IF(Y3&lt;0.00000005,"Yes","No")</f>
        <v>No</v>
      </c>
    </row>
    <row r="4" spans="1:27" x14ac:dyDescent="0.2">
      <c r="A4" t="s">
        <v>107</v>
      </c>
      <c r="B4">
        <v>1</v>
      </c>
      <c r="C4">
        <v>67705958</v>
      </c>
      <c r="D4" t="s">
        <v>108</v>
      </c>
      <c r="E4" s="3">
        <v>1.3913999999999999E-30</v>
      </c>
      <c r="F4" s="3" t="s">
        <v>283</v>
      </c>
      <c r="G4" t="s">
        <v>145</v>
      </c>
      <c r="H4" s="4">
        <v>1.9200706841048678</v>
      </c>
      <c r="I4">
        <v>12250</v>
      </c>
      <c r="J4" t="s">
        <v>106</v>
      </c>
      <c r="K4">
        <v>9</v>
      </c>
      <c r="L4">
        <v>8829567</v>
      </c>
      <c r="M4" s="14" t="s">
        <v>105</v>
      </c>
      <c r="N4" s="19">
        <v>0.85590826801711262</v>
      </c>
      <c r="O4" s="3">
        <v>1.12392E-7</v>
      </c>
      <c r="P4" s="4">
        <v>0.87073116565134179</v>
      </c>
      <c r="Q4" s="12">
        <v>1.11437811582112E-8</v>
      </c>
      <c r="R4" s="4">
        <v>1.00370282467743</v>
      </c>
      <c r="S4">
        <v>66686317</v>
      </c>
      <c r="T4" s="1">
        <v>2.2283041710957099E-2</v>
      </c>
      <c r="U4" s="4" t="s">
        <v>515</v>
      </c>
      <c r="V4" s="4" t="s">
        <v>514</v>
      </c>
      <c r="X4" t="s">
        <v>136</v>
      </c>
      <c r="Y4" s="3">
        <v>7.1246299999999999E-7</v>
      </c>
      <c r="Z4" t="str">
        <f t="shared" ref="Z4:Z59" si="0">IF(Y4&lt;0.0000005,"Yes","No")</f>
        <v>No</v>
      </c>
      <c r="AA4" t="str">
        <f t="shared" ref="AA4:AA59" si="1">IF(Y4&lt;0.00000005,"Yes","No")</f>
        <v>No</v>
      </c>
    </row>
    <row r="5" spans="1:27" x14ac:dyDescent="0.2">
      <c r="A5" t="s">
        <v>111</v>
      </c>
      <c r="B5">
        <v>3</v>
      </c>
      <c r="C5">
        <v>49719729</v>
      </c>
      <c r="D5" t="s">
        <v>112</v>
      </c>
      <c r="E5" s="3">
        <v>1.0972499999999999E-8</v>
      </c>
      <c r="F5" s="3" t="s">
        <v>283</v>
      </c>
      <c r="G5" t="s">
        <v>141</v>
      </c>
      <c r="H5" s="4">
        <v>0.85202108909520291</v>
      </c>
      <c r="I5">
        <v>6879</v>
      </c>
      <c r="J5" t="s">
        <v>110</v>
      </c>
      <c r="K5">
        <v>2</v>
      </c>
      <c r="L5">
        <v>7833261</v>
      </c>
      <c r="M5" s="14" t="s">
        <v>109</v>
      </c>
      <c r="N5" s="19">
        <v>0.76240418501078155</v>
      </c>
      <c r="O5" s="3">
        <v>2.4974200000000001E-4</v>
      </c>
      <c r="P5" s="4">
        <v>0.86895668465941478</v>
      </c>
      <c r="Q5" s="3">
        <v>4.4187208122259899E-7</v>
      </c>
      <c r="R5" s="4">
        <v>2.7521950229137202</v>
      </c>
      <c r="S5">
        <v>20789898</v>
      </c>
      <c r="T5" s="6">
        <v>1.3312452298788701E-3</v>
      </c>
      <c r="U5" s="17" t="s">
        <v>546</v>
      </c>
      <c r="V5" s="17" t="s">
        <v>545</v>
      </c>
      <c r="Y5" s="3">
        <v>4.2214599999999998E-4</v>
      </c>
      <c r="Z5" t="str">
        <f t="shared" si="0"/>
        <v>No</v>
      </c>
      <c r="AA5" t="str">
        <f t="shared" si="1"/>
        <v>No</v>
      </c>
    </row>
    <row r="6" spans="1:27" x14ac:dyDescent="0.2">
      <c r="A6" t="s">
        <v>25</v>
      </c>
      <c r="B6">
        <v>5</v>
      </c>
      <c r="C6">
        <v>40490790</v>
      </c>
      <c r="D6" t="s">
        <v>26</v>
      </c>
      <c r="E6" s="3">
        <v>4.1615699999999998E-23</v>
      </c>
      <c r="F6" s="3" t="s">
        <v>580</v>
      </c>
      <c r="G6" t="s">
        <v>137</v>
      </c>
      <c r="H6" s="4">
        <v>1.3021802824704627</v>
      </c>
      <c r="I6">
        <v>6287</v>
      </c>
      <c r="J6" t="s">
        <v>24</v>
      </c>
      <c r="K6">
        <v>4</v>
      </c>
      <c r="L6">
        <v>123329362</v>
      </c>
      <c r="M6" s="14" t="s">
        <v>23</v>
      </c>
      <c r="N6" s="19">
        <v>0.80016375621238089</v>
      </c>
      <c r="O6" s="3">
        <v>5.6931900000000003E-5</v>
      </c>
      <c r="P6" s="4">
        <v>0.89007815989960148</v>
      </c>
      <c r="Q6" s="3">
        <v>1.51413045298395E-7</v>
      </c>
      <c r="R6" s="4">
        <v>2.5751923835533499</v>
      </c>
      <c r="S6">
        <v>47069112</v>
      </c>
      <c r="T6" s="1">
        <v>2.15013649358573E-2</v>
      </c>
      <c r="U6" s="4" t="s">
        <v>517</v>
      </c>
      <c r="V6" s="4" t="s">
        <v>516</v>
      </c>
      <c r="W6" t="s">
        <v>136</v>
      </c>
      <c r="X6" t="s">
        <v>136</v>
      </c>
      <c r="Y6" s="3">
        <v>1.2951799999999999E-4</v>
      </c>
      <c r="Z6" t="str">
        <f t="shared" si="0"/>
        <v>No</v>
      </c>
      <c r="AA6" t="str">
        <f t="shared" si="1"/>
        <v>No</v>
      </c>
    </row>
    <row r="7" spans="1:27" x14ac:dyDescent="0.2">
      <c r="A7" t="s">
        <v>25</v>
      </c>
      <c r="B7">
        <v>5</v>
      </c>
      <c r="C7">
        <v>40490790</v>
      </c>
      <c r="D7" t="s">
        <v>26</v>
      </c>
      <c r="E7" s="3">
        <v>4.1615699999999998E-23</v>
      </c>
      <c r="F7" s="3" t="s">
        <v>580</v>
      </c>
      <c r="G7" t="s">
        <v>137</v>
      </c>
      <c r="H7" s="4">
        <v>1.3021802824704627</v>
      </c>
      <c r="I7">
        <v>6287</v>
      </c>
      <c r="J7" t="s">
        <v>27</v>
      </c>
      <c r="K7">
        <v>4</v>
      </c>
      <c r="L7">
        <v>123329362</v>
      </c>
      <c r="M7" s="14" t="s">
        <v>23</v>
      </c>
      <c r="N7" s="19">
        <v>0.8020940385503138</v>
      </c>
      <c r="O7" s="3">
        <v>6.90634E-5</v>
      </c>
      <c r="P7" s="4">
        <v>0.89121729818976225</v>
      </c>
      <c r="Q7" s="3">
        <v>2.1128736430054299E-7</v>
      </c>
      <c r="R7" s="4">
        <v>2.5143744293634498</v>
      </c>
      <c r="S7">
        <v>47069112</v>
      </c>
      <c r="T7" s="1">
        <v>2.2320069458435302E-2</v>
      </c>
      <c r="U7" s="4" t="s">
        <v>517</v>
      </c>
      <c r="V7" s="4" t="s">
        <v>518</v>
      </c>
      <c r="W7" t="s">
        <v>136</v>
      </c>
      <c r="X7" t="s">
        <v>136</v>
      </c>
      <c r="Y7" s="3">
        <v>1.4683E-4</v>
      </c>
      <c r="Z7" t="str">
        <f t="shared" si="0"/>
        <v>No</v>
      </c>
      <c r="AA7" t="str">
        <f t="shared" si="1"/>
        <v>No</v>
      </c>
    </row>
    <row r="8" spans="1:27" x14ac:dyDescent="0.2">
      <c r="A8" t="s">
        <v>25</v>
      </c>
      <c r="B8">
        <v>5</v>
      </c>
      <c r="C8">
        <v>40490790</v>
      </c>
      <c r="D8" t="s">
        <v>26</v>
      </c>
      <c r="E8" s="3">
        <v>4.1615699999999998E-23</v>
      </c>
      <c r="F8" s="3" t="s">
        <v>580</v>
      </c>
      <c r="G8" t="s">
        <v>137</v>
      </c>
      <c r="H8" s="4">
        <v>1.3021802824704627</v>
      </c>
      <c r="I8">
        <v>6287</v>
      </c>
      <c r="J8" t="s">
        <v>89</v>
      </c>
      <c r="K8">
        <v>4</v>
      </c>
      <c r="L8">
        <v>123373133</v>
      </c>
      <c r="M8" s="14" t="s">
        <v>88</v>
      </c>
      <c r="N8" s="19">
        <v>0.80773013378112546</v>
      </c>
      <c r="O8" s="3">
        <v>1.17843E-4</v>
      </c>
      <c r="P8" s="4">
        <v>0.89460589362935361</v>
      </c>
      <c r="Q8" s="3">
        <v>4.9192074169637804E-7</v>
      </c>
      <c r="R8" s="4">
        <v>2.3794086552235401</v>
      </c>
      <c r="S8">
        <v>47025341</v>
      </c>
      <c r="T8" s="1">
        <v>2.3300194035861199E-2</v>
      </c>
      <c r="U8" s="4" t="s">
        <v>522</v>
      </c>
      <c r="V8" s="4" t="s">
        <v>521</v>
      </c>
      <c r="X8" t="s">
        <v>136</v>
      </c>
      <c r="Y8" s="3">
        <v>2.5148400000000001E-4</v>
      </c>
      <c r="Z8" t="str">
        <f t="shared" si="0"/>
        <v>No</v>
      </c>
      <c r="AA8" t="str">
        <f t="shared" si="1"/>
        <v>No</v>
      </c>
    </row>
    <row r="9" spans="1:27" x14ac:dyDescent="0.2">
      <c r="A9" t="s">
        <v>25</v>
      </c>
      <c r="B9">
        <v>5</v>
      </c>
      <c r="C9">
        <v>40490790</v>
      </c>
      <c r="D9" t="s">
        <v>26</v>
      </c>
      <c r="E9" s="3">
        <v>4.1615699999999998E-23</v>
      </c>
      <c r="F9" s="3" t="s">
        <v>580</v>
      </c>
      <c r="G9" t="s">
        <v>137</v>
      </c>
      <c r="H9" s="4">
        <v>1.3021802824704627</v>
      </c>
      <c r="I9">
        <v>6287</v>
      </c>
      <c r="J9" t="s">
        <v>91</v>
      </c>
      <c r="K9">
        <v>4</v>
      </c>
      <c r="L9">
        <v>123536963</v>
      </c>
      <c r="M9" s="14" t="s">
        <v>90</v>
      </c>
      <c r="N9" s="19">
        <v>0.80618493175198191</v>
      </c>
      <c r="O9" s="3">
        <v>6.9488799999999998E-5</v>
      </c>
      <c r="P9" s="4">
        <v>0.89516788257661239</v>
      </c>
      <c r="Q9" s="3">
        <v>1.4426394655030001E-7</v>
      </c>
      <c r="R9" s="4">
        <v>2.6827570031514201</v>
      </c>
      <c r="S9">
        <v>46861511</v>
      </c>
      <c r="T9" s="1">
        <v>4.7843033684743699E-2</v>
      </c>
      <c r="U9" s="4" t="s">
        <v>520</v>
      </c>
      <c r="V9" s="4" t="s">
        <v>519</v>
      </c>
      <c r="W9" t="s">
        <v>136</v>
      </c>
      <c r="X9" t="s">
        <v>136</v>
      </c>
      <c r="Y9" s="3">
        <v>1.2266299999999999E-4</v>
      </c>
      <c r="Z9" t="str">
        <f t="shared" si="0"/>
        <v>No</v>
      </c>
      <c r="AA9" t="str">
        <f t="shared" si="1"/>
        <v>No</v>
      </c>
    </row>
    <row r="10" spans="1:27" x14ac:dyDescent="0.2">
      <c r="A10" t="s">
        <v>113</v>
      </c>
      <c r="B10">
        <v>5</v>
      </c>
      <c r="C10">
        <v>131770805</v>
      </c>
      <c r="D10" t="s">
        <v>114</v>
      </c>
      <c r="E10" s="3">
        <v>9.2439799999999994E-11</v>
      </c>
      <c r="F10" s="3" t="s">
        <v>580</v>
      </c>
      <c r="G10" t="s">
        <v>140</v>
      </c>
      <c r="H10" s="4">
        <v>0.84302893308288041</v>
      </c>
      <c r="I10">
        <v>6792</v>
      </c>
      <c r="J10" t="s">
        <v>122</v>
      </c>
      <c r="K10">
        <v>1</v>
      </c>
      <c r="L10">
        <v>8284497</v>
      </c>
      <c r="M10" s="14" t="s">
        <v>121</v>
      </c>
      <c r="N10" s="19">
        <v>1.2809186787519373</v>
      </c>
      <c r="O10" s="3">
        <v>4.09473E-5</v>
      </c>
      <c r="P10" s="4">
        <v>1.1384196173128975</v>
      </c>
      <c r="Q10" s="3">
        <v>6.7399651517519501E-8</v>
      </c>
      <c r="R10" s="4">
        <v>2.78356761928208</v>
      </c>
      <c r="S10">
        <v>2424969</v>
      </c>
      <c r="T10" s="4">
        <v>0.67649828469422901</v>
      </c>
      <c r="U10" s="4" t="s">
        <v>536</v>
      </c>
      <c r="V10" s="4" t="s">
        <v>535</v>
      </c>
      <c r="Y10" s="3">
        <v>1.18262E-5</v>
      </c>
      <c r="Z10" t="str">
        <f t="shared" si="0"/>
        <v>No</v>
      </c>
      <c r="AA10" t="str">
        <f t="shared" si="1"/>
        <v>No</v>
      </c>
    </row>
    <row r="11" spans="1:27" x14ac:dyDescent="0.2">
      <c r="A11" t="s">
        <v>113</v>
      </c>
      <c r="B11">
        <v>5</v>
      </c>
      <c r="C11">
        <v>131770805</v>
      </c>
      <c r="D11" t="s">
        <v>114</v>
      </c>
      <c r="E11" s="3">
        <v>9.2439799999999994E-11</v>
      </c>
      <c r="F11" s="3" t="s">
        <v>580</v>
      </c>
      <c r="G11" t="s">
        <v>140</v>
      </c>
      <c r="H11" s="4">
        <v>0.84302893308288041</v>
      </c>
      <c r="I11">
        <v>6792</v>
      </c>
      <c r="J11" t="s">
        <v>128</v>
      </c>
      <c r="K11">
        <v>3</v>
      </c>
      <c r="L11">
        <v>194295696</v>
      </c>
      <c r="M11" s="14" t="s">
        <v>127</v>
      </c>
      <c r="N11" s="19">
        <v>0.72794509537368013</v>
      </c>
      <c r="O11" s="3">
        <v>1.01759E-4</v>
      </c>
      <c r="P11" s="4">
        <v>0.84391120269344932</v>
      </c>
      <c r="Q11" s="3">
        <v>8.5397241086288604E-8</v>
      </c>
      <c r="R11" s="4">
        <v>3.0761289902125002</v>
      </c>
      <c r="S11">
        <v>10338415</v>
      </c>
      <c r="T11" s="4">
        <v>0.88058656517747502</v>
      </c>
      <c r="U11" s="4" t="s">
        <v>538</v>
      </c>
      <c r="V11" s="4" t="s">
        <v>537</v>
      </c>
      <c r="Y11" s="3">
        <v>1.30044E-4</v>
      </c>
      <c r="Z11" t="str">
        <f t="shared" si="0"/>
        <v>No</v>
      </c>
      <c r="AA11" t="str">
        <f t="shared" si="1"/>
        <v>No</v>
      </c>
    </row>
    <row r="12" spans="1:27" x14ac:dyDescent="0.2">
      <c r="A12" t="s">
        <v>74</v>
      </c>
      <c r="B12">
        <v>5</v>
      </c>
      <c r="C12">
        <v>158826792</v>
      </c>
      <c r="D12" t="s">
        <v>75</v>
      </c>
      <c r="E12" s="3">
        <v>7.9564000000000003E-14</v>
      </c>
      <c r="F12" s="3" t="s">
        <v>580</v>
      </c>
      <c r="G12" t="s">
        <v>142</v>
      </c>
      <c r="H12" s="4">
        <v>0.81467745891975474</v>
      </c>
      <c r="I12">
        <v>6320</v>
      </c>
      <c r="J12" t="s">
        <v>73</v>
      </c>
      <c r="K12">
        <v>6</v>
      </c>
      <c r="L12">
        <v>114352617</v>
      </c>
      <c r="M12" s="14" t="s">
        <v>72</v>
      </c>
      <c r="N12" s="19">
        <v>0.82529234246248029</v>
      </c>
      <c r="O12" s="3">
        <v>1.74625E-4</v>
      </c>
      <c r="P12" s="4">
        <v>0.90718316797519782</v>
      </c>
      <c r="Q12" s="3">
        <v>4.0961612172320498E-7</v>
      </c>
      <c r="R12" s="4">
        <v>2.6297293778008499</v>
      </c>
      <c r="S12">
        <v>640581</v>
      </c>
      <c r="T12" s="4">
        <v>0.87697784112800103</v>
      </c>
      <c r="U12" s="4" t="s">
        <v>534</v>
      </c>
      <c r="V12" s="4" t="s">
        <v>533</v>
      </c>
      <c r="W12" t="s">
        <v>136</v>
      </c>
      <c r="Y12" s="3">
        <v>4.03989E-4</v>
      </c>
      <c r="Z12" t="str">
        <f t="shared" si="0"/>
        <v>No</v>
      </c>
      <c r="AA12" t="str">
        <f t="shared" si="1"/>
        <v>No</v>
      </c>
    </row>
    <row r="13" spans="1:27" x14ac:dyDescent="0.2">
      <c r="A13" t="s">
        <v>42</v>
      </c>
      <c r="B13">
        <v>6</v>
      </c>
      <c r="C13">
        <v>30672353</v>
      </c>
      <c r="D13" t="s">
        <v>43</v>
      </c>
      <c r="E13" s="3">
        <v>7.5169000000000001E-31</v>
      </c>
      <c r="F13" s="3" t="s">
        <v>283</v>
      </c>
      <c r="G13" t="s">
        <v>144</v>
      </c>
      <c r="H13" s="4">
        <v>4.4451783860261012</v>
      </c>
      <c r="I13">
        <v>13413</v>
      </c>
      <c r="J13" t="s">
        <v>52</v>
      </c>
      <c r="K13">
        <v>6</v>
      </c>
      <c r="L13">
        <v>30823710</v>
      </c>
      <c r="M13" s="14" t="s">
        <v>49</v>
      </c>
      <c r="N13" s="19">
        <v>0.8724354099912407</v>
      </c>
      <c r="O13" s="3">
        <v>6.3226799999999996E-5</v>
      </c>
      <c r="P13" s="4">
        <v>0.89961354708572183</v>
      </c>
      <c r="Q13" s="3">
        <v>2.9254502971711999E-7</v>
      </c>
      <c r="R13" s="4">
        <v>2.3347084781651102</v>
      </c>
      <c r="S13">
        <v>150279</v>
      </c>
      <c r="T13" s="4">
        <v>0.340245334134752</v>
      </c>
      <c r="U13" s="4" t="s">
        <v>504</v>
      </c>
      <c r="V13" s="4" t="s">
        <v>503</v>
      </c>
      <c r="Y13" s="3">
        <v>1.6046399999999999E-6</v>
      </c>
      <c r="Z13" t="str">
        <f t="shared" si="0"/>
        <v>No</v>
      </c>
      <c r="AA13" t="str">
        <f t="shared" si="1"/>
        <v>No</v>
      </c>
    </row>
    <row r="14" spans="1:27" x14ac:dyDescent="0.2">
      <c r="A14" t="s">
        <v>42</v>
      </c>
      <c r="B14">
        <v>6</v>
      </c>
      <c r="C14">
        <v>30672353</v>
      </c>
      <c r="D14" t="s">
        <v>43</v>
      </c>
      <c r="E14" s="3">
        <v>7.5169000000000001E-31</v>
      </c>
      <c r="F14" s="3" t="s">
        <v>283</v>
      </c>
      <c r="G14" t="s">
        <v>144</v>
      </c>
      <c r="H14" s="4">
        <v>4.4451783860261012</v>
      </c>
      <c r="I14">
        <v>13413</v>
      </c>
      <c r="J14" t="s">
        <v>51</v>
      </c>
      <c r="K14">
        <v>6</v>
      </c>
      <c r="L14">
        <v>30803254</v>
      </c>
      <c r="M14" s="14" t="s">
        <v>49</v>
      </c>
      <c r="N14" s="19">
        <v>0.87127445550462446</v>
      </c>
      <c r="O14" s="3">
        <v>3.55266E-5</v>
      </c>
      <c r="P14" s="4">
        <v>0.8968936372867703</v>
      </c>
      <c r="Q14" s="3">
        <v>1.959691565316E-7</v>
      </c>
      <c r="R14" s="4">
        <v>2.25836592283409</v>
      </c>
      <c r="S14">
        <v>129823</v>
      </c>
      <c r="T14" s="4">
        <v>0.34473572291037402</v>
      </c>
      <c r="U14" s="4" t="s">
        <v>502</v>
      </c>
      <c r="V14" s="4" t="s">
        <v>501</v>
      </c>
      <c r="Y14" s="40">
        <v>2.5774299999999999E-9</v>
      </c>
      <c r="Z14" t="str">
        <f t="shared" si="0"/>
        <v>Yes</v>
      </c>
      <c r="AA14" t="str">
        <f t="shared" si="1"/>
        <v>Yes</v>
      </c>
    </row>
    <row r="15" spans="1:27" x14ac:dyDescent="0.2">
      <c r="A15" t="s">
        <v>42</v>
      </c>
      <c r="B15">
        <v>6</v>
      </c>
      <c r="C15">
        <v>30672353</v>
      </c>
      <c r="D15" t="s">
        <v>43</v>
      </c>
      <c r="E15" s="3">
        <v>7.5169000000000001E-31</v>
      </c>
      <c r="F15" s="3" t="s">
        <v>283</v>
      </c>
      <c r="G15" t="s">
        <v>144</v>
      </c>
      <c r="H15" s="4">
        <v>4.4451783860261012</v>
      </c>
      <c r="I15">
        <v>13413</v>
      </c>
      <c r="J15" t="s">
        <v>50</v>
      </c>
      <c r="K15">
        <v>6</v>
      </c>
      <c r="L15">
        <v>30805921</v>
      </c>
      <c r="M15" s="14" t="s">
        <v>49</v>
      </c>
      <c r="N15" s="19">
        <v>0.86953078061519495</v>
      </c>
      <c r="O15" s="3">
        <v>2.42823E-5</v>
      </c>
      <c r="P15" s="4">
        <v>0.89505241336768404</v>
      </c>
      <c r="Q15" s="3">
        <v>1.22587293853481E-7</v>
      </c>
      <c r="R15" s="4">
        <v>2.29684436239098</v>
      </c>
      <c r="S15">
        <v>132490</v>
      </c>
      <c r="T15" s="4">
        <v>0.35003629905947697</v>
      </c>
      <c r="U15" s="4" t="s">
        <v>500</v>
      </c>
      <c r="V15" s="4" t="s">
        <v>499</v>
      </c>
      <c r="Y15" s="40">
        <v>1.75234E-9</v>
      </c>
      <c r="Z15" t="str">
        <f t="shared" si="0"/>
        <v>Yes</v>
      </c>
      <c r="AA15" t="str">
        <f t="shared" si="1"/>
        <v>Yes</v>
      </c>
    </row>
    <row r="16" spans="1:27" x14ac:dyDescent="0.2">
      <c r="A16" t="s">
        <v>42</v>
      </c>
      <c r="B16">
        <v>6</v>
      </c>
      <c r="C16">
        <v>30672353</v>
      </c>
      <c r="D16" t="s">
        <v>43</v>
      </c>
      <c r="E16" s="3">
        <v>7.5169000000000001E-31</v>
      </c>
      <c r="F16" s="3" t="s">
        <v>283</v>
      </c>
      <c r="G16" t="s">
        <v>144</v>
      </c>
      <c r="H16" s="4">
        <v>4.4451783860261012</v>
      </c>
      <c r="I16">
        <v>13413</v>
      </c>
      <c r="J16" t="s">
        <v>134</v>
      </c>
      <c r="K16">
        <v>6</v>
      </c>
      <c r="L16">
        <v>31263051</v>
      </c>
      <c r="M16" s="14" t="s">
        <v>83</v>
      </c>
      <c r="N16" s="19">
        <v>0.86326668627901859</v>
      </c>
      <c r="O16" s="3">
        <v>1.5188800000000001E-4</v>
      </c>
      <c r="P16" s="4">
        <v>0.89684969057524655</v>
      </c>
      <c r="Q16" s="3">
        <v>3.5003746192283999E-7</v>
      </c>
      <c r="R16" s="4">
        <v>2.6374089373626899</v>
      </c>
      <c r="S16">
        <v>179017</v>
      </c>
      <c r="T16" s="4">
        <v>0.55025284222291004</v>
      </c>
      <c r="U16" s="4" t="s">
        <v>506</v>
      </c>
      <c r="V16" s="4" t="s">
        <v>505</v>
      </c>
      <c r="W16" t="s">
        <v>136</v>
      </c>
      <c r="Y16" s="40">
        <v>1.4733800000000001E-8</v>
      </c>
      <c r="Z16" t="str">
        <f t="shared" si="0"/>
        <v>Yes</v>
      </c>
      <c r="AA16" t="str">
        <f t="shared" si="1"/>
        <v>Yes</v>
      </c>
    </row>
    <row r="17" spans="1:27" x14ac:dyDescent="0.2">
      <c r="A17" t="s">
        <v>42</v>
      </c>
      <c r="B17">
        <v>6</v>
      </c>
      <c r="C17">
        <v>30672353</v>
      </c>
      <c r="D17" t="s">
        <v>43</v>
      </c>
      <c r="E17" s="3">
        <v>7.5169000000000001E-31</v>
      </c>
      <c r="F17" s="3" t="s">
        <v>283</v>
      </c>
      <c r="G17" t="s">
        <v>143</v>
      </c>
      <c r="H17" s="4">
        <v>4.4451783860261012</v>
      </c>
      <c r="I17">
        <v>13413</v>
      </c>
      <c r="J17" t="s">
        <v>41</v>
      </c>
      <c r="K17">
        <v>6</v>
      </c>
      <c r="L17">
        <v>32339840</v>
      </c>
      <c r="M17" s="14" t="s">
        <v>40</v>
      </c>
      <c r="N17" s="19">
        <v>0.85527024750804237</v>
      </c>
      <c r="O17" s="3">
        <v>6.0490000000000002E-7</v>
      </c>
      <c r="P17" s="4">
        <v>0.86596135164589816</v>
      </c>
      <c r="Q17" s="3">
        <v>5.8968284183581302E-8</v>
      </c>
      <c r="R17" s="4">
        <v>1.01106509333195</v>
      </c>
      <c r="S17">
        <v>607616</v>
      </c>
      <c r="T17" s="4">
        <v>0.62534129070850297</v>
      </c>
      <c r="U17" s="4" t="s">
        <v>488</v>
      </c>
      <c r="V17" s="4" t="s">
        <v>487</v>
      </c>
      <c r="Y17" s="41">
        <v>6.1346699999999997E-8</v>
      </c>
      <c r="Z17" t="str">
        <f t="shared" si="0"/>
        <v>Yes</v>
      </c>
      <c r="AA17" t="str">
        <f t="shared" si="1"/>
        <v>No</v>
      </c>
    </row>
    <row r="18" spans="1:27" x14ac:dyDescent="0.2">
      <c r="A18" t="s">
        <v>42</v>
      </c>
      <c r="B18">
        <v>6</v>
      </c>
      <c r="C18">
        <v>30672353</v>
      </c>
      <c r="D18" t="s">
        <v>43</v>
      </c>
      <c r="E18" s="3">
        <v>7.5169000000000001E-31</v>
      </c>
      <c r="F18" s="3" t="s">
        <v>283</v>
      </c>
      <c r="G18" t="s">
        <v>144</v>
      </c>
      <c r="H18" s="4">
        <v>4.4451783860261012</v>
      </c>
      <c r="I18">
        <v>13413</v>
      </c>
      <c r="J18" t="s">
        <v>80</v>
      </c>
      <c r="K18">
        <v>6</v>
      </c>
      <c r="L18">
        <v>31313101</v>
      </c>
      <c r="M18" s="14" t="s">
        <v>79</v>
      </c>
      <c r="N18" s="19">
        <v>0.85946713073082315</v>
      </c>
      <c r="O18" s="3">
        <v>9.3088999999999999E-6</v>
      </c>
      <c r="P18" s="4">
        <v>0.88660031622472801</v>
      </c>
      <c r="Q18" s="12">
        <v>2.78433742988499E-8</v>
      </c>
      <c r="R18" s="4">
        <v>2.5241764993031799</v>
      </c>
      <c r="S18">
        <v>229067</v>
      </c>
      <c r="T18" s="4">
        <v>0.71646881141109398</v>
      </c>
      <c r="U18" s="4" t="s">
        <v>496</v>
      </c>
      <c r="V18" s="4" t="s">
        <v>495</v>
      </c>
      <c r="W18" t="s">
        <v>136</v>
      </c>
      <c r="X18" t="s">
        <v>136</v>
      </c>
      <c r="Y18" s="40">
        <v>1.2507E-9</v>
      </c>
      <c r="Z18" t="str">
        <f t="shared" si="0"/>
        <v>Yes</v>
      </c>
      <c r="AA18" t="str">
        <f t="shared" si="1"/>
        <v>Yes</v>
      </c>
    </row>
    <row r="19" spans="1:27" x14ac:dyDescent="0.2">
      <c r="A19" t="s">
        <v>42</v>
      </c>
      <c r="B19">
        <v>6</v>
      </c>
      <c r="C19">
        <v>30672353</v>
      </c>
      <c r="D19" t="s">
        <v>43</v>
      </c>
      <c r="E19" s="3">
        <v>7.5169000000000001E-31</v>
      </c>
      <c r="F19" s="3" t="s">
        <v>283</v>
      </c>
      <c r="G19" t="s">
        <v>144</v>
      </c>
      <c r="H19" s="4">
        <v>4.4451783860261012</v>
      </c>
      <c r="I19">
        <v>13413</v>
      </c>
      <c r="J19" t="s">
        <v>84</v>
      </c>
      <c r="K19">
        <v>6</v>
      </c>
      <c r="L19">
        <v>31274380</v>
      </c>
      <c r="M19" s="14" t="s">
        <v>83</v>
      </c>
      <c r="N19" s="19">
        <v>0.86058325970118654</v>
      </c>
      <c r="O19" s="3">
        <v>1.6682300000000001E-5</v>
      </c>
      <c r="P19" s="4">
        <v>0.88977024612843048</v>
      </c>
      <c r="Q19" s="12">
        <v>3.6669802768347001E-8</v>
      </c>
      <c r="R19" s="4">
        <v>2.6579473528270001</v>
      </c>
      <c r="S19">
        <v>190346</v>
      </c>
      <c r="T19" s="4">
        <v>0.82587543631337301</v>
      </c>
      <c r="U19" s="4" t="s">
        <v>498</v>
      </c>
      <c r="V19" s="4" t="s">
        <v>497</v>
      </c>
      <c r="W19" t="s">
        <v>136</v>
      </c>
      <c r="Y19" s="40">
        <v>1.90947E-9</v>
      </c>
      <c r="Z19" t="str">
        <f t="shared" si="0"/>
        <v>Yes</v>
      </c>
      <c r="AA19" t="str">
        <f t="shared" si="1"/>
        <v>Yes</v>
      </c>
    </row>
    <row r="20" spans="1:27" x14ac:dyDescent="0.2">
      <c r="A20" t="s">
        <v>42</v>
      </c>
      <c r="B20">
        <v>6</v>
      </c>
      <c r="C20">
        <v>30672353</v>
      </c>
      <c r="D20" t="s">
        <v>43</v>
      </c>
      <c r="E20" s="3">
        <v>7.5169000000000001E-31</v>
      </c>
      <c r="F20" s="3" t="s">
        <v>283</v>
      </c>
      <c r="G20" t="s">
        <v>144</v>
      </c>
      <c r="H20" s="4">
        <v>4.4451783860261012</v>
      </c>
      <c r="I20">
        <v>13413</v>
      </c>
      <c r="J20" t="s">
        <v>70</v>
      </c>
      <c r="K20">
        <v>6</v>
      </c>
      <c r="L20">
        <v>30756593</v>
      </c>
      <c r="M20" s="14" t="s">
        <v>66</v>
      </c>
      <c r="N20" s="19">
        <v>0.85720184263171484</v>
      </c>
      <c r="O20" s="3">
        <v>7.3484899999999998E-4</v>
      </c>
      <c r="P20" s="4">
        <v>0.90558186240211747</v>
      </c>
      <c r="Q20" s="3">
        <v>1.8398335580440999E-7</v>
      </c>
      <c r="R20" s="4">
        <v>3.6014195715114399</v>
      </c>
      <c r="S20">
        <v>83162</v>
      </c>
      <c r="T20" s="4">
        <v>0.89877972665750305</v>
      </c>
      <c r="U20" s="4" t="s">
        <v>508</v>
      </c>
      <c r="V20" s="4" t="s">
        <v>510</v>
      </c>
      <c r="Y20" s="40">
        <v>8.1805700000000004E-13</v>
      </c>
      <c r="Z20" t="str">
        <f t="shared" si="0"/>
        <v>Yes</v>
      </c>
      <c r="AA20" t="str">
        <f t="shared" si="1"/>
        <v>Yes</v>
      </c>
    </row>
    <row r="21" spans="1:27" x14ac:dyDescent="0.2">
      <c r="A21" t="s">
        <v>42</v>
      </c>
      <c r="B21">
        <v>6</v>
      </c>
      <c r="C21">
        <v>30672353</v>
      </c>
      <c r="D21" t="s">
        <v>43</v>
      </c>
      <c r="E21" s="3">
        <v>7.5169000000000001E-31</v>
      </c>
      <c r="F21" s="3" t="s">
        <v>283</v>
      </c>
      <c r="G21" t="s">
        <v>144</v>
      </c>
      <c r="H21" s="4">
        <v>4.4451783860261012</v>
      </c>
      <c r="I21">
        <v>13413</v>
      </c>
      <c r="J21" t="s">
        <v>69</v>
      </c>
      <c r="K21">
        <v>6</v>
      </c>
      <c r="L21">
        <v>30756822</v>
      </c>
      <c r="M21" s="14" t="s">
        <v>66</v>
      </c>
      <c r="N21" s="19">
        <v>0.85685453623234042</v>
      </c>
      <c r="O21" s="3">
        <v>6.9815100000000004E-4</v>
      </c>
      <c r="P21" s="4">
        <v>0.9052117361957186</v>
      </c>
      <c r="Q21" s="3">
        <v>1.7051831547410199E-7</v>
      </c>
      <c r="R21" s="4">
        <v>3.6121783307567199</v>
      </c>
      <c r="S21">
        <v>83391</v>
      </c>
      <c r="T21" s="4">
        <v>0.89878764643785403</v>
      </c>
      <c r="U21" s="4" t="s">
        <v>511</v>
      </c>
      <c r="V21" s="4" t="s">
        <v>510</v>
      </c>
      <c r="Y21" s="40">
        <v>7.6098999999999997E-13</v>
      </c>
      <c r="Z21" t="str">
        <f t="shared" si="0"/>
        <v>Yes</v>
      </c>
      <c r="AA21" t="str">
        <f t="shared" si="1"/>
        <v>Yes</v>
      </c>
    </row>
    <row r="22" spans="1:27" x14ac:dyDescent="0.2">
      <c r="A22" t="s">
        <v>42</v>
      </c>
      <c r="B22">
        <v>6</v>
      </c>
      <c r="C22">
        <v>30672353</v>
      </c>
      <c r="D22" t="s">
        <v>43</v>
      </c>
      <c r="E22" s="3">
        <v>7.5169000000000001E-31</v>
      </c>
      <c r="F22" s="3" t="s">
        <v>283</v>
      </c>
      <c r="G22" t="s">
        <v>144</v>
      </c>
      <c r="H22" s="4">
        <v>4.4451783860261012</v>
      </c>
      <c r="I22">
        <v>13413</v>
      </c>
      <c r="J22" t="s">
        <v>71</v>
      </c>
      <c r="K22">
        <v>6</v>
      </c>
      <c r="L22">
        <v>30747216</v>
      </c>
      <c r="M22" s="14" t="s">
        <v>66</v>
      </c>
      <c r="N22" s="19">
        <v>0.8567157475019368</v>
      </c>
      <c r="O22" s="3">
        <v>9.1958000000000003E-4</v>
      </c>
      <c r="P22" s="4">
        <v>0.9066372080584999</v>
      </c>
      <c r="Q22" s="3">
        <v>2.03144457310145E-7</v>
      </c>
      <c r="R22" s="4">
        <v>3.6557845398763198</v>
      </c>
      <c r="S22">
        <v>73785</v>
      </c>
      <c r="T22" s="4">
        <v>0.89878809837618001</v>
      </c>
      <c r="U22" s="4" t="s">
        <v>513</v>
      </c>
      <c r="V22" s="4" t="s">
        <v>512</v>
      </c>
      <c r="Y22" s="40">
        <v>2.9656300000000002E-12</v>
      </c>
      <c r="Z22" t="str">
        <f t="shared" si="0"/>
        <v>Yes</v>
      </c>
      <c r="AA22" t="str">
        <f t="shared" si="1"/>
        <v>Yes</v>
      </c>
    </row>
    <row r="23" spans="1:27" x14ac:dyDescent="0.2">
      <c r="A23" t="s">
        <v>42</v>
      </c>
      <c r="B23">
        <v>6</v>
      </c>
      <c r="C23">
        <v>30672353</v>
      </c>
      <c r="D23" t="s">
        <v>43</v>
      </c>
      <c r="E23" s="3">
        <v>7.5169000000000001E-31</v>
      </c>
      <c r="F23" s="3" t="s">
        <v>283</v>
      </c>
      <c r="G23" t="s">
        <v>144</v>
      </c>
      <c r="H23" s="4">
        <v>4.4451783860261012</v>
      </c>
      <c r="I23">
        <v>13413</v>
      </c>
      <c r="J23" t="s">
        <v>68</v>
      </c>
      <c r="K23">
        <v>6</v>
      </c>
      <c r="L23">
        <v>30749712</v>
      </c>
      <c r="M23" s="14" t="s">
        <v>66</v>
      </c>
      <c r="N23" s="19">
        <v>0.85468468372430084</v>
      </c>
      <c r="O23" s="3">
        <v>5.0542700000000002E-4</v>
      </c>
      <c r="P23" s="4">
        <v>0.90288688427073438</v>
      </c>
      <c r="Q23" s="3">
        <v>1.06464857917728E-7</v>
      </c>
      <c r="R23" s="4">
        <v>3.67645215944659</v>
      </c>
      <c r="S23">
        <v>76281</v>
      </c>
      <c r="T23" s="4">
        <v>0.89880886256341797</v>
      </c>
      <c r="U23" s="4" t="s">
        <v>508</v>
      </c>
      <c r="V23" s="4" t="s">
        <v>509</v>
      </c>
      <c r="Y23" s="40">
        <v>5.1531500000000001E-13</v>
      </c>
      <c r="Z23" t="str">
        <f t="shared" si="0"/>
        <v>Yes</v>
      </c>
      <c r="AA23" t="str">
        <f t="shared" si="1"/>
        <v>Yes</v>
      </c>
    </row>
    <row r="24" spans="1:27" x14ac:dyDescent="0.2">
      <c r="A24" t="s">
        <v>42</v>
      </c>
      <c r="B24">
        <v>6</v>
      </c>
      <c r="C24">
        <v>30672353</v>
      </c>
      <c r="D24" t="s">
        <v>43</v>
      </c>
      <c r="E24" s="3">
        <v>7.5169000000000001E-31</v>
      </c>
      <c r="F24" s="3" t="s">
        <v>283</v>
      </c>
      <c r="G24" t="s">
        <v>144</v>
      </c>
      <c r="H24" s="4">
        <v>4.4451783860261012</v>
      </c>
      <c r="I24">
        <v>13413</v>
      </c>
      <c r="J24" t="s">
        <v>67</v>
      </c>
      <c r="K24">
        <v>6</v>
      </c>
      <c r="L24">
        <v>30753146</v>
      </c>
      <c r="M24" s="14" t="s">
        <v>66</v>
      </c>
      <c r="N24" s="19">
        <v>0.85437771546751085</v>
      </c>
      <c r="O24" s="3">
        <v>4.86816E-4</v>
      </c>
      <c r="P24" s="4">
        <v>0.90261244837428589</v>
      </c>
      <c r="Q24" s="3">
        <v>9.9810220287718599E-8</v>
      </c>
      <c r="R24" s="4">
        <v>3.6881898294814199</v>
      </c>
      <c r="S24">
        <v>79715</v>
      </c>
      <c r="T24" s="4">
        <v>0.89881092868039303</v>
      </c>
      <c r="U24" s="4" t="s">
        <v>508</v>
      </c>
      <c r="V24" s="4" t="s">
        <v>507</v>
      </c>
      <c r="Y24" s="40">
        <v>4.5724200000000002E-13</v>
      </c>
      <c r="Z24" t="str">
        <f t="shared" si="0"/>
        <v>Yes</v>
      </c>
      <c r="AA24" t="str">
        <f t="shared" si="1"/>
        <v>Yes</v>
      </c>
    </row>
    <row r="25" spans="1:27" x14ac:dyDescent="0.2">
      <c r="A25" t="s">
        <v>42</v>
      </c>
      <c r="B25">
        <v>6</v>
      </c>
      <c r="C25">
        <v>30672353</v>
      </c>
      <c r="D25" t="s">
        <v>43</v>
      </c>
      <c r="E25" s="3">
        <v>7.5169000000000001E-31</v>
      </c>
      <c r="F25" s="3" t="s">
        <v>283</v>
      </c>
      <c r="G25" t="s">
        <v>144</v>
      </c>
      <c r="H25" s="4">
        <v>4.4451783860261012</v>
      </c>
      <c r="I25">
        <v>13413</v>
      </c>
      <c r="J25" t="s">
        <v>130</v>
      </c>
      <c r="K25">
        <v>6</v>
      </c>
      <c r="L25">
        <v>30078330</v>
      </c>
      <c r="M25" s="14" t="s">
        <v>253</v>
      </c>
      <c r="N25" s="19">
        <v>1.2152047769220731</v>
      </c>
      <c r="O25" s="3">
        <v>1.40791E-6</v>
      </c>
      <c r="P25" s="4">
        <v>1.1868669262100859</v>
      </c>
      <c r="Q25" s="3">
        <v>9.4161273820058802E-8</v>
      </c>
      <c r="R25" s="4">
        <v>1.1747025685779999</v>
      </c>
      <c r="S25">
        <v>594023</v>
      </c>
      <c r="T25" s="4">
        <v>0.93847310811890905</v>
      </c>
      <c r="U25" s="4" t="s">
        <v>492</v>
      </c>
      <c r="V25" s="4" t="s">
        <v>491</v>
      </c>
      <c r="W25" t="s">
        <v>136</v>
      </c>
      <c r="Y25" s="40">
        <v>1.7791899999999999E-8</v>
      </c>
      <c r="Z25" t="str">
        <f t="shared" si="0"/>
        <v>Yes</v>
      </c>
      <c r="AA25" t="str">
        <f t="shared" si="1"/>
        <v>Yes</v>
      </c>
    </row>
    <row r="26" spans="1:27" x14ac:dyDescent="0.2">
      <c r="A26" t="s">
        <v>42</v>
      </c>
      <c r="B26">
        <v>6</v>
      </c>
      <c r="C26">
        <v>30672353</v>
      </c>
      <c r="D26" t="s">
        <v>43</v>
      </c>
      <c r="E26" s="3">
        <v>7.5169000000000001E-31</v>
      </c>
      <c r="F26" s="3" t="s">
        <v>283</v>
      </c>
      <c r="G26" t="s">
        <v>144</v>
      </c>
      <c r="H26" s="4">
        <v>4.4451783860261012</v>
      </c>
      <c r="I26">
        <v>13413</v>
      </c>
      <c r="J26" t="s">
        <v>129</v>
      </c>
      <c r="K26">
        <v>6</v>
      </c>
      <c r="L26">
        <v>30078275</v>
      </c>
      <c r="M26" s="14" t="s">
        <v>253</v>
      </c>
      <c r="N26" s="19">
        <v>1.2200836164591333</v>
      </c>
      <c r="O26" s="3">
        <v>8.7287899999999999E-7</v>
      </c>
      <c r="P26" s="4">
        <v>1.1906447891461858</v>
      </c>
      <c r="Q26" s="12">
        <v>5.0090270332412297E-8</v>
      </c>
      <c r="R26" s="4">
        <v>1.2412006696822699</v>
      </c>
      <c r="S26">
        <v>594078</v>
      </c>
      <c r="T26" s="4">
        <v>0.93931073316327995</v>
      </c>
      <c r="U26" s="4" t="s">
        <v>490</v>
      </c>
      <c r="V26" s="4" t="s">
        <v>489</v>
      </c>
      <c r="W26" t="s">
        <v>136</v>
      </c>
      <c r="Y26" s="40">
        <v>8.5475400000000005E-9</v>
      </c>
      <c r="Z26" t="str">
        <f t="shared" si="0"/>
        <v>Yes</v>
      </c>
      <c r="AA26" t="str">
        <f t="shared" si="1"/>
        <v>Yes</v>
      </c>
    </row>
    <row r="27" spans="1:27" x14ac:dyDescent="0.2">
      <c r="A27" t="s">
        <v>42</v>
      </c>
      <c r="B27">
        <v>6</v>
      </c>
      <c r="C27">
        <v>30672353</v>
      </c>
      <c r="D27" t="s">
        <v>43</v>
      </c>
      <c r="E27" s="3">
        <v>7.5169000000000001E-31</v>
      </c>
      <c r="F27" s="3" t="s">
        <v>283</v>
      </c>
      <c r="G27" t="s">
        <v>144</v>
      </c>
      <c r="H27" s="4">
        <v>4.4451783860261012</v>
      </c>
      <c r="I27">
        <v>13413</v>
      </c>
      <c r="J27" t="s">
        <v>131</v>
      </c>
      <c r="K27">
        <v>6</v>
      </c>
      <c r="L27">
        <v>30079993</v>
      </c>
      <c r="M27" s="14" t="s">
        <v>253</v>
      </c>
      <c r="N27" s="19">
        <v>1.2180414180232204</v>
      </c>
      <c r="O27" s="3">
        <v>2.7428299999999998E-6</v>
      </c>
      <c r="P27" s="4">
        <v>1.1859605061750043</v>
      </c>
      <c r="Q27" s="3">
        <v>1.3474069757988801E-7</v>
      </c>
      <c r="R27" s="4">
        <v>1.3087000995092199</v>
      </c>
      <c r="S27">
        <v>592360</v>
      </c>
      <c r="T27" s="4">
        <v>0.94525650782474002</v>
      </c>
      <c r="U27" s="4" t="s">
        <v>494</v>
      </c>
      <c r="V27" s="4" t="s">
        <v>493</v>
      </c>
      <c r="W27" t="s">
        <v>136</v>
      </c>
      <c r="Y27" s="40">
        <v>1.3848300000000001E-8</v>
      </c>
      <c r="Z27" t="str">
        <f t="shared" si="0"/>
        <v>Yes</v>
      </c>
      <c r="AA27" t="str">
        <f t="shared" si="1"/>
        <v>Yes</v>
      </c>
    </row>
    <row r="28" spans="1:27" x14ac:dyDescent="0.2">
      <c r="A28" t="s">
        <v>82</v>
      </c>
      <c r="B28">
        <v>6</v>
      </c>
      <c r="C28">
        <v>30673431</v>
      </c>
      <c r="D28" t="s">
        <v>43</v>
      </c>
      <c r="E28" s="3">
        <v>1.47143E-22</v>
      </c>
      <c r="F28" s="3" t="s">
        <v>283</v>
      </c>
      <c r="G28" t="s">
        <v>143</v>
      </c>
      <c r="H28" s="4">
        <v>3.7635776211346119</v>
      </c>
      <c r="I28">
        <v>13441</v>
      </c>
      <c r="J28" t="s">
        <v>87</v>
      </c>
      <c r="K28">
        <v>6</v>
      </c>
      <c r="L28">
        <v>32681049</v>
      </c>
      <c r="M28" s="14" t="s">
        <v>85</v>
      </c>
      <c r="N28" s="19">
        <v>0.84737108205117995</v>
      </c>
      <c r="O28" s="3">
        <v>7.8247799999999995E-7</v>
      </c>
      <c r="P28" s="4">
        <v>0.86279254929441518</v>
      </c>
      <c r="Q28" s="12">
        <v>2.60793379664488E-8</v>
      </c>
      <c r="R28" s="4">
        <v>1.4771755733753</v>
      </c>
      <c r="S28">
        <v>948825</v>
      </c>
      <c r="T28" s="1">
        <v>1.70522283269346E-2</v>
      </c>
      <c r="U28" s="4" t="s">
        <v>526</v>
      </c>
      <c r="V28" s="4" t="s">
        <v>525</v>
      </c>
      <c r="W28" t="s">
        <v>136</v>
      </c>
      <c r="Y28" s="40">
        <v>2.9175200000000001E-9</v>
      </c>
      <c r="Z28" t="str">
        <f t="shared" si="0"/>
        <v>Yes</v>
      </c>
      <c r="AA28" t="str">
        <f t="shared" si="1"/>
        <v>Yes</v>
      </c>
    </row>
    <row r="29" spans="1:27" x14ac:dyDescent="0.2">
      <c r="A29" t="s">
        <v>82</v>
      </c>
      <c r="B29">
        <v>6</v>
      </c>
      <c r="C29">
        <v>30673431</v>
      </c>
      <c r="D29" t="s">
        <v>43</v>
      </c>
      <c r="E29" s="3">
        <v>1.47143E-22</v>
      </c>
      <c r="F29" s="3" t="s">
        <v>283</v>
      </c>
      <c r="G29" t="s">
        <v>143</v>
      </c>
      <c r="H29" s="4">
        <v>3.7635776211346119</v>
      </c>
      <c r="I29">
        <v>13441</v>
      </c>
      <c r="J29" t="s">
        <v>86</v>
      </c>
      <c r="K29">
        <v>6</v>
      </c>
      <c r="L29">
        <v>32681568</v>
      </c>
      <c r="M29" s="14" t="s">
        <v>85</v>
      </c>
      <c r="N29" s="19">
        <v>0.84646512534032259</v>
      </c>
      <c r="O29" s="3">
        <v>6.3994499999999998E-7</v>
      </c>
      <c r="P29" s="4">
        <v>0.86170180675966379</v>
      </c>
      <c r="Q29" s="12">
        <v>2.1615788601456502E-8</v>
      </c>
      <c r="R29" s="4">
        <v>1.47137156582164</v>
      </c>
      <c r="S29">
        <v>949344</v>
      </c>
      <c r="T29" s="1">
        <v>1.7309694572423501E-2</v>
      </c>
      <c r="U29" s="4" t="s">
        <v>524</v>
      </c>
      <c r="V29" s="4" t="s">
        <v>523</v>
      </c>
      <c r="W29" t="s">
        <v>136</v>
      </c>
      <c r="Y29" s="40">
        <v>2.1320000000000001E-9</v>
      </c>
      <c r="Z29" t="str">
        <f t="shared" si="0"/>
        <v>Yes</v>
      </c>
      <c r="AA29" t="str">
        <f t="shared" si="1"/>
        <v>Yes</v>
      </c>
    </row>
    <row r="30" spans="1:27" x14ac:dyDescent="0.2">
      <c r="A30" t="s">
        <v>82</v>
      </c>
      <c r="B30">
        <v>6</v>
      </c>
      <c r="C30">
        <v>30673431</v>
      </c>
      <c r="D30" t="s">
        <v>43</v>
      </c>
      <c r="E30" s="3">
        <v>1.47143E-22</v>
      </c>
      <c r="F30" s="3" t="s">
        <v>283</v>
      </c>
      <c r="G30" t="s">
        <v>143</v>
      </c>
      <c r="H30" s="4">
        <v>3.7635776211346119</v>
      </c>
      <c r="I30">
        <v>13441</v>
      </c>
      <c r="J30" t="s">
        <v>102</v>
      </c>
      <c r="K30">
        <v>6</v>
      </c>
      <c r="L30">
        <v>31093190</v>
      </c>
      <c r="M30" s="14" t="s">
        <v>101</v>
      </c>
      <c r="N30" s="19">
        <v>0.79880747830687016</v>
      </c>
      <c r="O30" s="3">
        <v>1.59326E-4</v>
      </c>
      <c r="P30" s="4">
        <v>0.85040293554708746</v>
      </c>
      <c r="Q30" s="3">
        <v>1.5328790644127999E-7</v>
      </c>
      <c r="R30" s="4">
        <v>3.0167787601838998</v>
      </c>
      <c r="S30">
        <v>9156</v>
      </c>
      <c r="T30" s="4">
        <v>0.240660408200607</v>
      </c>
      <c r="U30" s="4" t="s">
        <v>530</v>
      </c>
      <c r="V30" s="4" t="s">
        <v>529</v>
      </c>
      <c r="W30" t="s">
        <v>136</v>
      </c>
      <c r="Y30" s="41">
        <v>1.31918E-7</v>
      </c>
      <c r="Z30" t="str">
        <f t="shared" si="0"/>
        <v>Yes</v>
      </c>
      <c r="AA30" t="str">
        <f t="shared" si="1"/>
        <v>No</v>
      </c>
    </row>
    <row r="31" spans="1:27" x14ac:dyDescent="0.2">
      <c r="A31" t="s">
        <v>82</v>
      </c>
      <c r="B31">
        <v>6</v>
      </c>
      <c r="C31">
        <v>30673431</v>
      </c>
      <c r="D31" t="s">
        <v>43</v>
      </c>
      <c r="E31" s="3">
        <v>1.47143E-22</v>
      </c>
      <c r="F31" s="3" t="s">
        <v>283</v>
      </c>
      <c r="G31" t="s">
        <v>143</v>
      </c>
      <c r="H31" s="4">
        <v>3.7635776211346119</v>
      </c>
      <c r="I31">
        <v>13441</v>
      </c>
      <c r="J31" t="s">
        <v>81</v>
      </c>
      <c r="K31">
        <v>6</v>
      </c>
      <c r="L31">
        <v>31318144</v>
      </c>
      <c r="M31" s="14" t="s">
        <v>79</v>
      </c>
      <c r="N31" s="19">
        <v>0.841486446564089</v>
      </c>
      <c r="O31" s="3">
        <v>1.2096800000000001E-5</v>
      </c>
      <c r="P31" s="4">
        <v>0.86500672284959801</v>
      </c>
      <c r="Q31" s="3">
        <v>1.73994968155368E-7</v>
      </c>
      <c r="R31" s="4">
        <v>1.8421338114953001</v>
      </c>
      <c r="S31">
        <v>234110</v>
      </c>
      <c r="T31" s="4">
        <v>0.77089602176610394</v>
      </c>
      <c r="U31" s="4" t="s">
        <v>528</v>
      </c>
      <c r="V31" s="4" t="s">
        <v>527</v>
      </c>
      <c r="W31" t="s">
        <v>136</v>
      </c>
      <c r="X31" t="s">
        <v>136</v>
      </c>
      <c r="Y31" s="40">
        <v>1.4309399999999999E-8</v>
      </c>
      <c r="Z31" t="str">
        <f t="shared" si="0"/>
        <v>Yes</v>
      </c>
      <c r="AA31" t="str">
        <f t="shared" si="1"/>
        <v>Yes</v>
      </c>
    </row>
    <row r="32" spans="1:27" x14ac:dyDescent="0.2">
      <c r="A32" t="s">
        <v>94</v>
      </c>
      <c r="B32">
        <v>10</v>
      </c>
      <c r="C32">
        <v>64445564</v>
      </c>
      <c r="D32" t="s">
        <v>95</v>
      </c>
      <c r="E32" s="3">
        <v>6.7091699999999997E-10</v>
      </c>
      <c r="F32" s="3" t="s">
        <v>580</v>
      </c>
      <c r="G32" t="s">
        <v>139</v>
      </c>
      <c r="H32" s="4">
        <v>1.1754863772118034</v>
      </c>
      <c r="I32">
        <v>6768</v>
      </c>
      <c r="J32" t="s">
        <v>96</v>
      </c>
      <c r="K32">
        <v>9</v>
      </c>
      <c r="L32">
        <v>5063701</v>
      </c>
      <c r="M32" s="14" t="s">
        <v>92</v>
      </c>
      <c r="N32" s="19">
        <v>0.80033454834491879</v>
      </c>
      <c r="O32" s="3">
        <v>1.08764E-5</v>
      </c>
      <c r="P32" s="4">
        <v>0.87919725328917475</v>
      </c>
      <c r="Q32" s="3">
        <v>7.1417938529662498E-8</v>
      </c>
      <c r="R32" s="4">
        <v>2.1826778610240201</v>
      </c>
      <c r="S32">
        <v>70452183</v>
      </c>
      <c r="T32" s="4">
        <v>0.820006690637754</v>
      </c>
      <c r="U32" s="4" t="s">
        <v>542</v>
      </c>
      <c r="V32" s="4" t="s">
        <v>541</v>
      </c>
      <c r="W32" t="s">
        <v>136</v>
      </c>
      <c r="X32" t="s">
        <v>136</v>
      </c>
      <c r="Y32" s="3">
        <v>1.0389499999999999E-4</v>
      </c>
      <c r="Z32" t="str">
        <f t="shared" si="0"/>
        <v>No</v>
      </c>
      <c r="AA32" t="str">
        <f t="shared" si="1"/>
        <v>No</v>
      </c>
    </row>
    <row r="33" spans="1:27" x14ac:dyDescent="0.2">
      <c r="A33" t="s">
        <v>94</v>
      </c>
      <c r="B33">
        <v>10</v>
      </c>
      <c r="C33">
        <v>64445564</v>
      </c>
      <c r="D33" t="s">
        <v>95</v>
      </c>
      <c r="E33" s="3">
        <v>6.7091699999999997E-10</v>
      </c>
      <c r="F33" s="3" t="s">
        <v>580</v>
      </c>
      <c r="G33" t="s">
        <v>139</v>
      </c>
      <c r="H33" s="4">
        <v>1.1754863772118034</v>
      </c>
      <c r="I33">
        <v>6768</v>
      </c>
      <c r="J33" t="s">
        <v>93</v>
      </c>
      <c r="K33">
        <v>9</v>
      </c>
      <c r="L33">
        <v>5070831</v>
      </c>
      <c r="M33" s="14" t="s">
        <v>92</v>
      </c>
      <c r="N33" s="19">
        <v>0.79788883584637582</v>
      </c>
      <c r="O33" s="3">
        <v>4.2135700000000002E-6</v>
      </c>
      <c r="P33" s="4">
        <v>0.87296483901152477</v>
      </c>
      <c r="Q33" s="3">
        <v>6.0894573039310498E-8</v>
      </c>
      <c r="R33" s="4">
        <v>1.8400716234734</v>
      </c>
      <c r="S33">
        <v>70445053</v>
      </c>
      <c r="T33" s="4">
        <v>0.85205010892802402</v>
      </c>
      <c r="U33" s="4" t="s">
        <v>540</v>
      </c>
      <c r="V33" s="4" t="s">
        <v>539</v>
      </c>
      <c r="W33" t="s">
        <v>136</v>
      </c>
      <c r="X33" t="s">
        <v>136</v>
      </c>
      <c r="Y33" s="3">
        <v>9.8208200000000006E-5</v>
      </c>
      <c r="Z33" t="str">
        <f t="shared" si="0"/>
        <v>No</v>
      </c>
      <c r="AA33" t="str">
        <f t="shared" si="1"/>
        <v>No</v>
      </c>
    </row>
    <row r="34" spans="1:27" x14ac:dyDescent="0.2">
      <c r="A34" t="s">
        <v>94</v>
      </c>
      <c r="B34">
        <v>10</v>
      </c>
      <c r="C34">
        <v>64445564</v>
      </c>
      <c r="D34" t="s">
        <v>95</v>
      </c>
      <c r="E34" s="3">
        <v>6.7091699999999997E-10</v>
      </c>
      <c r="F34" s="3" t="s">
        <v>580</v>
      </c>
      <c r="G34" t="s">
        <v>139</v>
      </c>
      <c r="H34" s="4">
        <v>1.1754863772118034</v>
      </c>
      <c r="I34">
        <v>6768</v>
      </c>
      <c r="J34" t="s">
        <v>97</v>
      </c>
      <c r="K34">
        <v>9</v>
      </c>
      <c r="L34">
        <v>5022807</v>
      </c>
      <c r="M34" s="14" t="s">
        <v>92</v>
      </c>
      <c r="N34" s="19">
        <v>0.8011428231803871</v>
      </c>
      <c r="O34" s="3">
        <v>1.4136499999999999E-5</v>
      </c>
      <c r="P34" s="4">
        <v>0.88091247968099917</v>
      </c>
      <c r="Q34" s="3">
        <v>7.9031413203774294E-8</v>
      </c>
      <c r="R34" s="4">
        <v>2.25254214965527</v>
      </c>
      <c r="S34">
        <v>70493077</v>
      </c>
      <c r="T34" s="4">
        <v>0.97177671710022895</v>
      </c>
      <c r="U34" s="4" t="s">
        <v>544</v>
      </c>
      <c r="V34" s="4" t="s">
        <v>543</v>
      </c>
      <c r="W34" t="s">
        <v>136</v>
      </c>
      <c r="X34" t="s">
        <v>136</v>
      </c>
      <c r="Y34" s="3">
        <v>2.0857300000000001E-4</v>
      </c>
      <c r="Z34" t="str">
        <f t="shared" si="0"/>
        <v>No</v>
      </c>
      <c r="AA34" t="str">
        <f t="shared" si="1"/>
        <v>No</v>
      </c>
    </row>
    <row r="35" spans="1:27" x14ac:dyDescent="0.2">
      <c r="A35" t="s">
        <v>45</v>
      </c>
      <c r="B35">
        <v>16</v>
      </c>
      <c r="C35">
        <v>50745926</v>
      </c>
      <c r="D35" t="s">
        <v>35</v>
      </c>
      <c r="E35" s="3">
        <v>3.6152500000000002E-33</v>
      </c>
      <c r="F35" s="3" t="s">
        <v>283</v>
      </c>
      <c r="G35" t="s">
        <v>141</v>
      </c>
      <c r="H35" s="4">
        <v>0.52420523578440981</v>
      </c>
      <c r="I35">
        <v>12057</v>
      </c>
      <c r="J35" t="s">
        <v>78</v>
      </c>
      <c r="K35">
        <v>22</v>
      </c>
      <c r="L35">
        <v>21809185</v>
      </c>
      <c r="M35" s="14" t="s">
        <v>76</v>
      </c>
      <c r="N35" s="19">
        <v>0.85988877502736127</v>
      </c>
      <c r="O35" s="3">
        <v>1.8648399999999999E-5</v>
      </c>
      <c r="P35" s="4">
        <v>0.88723180043158045</v>
      </c>
      <c r="Q35" s="3">
        <v>4.8490783910739898E-7</v>
      </c>
      <c r="R35" s="4">
        <v>1.58498237098353</v>
      </c>
      <c r="S35">
        <v>1629088</v>
      </c>
      <c r="T35" s="6">
        <v>3.6954355148829301E-3</v>
      </c>
      <c r="U35" s="17" t="s">
        <v>486</v>
      </c>
      <c r="V35" s="17" t="s">
        <v>485</v>
      </c>
      <c r="Y35" s="3">
        <v>7.8171700000000002E-5</v>
      </c>
      <c r="Z35" t="str">
        <f t="shared" si="0"/>
        <v>No</v>
      </c>
      <c r="AA35" t="str">
        <f t="shared" si="1"/>
        <v>No</v>
      </c>
    </row>
    <row r="36" spans="1:27" x14ac:dyDescent="0.2">
      <c r="A36" t="s">
        <v>45</v>
      </c>
      <c r="B36">
        <v>16</v>
      </c>
      <c r="C36">
        <v>50745926</v>
      </c>
      <c r="D36" t="s">
        <v>35</v>
      </c>
      <c r="E36" s="3">
        <v>3.6152500000000002E-33</v>
      </c>
      <c r="F36" s="3" t="s">
        <v>283</v>
      </c>
      <c r="G36" t="s">
        <v>141</v>
      </c>
      <c r="H36" s="4">
        <v>0.52420523578440981</v>
      </c>
      <c r="I36">
        <v>12057</v>
      </c>
      <c r="J36" t="s">
        <v>77</v>
      </c>
      <c r="K36">
        <v>22</v>
      </c>
      <c r="L36">
        <v>21806401</v>
      </c>
      <c r="M36" s="14" t="s">
        <v>76</v>
      </c>
      <c r="N36" s="19">
        <v>0.85513018171342781</v>
      </c>
      <c r="O36" s="3">
        <v>8.7734400000000008E-6</v>
      </c>
      <c r="P36" s="4">
        <v>0.88069492116810033</v>
      </c>
      <c r="Q36" s="3">
        <v>3.27475369157209E-7</v>
      </c>
      <c r="R36" s="4">
        <v>1.42799126998158</v>
      </c>
      <c r="S36">
        <v>1631872</v>
      </c>
      <c r="T36" s="6">
        <v>6.8381951468925598E-3</v>
      </c>
      <c r="U36" s="17" t="s">
        <v>484</v>
      </c>
      <c r="V36" s="17" t="s">
        <v>483</v>
      </c>
      <c r="Y36" s="3">
        <v>2.5478199999999999E-5</v>
      </c>
      <c r="Z36" t="str">
        <f t="shared" si="0"/>
        <v>No</v>
      </c>
      <c r="AA36" t="str">
        <f t="shared" si="1"/>
        <v>No</v>
      </c>
    </row>
    <row r="37" spans="1:27" x14ac:dyDescent="0.2">
      <c r="A37" t="s">
        <v>45</v>
      </c>
      <c r="B37">
        <v>16</v>
      </c>
      <c r="C37">
        <v>50745926</v>
      </c>
      <c r="D37" t="s">
        <v>35</v>
      </c>
      <c r="E37" s="3">
        <v>3.6152500000000002E-33</v>
      </c>
      <c r="F37" s="3" t="s">
        <v>283</v>
      </c>
      <c r="G37" t="s">
        <v>143</v>
      </c>
      <c r="H37" s="4">
        <v>0.52420523578440981</v>
      </c>
      <c r="I37">
        <v>12057</v>
      </c>
      <c r="J37" t="s">
        <v>44</v>
      </c>
      <c r="K37">
        <v>6</v>
      </c>
      <c r="L37">
        <v>32315654</v>
      </c>
      <c r="M37" s="14" t="s">
        <v>40</v>
      </c>
      <c r="N37" s="19">
        <v>1.172572895832428</v>
      </c>
      <c r="O37" s="3">
        <v>8.0237499999999998E-7</v>
      </c>
      <c r="P37" s="4">
        <v>1.1424613341285439</v>
      </c>
      <c r="Q37" s="3">
        <v>6.9708172671927897E-8</v>
      </c>
      <c r="R37" s="4">
        <v>1.06109369038991</v>
      </c>
      <c r="S37">
        <v>583430</v>
      </c>
      <c r="T37" s="1">
        <v>1.05960032466339E-2</v>
      </c>
      <c r="U37" s="4" t="s">
        <v>482</v>
      </c>
      <c r="V37" s="4" t="s">
        <v>481</v>
      </c>
      <c r="Y37" s="3">
        <v>5.9124799999999997E-8</v>
      </c>
      <c r="Z37" t="str">
        <f t="shared" si="0"/>
        <v>Yes</v>
      </c>
      <c r="AA37" t="str">
        <f t="shared" si="1"/>
        <v>No</v>
      </c>
    </row>
    <row r="38" spans="1:27" x14ac:dyDescent="0.2">
      <c r="A38" t="s">
        <v>45</v>
      </c>
      <c r="B38">
        <v>16</v>
      </c>
      <c r="C38">
        <v>50745926</v>
      </c>
      <c r="D38" t="s">
        <v>35</v>
      </c>
      <c r="E38" s="3">
        <v>3.6152500000000002E-33</v>
      </c>
      <c r="F38" s="3" t="s">
        <v>283</v>
      </c>
      <c r="G38" t="s">
        <v>141</v>
      </c>
      <c r="H38" s="4">
        <v>0.52420523578440981</v>
      </c>
      <c r="I38">
        <v>12057</v>
      </c>
      <c r="J38" t="s">
        <v>133</v>
      </c>
      <c r="K38">
        <v>21</v>
      </c>
      <c r="L38">
        <v>16841195</v>
      </c>
      <c r="M38" s="14" t="s">
        <v>132</v>
      </c>
      <c r="N38" s="19">
        <v>1.1783582517840265</v>
      </c>
      <c r="O38" s="3">
        <v>1.7597300000000001E-7</v>
      </c>
      <c r="P38" s="4">
        <v>1.1466171515533867</v>
      </c>
      <c r="Q38" s="12">
        <v>9.0167747440708297E-9</v>
      </c>
      <c r="R38" s="4">
        <v>1.2903948176609601</v>
      </c>
      <c r="S38">
        <v>23257</v>
      </c>
      <c r="T38" s="4">
        <v>6.3877557483735595E-2</v>
      </c>
      <c r="U38" s="4" t="s">
        <v>480</v>
      </c>
      <c r="V38" s="4" t="s">
        <v>479</v>
      </c>
      <c r="W38" t="s">
        <v>136</v>
      </c>
      <c r="Y38" s="40">
        <v>7.5574299999999992E-9</v>
      </c>
      <c r="Z38" t="str">
        <f t="shared" si="0"/>
        <v>Yes</v>
      </c>
      <c r="AA38" t="str">
        <f t="shared" si="1"/>
        <v>Yes</v>
      </c>
    </row>
    <row r="39" spans="1:27" x14ac:dyDescent="0.2">
      <c r="A39" t="s">
        <v>120</v>
      </c>
      <c r="B39">
        <v>16</v>
      </c>
      <c r="C39">
        <v>50756540</v>
      </c>
      <c r="D39" t="s">
        <v>35</v>
      </c>
      <c r="E39" s="3">
        <v>1.82143E-17</v>
      </c>
      <c r="F39" s="3" t="s">
        <v>283</v>
      </c>
      <c r="G39" t="s">
        <v>143</v>
      </c>
      <c r="H39" s="4">
        <v>0.42941562766935515</v>
      </c>
      <c r="I39">
        <v>13242</v>
      </c>
      <c r="J39" t="s">
        <v>119</v>
      </c>
      <c r="K39">
        <v>9</v>
      </c>
      <c r="L39">
        <v>139368953</v>
      </c>
      <c r="M39" s="14" t="s">
        <v>118</v>
      </c>
      <c r="N39" s="19">
        <v>0.85977602422531063</v>
      </c>
      <c r="O39" s="3">
        <v>2.77926E-6</v>
      </c>
      <c r="P39" s="4">
        <v>0.87331409479362898</v>
      </c>
      <c r="Q39" s="3">
        <v>2.4994866925935802E-7</v>
      </c>
      <c r="R39" s="4">
        <v>1.0460783480753899</v>
      </c>
      <c r="S39">
        <v>45642</v>
      </c>
      <c r="T39" s="6">
        <v>8.5458372577799403E-3</v>
      </c>
      <c r="U39" s="17" t="s">
        <v>532</v>
      </c>
      <c r="V39" s="17" t="s">
        <v>531</v>
      </c>
      <c r="Y39" s="3">
        <v>3.9757099999999999E-5</v>
      </c>
      <c r="Z39" t="str">
        <f t="shared" si="0"/>
        <v>No</v>
      </c>
      <c r="AA39" t="str">
        <f t="shared" si="1"/>
        <v>No</v>
      </c>
    </row>
    <row r="40" spans="1:27" x14ac:dyDescent="0.2">
      <c r="A40" t="s">
        <v>34</v>
      </c>
      <c r="B40">
        <v>16</v>
      </c>
      <c r="C40">
        <v>50763779</v>
      </c>
      <c r="D40" t="s">
        <v>35</v>
      </c>
      <c r="E40" s="3">
        <v>4.8293300000000001E-57</v>
      </c>
      <c r="F40" s="3" t="s">
        <v>283</v>
      </c>
      <c r="G40" t="s">
        <v>138</v>
      </c>
      <c r="H40" s="4">
        <v>0.30926399935603222</v>
      </c>
      <c r="I40">
        <v>12926</v>
      </c>
      <c r="J40" t="s">
        <v>33</v>
      </c>
      <c r="K40">
        <v>1</v>
      </c>
      <c r="L40">
        <v>67597119</v>
      </c>
      <c r="M40" s="14" t="s">
        <v>32</v>
      </c>
      <c r="N40" s="19">
        <v>0.82426208227404396</v>
      </c>
      <c r="O40" s="3">
        <v>2.1871600000000002E-6</v>
      </c>
      <c r="P40" s="4">
        <v>0.84318575104805249</v>
      </c>
      <c r="Q40" s="3">
        <v>1.7119646857191601E-7</v>
      </c>
      <c r="R40" s="4">
        <v>1.1063857528379599</v>
      </c>
      <c r="S40">
        <v>4013</v>
      </c>
      <c r="T40" s="2">
        <v>4.29614375819241E-4</v>
      </c>
      <c r="U40" s="23" t="s">
        <v>474</v>
      </c>
      <c r="V40" s="23" t="s">
        <v>473</v>
      </c>
      <c r="W40" t="s">
        <v>136</v>
      </c>
      <c r="X40" t="s">
        <v>136</v>
      </c>
      <c r="Y40" s="3">
        <v>0.28034300000000001</v>
      </c>
      <c r="Z40" t="str">
        <f t="shared" si="0"/>
        <v>No</v>
      </c>
      <c r="AA40" t="str">
        <f t="shared" si="1"/>
        <v>No</v>
      </c>
    </row>
    <row r="41" spans="1:27" x14ac:dyDescent="0.2">
      <c r="A41" t="s">
        <v>34</v>
      </c>
      <c r="B41">
        <v>16</v>
      </c>
      <c r="C41">
        <v>50763779</v>
      </c>
      <c r="D41" t="s">
        <v>35</v>
      </c>
      <c r="E41" s="3">
        <v>4.8293300000000001E-57</v>
      </c>
      <c r="F41" s="3" t="s">
        <v>283</v>
      </c>
      <c r="G41" t="s">
        <v>138</v>
      </c>
      <c r="H41" s="4">
        <v>0.30926399935603222</v>
      </c>
      <c r="I41">
        <v>12926</v>
      </c>
      <c r="J41" t="s">
        <v>124</v>
      </c>
      <c r="K41">
        <v>16</v>
      </c>
      <c r="L41">
        <v>50692364</v>
      </c>
      <c r="M41" s="14" t="s">
        <v>123</v>
      </c>
      <c r="N41" s="19">
        <v>0.84204438026535999</v>
      </c>
      <c r="O41" s="3">
        <v>3.3140899999999999E-6</v>
      </c>
      <c r="P41" s="4">
        <v>0.87586877455788859</v>
      </c>
      <c r="Q41" s="12">
        <v>4.0312651322247398E-9</v>
      </c>
      <c r="R41" s="4">
        <v>2.9149229360808802</v>
      </c>
      <c r="S41">
        <v>50967</v>
      </c>
      <c r="T41" s="17">
        <v>0.40346972083913701</v>
      </c>
      <c r="U41" s="17" t="s">
        <v>476</v>
      </c>
      <c r="V41" s="17" t="s">
        <v>475</v>
      </c>
      <c r="W41" t="s">
        <v>136</v>
      </c>
      <c r="X41" t="s">
        <v>136</v>
      </c>
      <c r="Y41" s="3">
        <v>0.15906899999999999</v>
      </c>
      <c r="Z41" t="str">
        <f t="shared" si="0"/>
        <v>No</v>
      </c>
      <c r="AA41" t="str">
        <f t="shared" si="1"/>
        <v>No</v>
      </c>
    </row>
    <row r="42" spans="1:27" x14ac:dyDescent="0.2">
      <c r="A42" t="s">
        <v>38</v>
      </c>
      <c r="B42">
        <v>19</v>
      </c>
      <c r="C42">
        <v>10463118</v>
      </c>
      <c r="D42" t="s">
        <v>39</v>
      </c>
      <c r="E42" s="3">
        <v>2.8223500000000001E-8</v>
      </c>
      <c r="F42" s="3" t="s">
        <v>283</v>
      </c>
      <c r="G42" t="s">
        <v>144</v>
      </c>
      <c r="H42" s="4">
        <v>1.4184957795903665</v>
      </c>
      <c r="I42">
        <v>12469</v>
      </c>
      <c r="J42" t="s">
        <v>37</v>
      </c>
      <c r="K42">
        <v>1</v>
      </c>
      <c r="L42">
        <v>67659896</v>
      </c>
      <c r="M42" s="14" t="s">
        <v>108</v>
      </c>
      <c r="N42" s="19">
        <v>0.80492497925376905</v>
      </c>
      <c r="O42" s="3">
        <v>1.18093E-6</v>
      </c>
      <c r="P42" s="4">
        <v>0.82309306870699694</v>
      </c>
      <c r="Q42" s="3">
        <v>1.12941128307555E-7</v>
      </c>
      <c r="R42" s="4">
        <v>1.0193720333102301</v>
      </c>
      <c r="S42">
        <v>2726</v>
      </c>
      <c r="T42" s="6">
        <v>1.4229734068674799E-2</v>
      </c>
      <c r="U42" s="17" t="s">
        <v>548</v>
      </c>
      <c r="V42" s="17" t="s">
        <v>547</v>
      </c>
      <c r="W42" t="s">
        <v>136</v>
      </c>
      <c r="X42" t="s">
        <v>136</v>
      </c>
      <c r="Y42" s="3">
        <v>0.43163899999999999</v>
      </c>
      <c r="Z42" t="str">
        <f t="shared" si="0"/>
        <v>No</v>
      </c>
      <c r="AA42" t="str">
        <f t="shared" si="1"/>
        <v>No</v>
      </c>
    </row>
    <row r="43" spans="1:27" x14ac:dyDescent="0.2">
      <c r="A43" t="s">
        <v>30</v>
      </c>
      <c r="B43">
        <v>22</v>
      </c>
      <c r="C43">
        <v>39659773</v>
      </c>
      <c r="D43" t="s">
        <v>31</v>
      </c>
      <c r="E43" s="3">
        <v>5.8813300000000002E-8</v>
      </c>
      <c r="F43" s="3" t="s">
        <v>283</v>
      </c>
      <c r="G43" t="s">
        <v>141</v>
      </c>
      <c r="H43" s="4">
        <v>1.2155492107883015</v>
      </c>
      <c r="I43">
        <v>9752</v>
      </c>
      <c r="J43" t="s">
        <v>64</v>
      </c>
      <c r="K43">
        <v>2</v>
      </c>
      <c r="L43">
        <v>27741237</v>
      </c>
      <c r="M43" s="14" t="s">
        <v>62</v>
      </c>
      <c r="N43" s="19">
        <v>0.85063445877574861</v>
      </c>
      <c r="O43" s="3">
        <v>1.5298299999999999E-5</v>
      </c>
      <c r="P43" s="4">
        <v>0.89132959864411421</v>
      </c>
      <c r="Q43" s="3">
        <v>2.35630045536848E-7</v>
      </c>
      <c r="R43" s="4">
        <v>1.8124125060141301</v>
      </c>
      <c r="S43">
        <v>881922</v>
      </c>
      <c r="T43" s="6">
        <v>2.2464595829765001E-3</v>
      </c>
      <c r="U43" s="17" t="s">
        <v>576</v>
      </c>
      <c r="V43" s="17" t="s">
        <v>575</v>
      </c>
      <c r="W43" t="s">
        <v>136</v>
      </c>
      <c r="X43" t="s">
        <v>136</v>
      </c>
      <c r="Y43" s="3">
        <v>1.85765E-7</v>
      </c>
      <c r="Z43" t="str">
        <f t="shared" si="0"/>
        <v>Yes</v>
      </c>
      <c r="AA43" t="str">
        <f t="shared" si="1"/>
        <v>No</v>
      </c>
    </row>
    <row r="44" spans="1:27" x14ac:dyDescent="0.2">
      <c r="A44" t="s">
        <v>30</v>
      </c>
      <c r="B44">
        <v>22</v>
      </c>
      <c r="C44">
        <v>39659773</v>
      </c>
      <c r="D44" t="s">
        <v>31</v>
      </c>
      <c r="E44" s="3">
        <v>5.8813300000000002E-8</v>
      </c>
      <c r="F44" s="3" t="s">
        <v>283</v>
      </c>
      <c r="G44" t="s">
        <v>141</v>
      </c>
      <c r="H44" s="4">
        <v>1.2155492107883015</v>
      </c>
      <c r="I44">
        <v>9752</v>
      </c>
      <c r="J44" t="s">
        <v>65</v>
      </c>
      <c r="K44">
        <v>2</v>
      </c>
      <c r="L44">
        <v>27742603</v>
      </c>
      <c r="M44" s="14" t="s">
        <v>62</v>
      </c>
      <c r="N44" s="19">
        <v>0.8522624874060537</v>
      </c>
      <c r="O44" s="3">
        <v>2.0205300000000001E-5</v>
      </c>
      <c r="P44" s="4">
        <v>0.89275865302807611</v>
      </c>
      <c r="Q44" s="3">
        <v>3.2858770283876102E-7</v>
      </c>
      <c r="R44" s="4">
        <v>1.7888139968118699</v>
      </c>
      <c r="S44">
        <v>880556</v>
      </c>
      <c r="T44" s="6">
        <v>2.38665369852477E-3</v>
      </c>
      <c r="U44" s="17" t="s">
        <v>576</v>
      </c>
      <c r="V44" s="17" t="s">
        <v>579</v>
      </c>
      <c r="W44" t="s">
        <v>136</v>
      </c>
      <c r="X44" t="s">
        <v>136</v>
      </c>
      <c r="Y44" s="3">
        <v>2.4603100000000001E-7</v>
      </c>
      <c r="Z44" t="str">
        <f t="shared" si="0"/>
        <v>Yes</v>
      </c>
      <c r="AA44" t="str">
        <f t="shared" si="1"/>
        <v>No</v>
      </c>
    </row>
    <row r="45" spans="1:27" x14ac:dyDescent="0.2">
      <c r="A45" t="s">
        <v>30</v>
      </c>
      <c r="B45">
        <v>22</v>
      </c>
      <c r="C45">
        <v>39659773</v>
      </c>
      <c r="D45" t="s">
        <v>31</v>
      </c>
      <c r="E45" s="3">
        <v>5.8813300000000002E-8</v>
      </c>
      <c r="F45" s="3" t="s">
        <v>283</v>
      </c>
      <c r="G45" t="s">
        <v>141</v>
      </c>
      <c r="H45" s="4">
        <v>1.2155492107883015</v>
      </c>
      <c r="I45">
        <v>9752</v>
      </c>
      <c r="J45" t="s">
        <v>63</v>
      </c>
      <c r="K45">
        <v>2</v>
      </c>
      <c r="L45">
        <v>27730940</v>
      </c>
      <c r="M45" s="14" t="s">
        <v>62</v>
      </c>
      <c r="N45" s="19">
        <v>0.84913894908119802</v>
      </c>
      <c r="O45" s="3">
        <v>7.33931E-6</v>
      </c>
      <c r="P45" s="4">
        <v>0.88788504340062246</v>
      </c>
      <c r="Q45" s="3">
        <v>1.7082759975082499E-7</v>
      </c>
      <c r="R45" s="4">
        <v>1.6330971931654401</v>
      </c>
      <c r="S45">
        <v>892219</v>
      </c>
      <c r="T45" s="6">
        <v>3.84681318524688E-3</v>
      </c>
      <c r="U45" s="17" t="s">
        <v>572</v>
      </c>
      <c r="V45" s="17" t="s">
        <v>571</v>
      </c>
      <c r="W45" t="s">
        <v>136</v>
      </c>
      <c r="X45" t="s">
        <v>136</v>
      </c>
      <c r="Y45" s="3">
        <v>2.3802599999999999E-7</v>
      </c>
      <c r="Z45" t="str">
        <f t="shared" si="0"/>
        <v>Yes</v>
      </c>
      <c r="AA45" t="str">
        <f t="shared" si="1"/>
        <v>No</v>
      </c>
    </row>
    <row r="46" spans="1:27" x14ac:dyDescent="0.2">
      <c r="A46" t="s">
        <v>30</v>
      </c>
      <c r="B46">
        <v>22</v>
      </c>
      <c r="C46">
        <v>39659773</v>
      </c>
      <c r="D46" t="s">
        <v>31</v>
      </c>
      <c r="E46" s="3">
        <v>5.8813300000000002E-8</v>
      </c>
      <c r="F46" s="3" t="s">
        <v>283</v>
      </c>
      <c r="G46" t="s">
        <v>141</v>
      </c>
      <c r="H46" s="4">
        <v>1.2155492107883015</v>
      </c>
      <c r="I46">
        <v>9752</v>
      </c>
      <c r="J46" t="s">
        <v>99</v>
      </c>
      <c r="K46">
        <v>19</v>
      </c>
      <c r="L46">
        <v>10577843</v>
      </c>
      <c r="M46" s="14" t="s">
        <v>98</v>
      </c>
      <c r="N46" s="19">
        <v>1.2305306495038639</v>
      </c>
      <c r="O46" s="3">
        <v>1.09699E-5</v>
      </c>
      <c r="P46" s="4">
        <v>1.1616286162657989</v>
      </c>
      <c r="Q46" s="3">
        <v>4.5919195687457398E-7</v>
      </c>
      <c r="R46" s="4">
        <v>1.3782083961970399</v>
      </c>
      <c r="S46">
        <v>114725</v>
      </c>
      <c r="T46" s="6">
        <v>7.4157354737570897E-3</v>
      </c>
      <c r="U46" s="17" t="s">
        <v>574</v>
      </c>
      <c r="V46" s="17" t="s">
        <v>573</v>
      </c>
      <c r="W46" t="s">
        <v>136</v>
      </c>
      <c r="X46" t="s">
        <v>136</v>
      </c>
      <c r="Y46" s="3">
        <v>2.78681E-2</v>
      </c>
      <c r="Z46" t="str">
        <f t="shared" si="0"/>
        <v>No</v>
      </c>
      <c r="AA46" t="str">
        <f t="shared" si="1"/>
        <v>No</v>
      </c>
    </row>
    <row r="47" spans="1:27" x14ac:dyDescent="0.2">
      <c r="A47" t="s">
        <v>30</v>
      </c>
      <c r="B47">
        <v>22</v>
      </c>
      <c r="C47">
        <v>39659773</v>
      </c>
      <c r="D47" t="s">
        <v>31</v>
      </c>
      <c r="E47" s="3">
        <v>5.8813300000000002E-8</v>
      </c>
      <c r="F47" s="3" t="s">
        <v>283</v>
      </c>
      <c r="G47" t="s">
        <v>141</v>
      </c>
      <c r="H47" s="4">
        <v>1.2155492107883015</v>
      </c>
      <c r="I47">
        <v>9752</v>
      </c>
      <c r="J47" t="s">
        <v>100</v>
      </c>
      <c r="K47">
        <v>19</v>
      </c>
      <c r="L47">
        <v>10577843</v>
      </c>
      <c r="M47" s="14" t="s">
        <v>98</v>
      </c>
      <c r="N47" s="19">
        <v>1.2305306495038639</v>
      </c>
      <c r="O47" s="3">
        <v>1.09699E-5</v>
      </c>
      <c r="P47" s="4">
        <v>1.1616286162657989</v>
      </c>
      <c r="Q47" s="3">
        <v>4.5919195687457398E-7</v>
      </c>
      <c r="R47" s="4">
        <v>1.3782083961970399</v>
      </c>
      <c r="S47">
        <v>114725</v>
      </c>
      <c r="T47" s="6">
        <v>7.4157354737570897E-3</v>
      </c>
      <c r="U47" s="17" t="s">
        <v>574</v>
      </c>
      <c r="V47" s="17" t="s">
        <v>573</v>
      </c>
      <c r="W47" t="s">
        <v>136</v>
      </c>
      <c r="X47" t="s">
        <v>136</v>
      </c>
      <c r="Y47" s="3">
        <v>2.78681E-2</v>
      </c>
      <c r="Z47" t="str">
        <f t="shared" si="0"/>
        <v>No</v>
      </c>
      <c r="AA47" t="str">
        <f t="shared" si="1"/>
        <v>No</v>
      </c>
    </row>
    <row r="48" spans="1:27" x14ac:dyDescent="0.2">
      <c r="A48" t="s">
        <v>30</v>
      </c>
      <c r="B48">
        <v>22</v>
      </c>
      <c r="C48">
        <v>39659773</v>
      </c>
      <c r="D48" t="s">
        <v>31</v>
      </c>
      <c r="E48" s="3">
        <v>5.8813300000000002E-8</v>
      </c>
      <c r="F48" s="3" t="s">
        <v>283</v>
      </c>
      <c r="G48" t="s">
        <v>141</v>
      </c>
      <c r="H48" s="4">
        <v>1.2155492107883015</v>
      </c>
      <c r="I48">
        <v>9752</v>
      </c>
      <c r="J48" t="s">
        <v>58</v>
      </c>
      <c r="K48">
        <v>6</v>
      </c>
      <c r="L48">
        <v>167419105</v>
      </c>
      <c r="M48" s="14" t="s">
        <v>56</v>
      </c>
      <c r="N48" s="19">
        <v>0.84062745996484578</v>
      </c>
      <c r="O48" s="3">
        <v>2.7122200000000002E-6</v>
      </c>
      <c r="P48" s="4">
        <v>0.88474217862919169</v>
      </c>
      <c r="Q48" s="12">
        <v>1.5574154676851101E-8</v>
      </c>
      <c r="R48" s="4">
        <v>2.2409204305077699</v>
      </c>
      <c r="S48">
        <v>7316322</v>
      </c>
      <c r="T48" s="6">
        <v>8.1747362666133496E-3</v>
      </c>
      <c r="U48" s="17" t="s">
        <v>566</v>
      </c>
      <c r="V48" s="17" t="s">
        <v>565</v>
      </c>
      <c r="Y48" s="3">
        <v>4.2198300000000002E-6</v>
      </c>
      <c r="Z48" t="str">
        <f t="shared" si="0"/>
        <v>No</v>
      </c>
      <c r="AA48" t="str">
        <f t="shared" si="1"/>
        <v>No</v>
      </c>
    </row>
    <row r="49" spans="1:27" x14ac:dyDescent="0.2">
      <c r="A49" t="s">
        <v>30</v>
      </c>
      <c r="B49">
        <v>22</v>
      </c>
      <c r="C49">
        <v>39659773</v>
      </c>
      <c r="D49" t="s">
        <v>31</v>
      </c>
      <c r="E49" s="3">
        <v>5.8813300000000002E-8</v>
      </c>
      <c r="F49" s="3" t="s">
        <v>283</v>
      </c>
      <c r="G49" t="s">
        <v>141</v>
      </c>
      <c r="H49" s="4">
        <v>1.2155492107883015</v>
      </c>
      <c r="I49">
        <v>9752</v>
      </c>
      <c r="J49" t="s">
        <v>47</v>
      </c>
      <c r="K49">
        <v>6</v>
      </c>
      <c r="L49">
        <v>167513998</v>
      </c>
      <c r="M49" s="14" t="s">
        <v>46</v>
      </c>
      <c r="N49" s="19">
        <v>0.84858213883760192</v>
      </c>
      <c r="O49" s="3">
        <v>1.7972600000000001E-5</v>
      </c>
      <c r="P49" s="4">
        <v>0.89294525908621269</v>
      </c>
      <c r="Q49" s="3">
        <v>1.4299949302457799E-7</v>
      </c>
      <c r="R49" s="4">
        <v>2.0992764109501199</v>
      </c>
      <c r="S49">
        <v>7411215</v>
      </c>
      <c r="T49" s="6">
        <v>9.4016157530449999E-3</v>
      </c>
      <c r="U49" s="17" t="s">
        <v>578</v>
      </c>
      <c r="V49" s="17" t="s">
        <v>577</v>
      </c>
      <c r="W49" t="s">
        <v>136</v>
      </c>
      <c r="X49" t="s">
        <v>136</v>
      </c>
      <c r="Y49" s="3">
        <v>6.6102199999999999E-5</v>
      </c>
      <c r="Z49" t="str">
        <f t="shared" si="0"/>
        <v>No</v>
      </c>
      <c r="AA49" t="str">
        <f t="shared" si="1"/>
        <v>No</v>
      </c>
    </row>
    <row r="50" spans="1:27" x14ac:dyDescent="0.2">
      <c r="A50" t="s">
        <v>30</v>
      </c>
      <c r="B50">
        <v>22</v>
      </c>
      <c r="C50">
        <v>39659773</v>
      </c>
      <c r="D50" t="s">
        <v>31</v>
      </c>
      <c r="E50" s="3">
        <v>5.8813300000000002E-8</v>
      </c>
      <c r="F50" s="3" t="s">
        <v>283</v>
      </c>
      <c r="G50" t="s">
        <v>141</v>
      </c>
      <c r="H50" s="4">
        <v>1.2155492107883015</v>
      </c>
      <c r="I50">
        <v>9752</v>
      </c>
      <c r="J50" t="s">
        <v>104</v>
      </c>
      <c r="K50">
        <v>18</v>
      </c>
      <c r="L50">
        <v>12847136</v>
      </c>
      <c r="M50" s="14" t="s">
        <v>103</v>
      </c>
      <c r="N50" s="19">
        <v>0.80534513387753603</v>
      </c>
      <c r="O50" s="3">
        <v>2.2461599999999999E-6</v>
      </c>
      <c r="P50" s="4">
        <v>0.84538934029132806</v>
      </c>
      <c r="Q50" s="3">
        <v>1.397745832708E-7</v>
      </c>
      <c r="R50" s="4">
        <v>1.2060124828771099</v>
      </c>
      <c r="S50" s="5" t="s">
        <v>3</v>
      </c>
      <c r="T50" s="1">
        <v>1.7344396545701201E-2</v>
      </c>
      <c r="U50" s="4" t="s">
        <v>564</v>
      </c>
      <c r="V50" s="4" t="s">
        <v>563</v>
      </c>
      <c r="W50" t="s">
        <v>136</v>
      </c>
      <c r="X50" t="s">
        <v>136</v>
      </c>
      <c r="Y50" s="3">
        <v>3.4020500000000002E-7</v>
      </c>
      <c r="Z50" t="str">
        <f t="shared" si="0"/>
        <v>Yes</v>
      </c>
      <c r="AA50" t="str">
        <f t="shared" si="1"/>
        <v>No</v>
      </c>
    </row>
    <row r="51" spans="1:27" x14ac:dyDescent="0.2">
      <c r="A51" t="s">
        <v>30</v>
      </c>
      <c r="B51">
        <v>22</v>
      </c>
      <c r="C51">
        <v>39659773</v>
      </c>
      <c r="D51" t="s">
        <v>31</v>
      </c>
      <c r="E51" s="3">
        <v>5.8813300000000002E-8</v>
      </c>
      <c r="F51" s="3" t="s">
        <v>283</v>
      </c>
      <c r="G51" t="s">
        <v>141</v>
      </c>
      <c r="H51" s="4">
        <v>1.2155492107883015</v>
      </c>
      <c r="I51">
        <v>9752</v>
      </c>
      <c r="J51" t="s">
        <v>60</v>
      </c>
      <c r="K51">
        <v>6</v>
      </c>
      <c r="L51">
        <v>167466150</v>
      </c>
      <c r="M51" s="14" t="s">
        <v>56</v>
      </c>
      <c r="N51" s="19">
        <v>0.84249748569327154</v>
      </c>
      <c r="O51" s="3">
        <v>1.9737299999999998E-6</v>
      </c>
      <c r="P51" s="4">
        <v>0.8806878756369132</v>
      </c>
      <c r="Q51" s="12">
        <v>4.3510896751426802E-8</v>
      </c>
      <c r="R51" s="4">
        <v>1.6566897081771701</v>
      </c>
      <c r="S51">
        <v>7363367</v>
      </c>
      <c r="T51" s="1">
        <v>2.0743925708441101E-2</v>
      </c>
      <c r="U51" s="4" t="s">
        <v>562</v>
      </c>
      <c r="V51" s="4" t="s">
        <v>561</v>
      </c>
      <c r="Y51" s="3">
        <v>6.9679099999999997E-6</v>
      </c>
      <c r="Z51" t="str">
        <f t="shared" si="0"/>
        <v>No</v>
      </c>
      <c r="AA51" t="str">
        <f t="shared" si="1"/>
        <v>No</v>
      </c>
    </row>
    <row r="52" spans="1:27" x14ac:dyDescent="0.2">
      <c r="A52" t="s">
        <v>30</v>
      </c>
      <c r="B52">
        <v>22</v>
      </c>
      <c r="C52">
        <v>39659773</v>
      </c>
      <c r="D52" t="s">
        <v>31</v>
      </c>
      <c r="E52" s="3">
        <v>5.8813300000000002E-8</v>
      </c>
      <c r="F52" s="3" t="s">
        <v>283</v>
      </c>
      <c r="G52" t="s">
        <v>141</v>
      </c>
      <c r="H52" s="4">
        <v>1.2155492107883015</v>
      </c>
      <c r="I52">
        <v>9752</v>
      </c>
      <c r="J52" t="s">
        <v>59</v>
      </c>
      <c r="K52">
        <v>6</v>
      </c>
      <c r="L52">
        <v>167461562</v>
      </c>
      <c r="M52" s="14" t="s">
        <v>56</v>
      </c>
      <c r="N52" s="19">
        <v>0.84235925322883898</v>
      </c>
      <c r="O52" s="3">
        <v>1.5547300000000001E-6</v>
      </c>
      <c r="P52" s="4">
        <v>0.8795454843466759</v>
      </c>
      <c r="Q52" s="12">
        <v>4.2284315647225202E-8</v>
      </c>
      <c r="R52" s="4">
        <v>1.56547567264851</v>
      </c>
      <c r="S52">
        <v>7358779</v>
      </c>
      <c r="T52" s="1">
        <v>2.3724001374055899E-2</v>
      </c>
      <c r="U52" s="4" t="s">
        <v>560</v>
      </c>
      <c r="V52" s="4" t="s">
        <v>559</v>
      </c>
      <c r="Y52" s="3">
        <v>5.9047000000000004E-6</v>
      </c>
      <c r="Z52" t="str">
        <f t="shared" si="0"/>
        <v>No</v>
      </c>
      <c r="AA52" t="str">
        <f t="shared" si="1"/>
        <v>No</v>
      </c>
    </row>
    <row r="53" spans="1:27" x14ac:dyDescent="0.2">
      <c r="A53" t="s">
        <v>30</v>
      </c>
      <c r="B53">
        <v>22</v>
      </c>
      <c r="C53">
        <v>39659773</v>
      </c>
      <c r="D53" t="s">
        <v>31</v>
      </c>
      <c r="E53" s="3">
        <v>5.8813300000000002E-8</v>
      </c>
      <c r="F53" s="3" t="s">
        <v>283</v>
      </c>
      <c r="G53" t="s">
        <v>141</v>
      </c>
      <c r="H53" s="4">
        <v>1.2155492107883015</v>
      </c>
      <c r="I53">
        <v>9752</v>
      </c>
      <c r="J53" t="s">
        <v>57</v>
      </c>
      <c r="K53">
        <v>6</v>
      </c>
      <c r="L53">
        <v>167437988</v>
      </c>
      <c r="M53" s="14" t="s">
        <v>56</v>
      </c>
      <c r="N53" s="19">
        <v>0.83850490667743616</v>
      </c>
      <c r="O53" s="3">
        <v>4.1990899999999998E-7</v>
      </c>
      <c r="P53" s="4">
        <v>0.87648998571238179</v>
      </c>
      <c r="Q53" s="12">
        <v>8.7724158492216496E-9</v>
      </c>
      <c r="R53" s="4">
        <v>1.6800359721955</v>
      </c>
      <c r="S53">
        <v>7335205</v>
      </c>
      <c r="T53" s="6">
        <v>2.5270382857940699E-2</v>
      </c>
      <c r="U53" s="17" t="s">
        <v>558</v>
      </c>
      <c r="V53" s="17" t="s">
        <v>557</v>
      </c>
      <c r="Y53" s="3">
        <v>7.0484600000000001E-7</v>
      </c>
      <c r="Z53" t="str">
        <f t="shared" si="0"/>
        <v>No</v>
      </c>
      <c r="AA53" t="str">
        <f t="shared" si="1"/>
        <v>No</v>
      </c>
    </row>
    <row r="54" spans="1:27" x14ac:dyDescent="0.2">
      <c r="A54" t="s">
        <v>30</v>
      </c>
      <c r="B54">
        <v>22</v>
      </c>
      <c r="C54">
        <v>39659773</v>
      </c>
      <c r="D54" t="s">
        <v>31</v>
      </c>
      <c r="E54" s="3">
        <v>5.8813300000000002E-8</v>
      </c>
      <c r="F54" s="3" t="s">
        <v>283</v>
      </c>
      <c r="G54" t="s">
        <v>141</v>
      </c>
      <c r="H54" s="4">
        <v>1.2155492107883015</v>
      </c>
      <c r="I54">
        <v>9752</v>
      </c>
      <c r="J54" t="s">
        <v>29</v>
      </c>
      <c r="K54">
        <v>11</v>
      </c>
      <c r="L54">
        <v>76278258</v>
      </c>
      <c r="M54" s="14" t="s">
        <v>28</v>
      </c>
      <c r="N54" s="19">
        <v>1.1918330455982522</v>
      </c>
      <c r="O54" s="3">
        <v>3.9342100000000001E-7</v>
      </c>
      <c r="P54" s="4">
        <v>1.1447473984955421</v>
      </c>
      <c r="Q54" s="12">
        <v>3.15660396363977E-8</v>
      </c>
      <c r="R54" s="4">
        <v>1.09563744043415</v>
      </c>
      <c r="S54">
        <v>7575</v>
      </c>
      <c r="T54" s="1">
        <v>2.6542912697041302E-2</v>
      </c>
      <c r="U54" s="4" t="s">
        <v>556</v>
      </c>
      <c r="V54" s="4" t="s">
        <v>555</v>
      </c>
      <c r="Y54" s="3">
        <v>2.4506400000000001E-6</v>
      </c>
      <c r="Z54" t="str">
        <f t="shared" si="0"/>
        <v>No</v>
      </c>
      <c r="AA54" t="str">
        <f t="shared" si="1"/>
        <v>No</v>
      </c>
    </row>
    <row r="55" spans="1:27" x14ac:dyDescent="0.2">
      <c r="A55" t="s">
        <v>30</v>
      </c>
      <c r="B55">
        <v>22</v>
      </c>
      <c r="C55">
        <v>39659773</v>
      </c>
      <c r="D55" t="s">
        <v>31</v>
      </c>
      <c r="E55" s="3">
        <v>5.8813300000000002E-8</v>
      </c>
      <c r="F55" s="3" t="s">
        <v>283</v>
      </c>
      <c r="G55" t="s">
        <v>141</v>
      </c>
      <c r="H55" s="4">
        <v>1.2155492107883015</v>
      </c>
      <c r="I55">
        <v>9752</v>
      </c>
      <c r="J55" t="s">
        <v>48</v>
      </c>
      <c r="K55">
        <v>6</v>
      </c>
      <c r="L55">
        <v>167522300</v>
      </c>
      <c r="M55" s="14" t="s">
        <v>46</v>
      </c>
      <c r="N55" s="19">
        <v>1.1754353906658626</v>
      </c>
      <c r="O55" s="3">
        <v>3.1985E-6</v>
      </c>
      <c r="P55" s="4">
        <v>1.1296027248731595</v>
      </c>
      <c r="Q55" s="3">
        <v>1.6995898293691101E-7</v>
      </c>
      <c r="R55" s="4">
        <v>1.2746022315194201</v>
      </c>
      <c r="S55">
        <v>7419517</v>
      </c>
      <c r="T55" s="1">
        <v>2.9431062324925501E-2</v>
      </c>
      <c r="U55" s="4" t="s">
        <v>570</v>
      </c>
      <c r="V55" s="4" t="s">
        <v>569</v>
      </c>
      <c r="W55" t="s">
        <v>136</v>
      </c>
      <c r="X55" t="s">
        <v>136</v>
      </c>
      <c r="Y55" s="3">
        <v>4.5708399999999998E-5</v>
      </c>
      <c r="Z55" t="str">
        <f t="shared" si="0"/>
        <v>No</v>
      </c>
      <c r="AA55" t="str">
        <f t="shared" si="1"/>
        <v>No</v>
      </c>
    </row>
    <row r="56" spans="1:27" x14ac:dyDescent="0.2">
      <c r="A56" t="s">
        <v>30</v>
      </c>
      <c r="B56">
        <v>22</v>
      </c>
      <c r="C56">
        <v>39659773</v>
      </c>
      <c r="D56" t="s">
        <v>31</v>
      </c>
      <c r="E56" s="3">
        <v>5.8813300000000002E-8</v>
      </c>
      <c r="F56" s="3" t="s">
        <v>283</v>
      </c>
      <c r="G56" t="s">
        <v>141</v>
      </c>
      <c r="H56" s="4">
        <v>1.2155492107883015</v>
      </c>
      <c r="I56">
        <v>9752</v>
      </c>
      <c r="J56" t="s">
        <v>61</v>
      </c>
      <c r="K56">
        <v>6</v>
      </c>
      <c r="L56">
        <v>167455139</v>
      </c>
      <c r="M56" s="14" t="s">
        <v>56</v>
      </c>
      <c r="N56" s="19">
        <v>1.194115288184878</v>
      </c>
      <c r="O56" s="3">
        <v>3.0234300000000001E-6</v>
      </c>
      <c r="P56" s="4">
        <v>1.1449569064388589</v>
      </c>
      <c r="Q56" s="3">
        <v>3.0118324123618101E-7</v>
      </c>
      <c r="R56" s="4">
        <v>1.00166911533262</v>
      </c>
      <c r="S56">
        <v>7352356</v>
      </c>
      <c r="T56" s="1">
        <v>3.1506640159703302E-2</v>
      </c>
      <c r="U56" s="4" t="s">
        <v>568</v>
      </c>
      <c r="V56" s="4" t="s">
        <v>567</v>
      </c>
      <c r="Y56" s="3">
        <v>2.77331E-5</v>
      </c>
      <c r="Z56" t="str">
        <f t="shared" si="0"/>
        <v>No</v>
      </c>
      <c r="AA56" t="str">
        <f t="shared" si="1"/>
        <v>No</v>
      </c>
    </row>
    <row r="57" spans="1:27" x14ac:dyDescent="0.2">
      <c r="A57" t="s">
        <v>54</v>
      </c>
      <c r="B57">
        <v>22</v>
      </c>
      <c r="C57">
        <v>39721745</v>
      </c>
      <c r="D57" t="s">
        <v>55</v>
      </c>
      <c r="E57" s="3">
        <v>3.4099300000000003E-8</v>
      </c>
      <c r="F57" s="3" t="s">
        <v>283</v>
      </c>
      <c r="G57" t="s">
        <v>145</v>
      </c>
      <c r="H57" s="4">
        <v>0.83934286237732936</v>
      </c>
      <c r="I57">
        <v>8440</v>
      </c>
      <c r="J57" t="s">
        <v>53</v>
      </c>
      <c r="K57">
        <v>2</v>
      </c>
      <c r="L57">
        <v>234292684</v>
      </c>
      <c r="M57" s="14" t="s">
        <v>254</v>
      </c>
      <c r="N57" s="19">
        <v>1.207857360420594</v>
      </c>
      <c r="O57" s="3">
        <v>1.3152E-5</v>
      </c>
      <c r="P57" s="4">
        <v>1.1239901633890772</v>
      </c>
      <c r="Q57" s="3">
        <v>6.9316196759062004E-8</v>
      </c>
      <c r="R57" s="4">
        <v>2.27815707436912</v>
      </c>
      <c r="S57">
        <v>45057</v>
      </c>
      <c r="T57" s="1">
        <v>6.5551692935515403E-3</v>
      </c>
      <c r="U57" s="4" t="s">
        <v>554</v>
      </c>
      <c r="V57" s="4" t="s">
        <v>553</v>
      </c>
      <c r="Y57" s="3">
        <v>3.2797599999999999E-5</v>
      </c>
      <c r="Z57" t="str">
        <f t="shared" si="0"/>
        <v>No</v>
      </c>
      <c r="AA57" t="str">
        <f t="shared" si="1"/>
        <v>No</v>
      </c>
    </row>
    <row r="58" spans="1:27" x14ac:dyDescent="0.2">
      <c r="A58" t="s">
        <v>54</v>
      </c>
      <c r="B58">
        <v>22</v>
      </c>
      <c r="C58">
        <v>39721745</v>
      </c>
      <c r="D58" t="s">
        <v>55</v>
      </c>
      <c r="E58" s="3">
        <v>3.4099300000000003E-8</v>
      </c>
      <c r="F58" s="3" t="s">
        <v>580</v>
      </c>
      <c r="G58" t="s">
        <v>137</v>
      </c>
      <c r="H58" s="4">
        <v>0.83934286237732936</v>
      </c>
      <c r="I58">
        <v>4625</v>
      </c>
      <c r="J58" t="s">
        <v>126</v>
      </c>
      <c r="K58">
        <v>7</v>
      </c>
      <c r="L58">
        <v>105721017</v>
      </c>
      <c r="M58" s="14" t="s">
        <v>125</v>
      </c>
      <c r="N58" s="19">
        <v>1.3702880687499068</v>
      </c>
      <c r="O58" s="3">
        <v>5.0727799999999999E-5</v>
      </c>
      <c r="P58" s="4">
        <v>1.1507167395303957</v>
      </c>
      <c r="Q58" s="3">
        <v>2.3389243746136901E-7</v>
      </c>
      <c r="R58" s="4">
        <v>2.3362298481106198</v>
      </c>
      <c r="S58">
        <v>61804233</v>
      </c>
      <c r="T58" s="1">
        <v>2.0304332389495399E-2</v>
      </c>
      <c r="U58" s="4" t="s">
        <v>550</v>
      </c>
      <c r="V58" s="4" t="s">
        <v>549</v>
      </c>
      <c r="X58" t="s">
        <v>136</v>
      </c>
      <c r="Y58" s="3">
        <v>3.3335199999999998E-4</v>
      </c>
      <c r="Z58" t="str">
        <f t="shared" si="0"/>
        <v>No</v>
      </c>
      <c r="AA58" t="str">
        <f t="shared" si="1"/>
        <v>No</v>
      </c>
    </row>
    <row r="59" spans="1:27" x14ac:dyDescent="0.2">
      <c r="A59" t="s">
        <v>54</v>
      </c>
      <c r="B59">
        <v>22</v>
      </c>
      <c r="C59">
        <v>39721745</v>
      </c>
      <c r="D59" t="s">
        <v>55</v>
      </c>
      <c r="E59" s="3">
        <v>3.4099300000000003E-8</v>
      </c>
      <c r="F59" s="3" t="s">
        <v>283</v>
      </c>
      <c r="G59" t="s">
        <v>145</v>
      </c>
      <c r="H59" s="4">
        <v>0.83934286237732936</v>
      </c>
      <c r="I59">
        <v>8440</v>
      </c>
      <c r="J59" t="s">
        <v>135</v>
      </c>
      <c r="K59">
        <v>10</v>
      </c>
      <c r="L59">
        <v>64398466</v>
      </c>
      <c r="M59" s="14" t="s">
        <v>95</v>
      </c>
      <c r="N59" s="19">
        <v>0.81706820045931539</v>
      </c>
      <c r="O59" s="3">
        <v>1.2055400000000001E-7</v>
      </c>
      <c r="P59" s="4">
        <v>0.867964034576442</v>
      </c>
      <c r="Q59" s="12">
        <v>5.1847781269215097E-9</v>
      </c>
      <c r="R59" s="4">
        <v>1.3664514486230801</v>
      </c>
      <c r="S59">
        <v>40020</v>
      </c>
      <c r="T59" s="1">
        <v>2.2772586785383801E-2</v>
      </c>
      <c r="U59" s="4" t="s">
        <v>552</v>
      </c>
      <c r="V59" s="4" t="s">
        <v>551</v>
      </c>
      <c r="W59" t="s">
        <v>136</v>
      </c>
      <c r="Y59" s="3">
        <v>1.4363900000000001E-2</v>
      </c>
      <c r="Z59" t="str">
        <f t="shared" si="0"/>
        <v>No</v>
      </c>
      <c r="AA59" t="str">
        <f t="shared" si="1"/>
        <v>No</v>
      </c>
    </row>
    <row r="61" spans="1:27" x14ac:dyDescent="0.2">
      <c r="Z61" s="43">
        <f>COUNTIF(Z3:Z59,"Yes")</f>
        <v>24</v>
      </c>
      <c r="AA61" s="43">
        <f>COUNTIF(AA3:AA59,"Yes")</f>
        <v>17</v>
      </c>
    </row>
    <row r="62" spans="1:27" x14ac:dyDescent="0.2">
      <c r="A62" t="s">
        <v>309</v>
      </c>
      <c r="AA62" s="5"/>
    </row>
    <row r="71" spans="8:22" x14ac:dyDescent="0.2">
      <c r="H71" s="5"/>
      <c r="V71" s="5"/>
    </row>
    <row r="72" spans="8:22" x14ac:dyDescent="0.2">
      <c r="H72" s="5"/>
      <c r="V72" s="5"/>
    </row>
    <row r="73" spans="8:22" x14ac:dyDescent="0.2">
      <c r="H73" s="5"/>
      <c r="V73" s="5"/>
    </row>
    <row r="74" spans="8:22" x14ac:dyDescent="0.2">
      <c r="H74" s="5"/>
      <c r="V74" s="5"/>
    </row>
    <row r="75" spans="8:22" x14ac:dyDescent="0.2">
      <c r="H75" s="5"/>
      <c r="V75" s="5"/>
    </row>
    <row r="76" spans="8:22" x14ac:dyDescent="0.2">
      <c r="H76" s="5"/>
      <c r="V76" s="5"/>
    </row>
    <row r="77" spans="8:22" x14ac:dyDescent="0.2">
      <c r="H77" s="5"/>
      <c r="V77" s="5"/>
    </row>
    <row r="78" spans="8:22" x14ac:dyDescent="0.2">
      <c r="H78" s="5"/>
      <c r="V78" s="5"/>
    </row>
    <row r="79" spans="8:22" x14ac:dyDescent="0.2">
      <c r="H79" s="5"/>
      <c r="V79" s="5"/>
    </row>
    <row r="80" spans="8:22" x14ac:dyDescent="0.2">
      <c r="H80" s="5"/>
      <c r="V80" s="5"/>
    </row>
    <row r="81" spans="8:22" x14ac:dyDescent="0.2">
      <c r="H81" s="5"/>
      <c r="V81" s="5"/>
    </row>
    <row r="82" spans="8:22" x14ac:dyDescent="0.2">
      <c r="H82" s="5"/>
      <c r="V82" s="5"/>
    </row>
    <row r="83" spans="8:22" x14ac:dyDescent="0.2">
      <c r="H83" s="5"/>
      <c r="V83" s="5"/>
    </row>
    <row r="84" spans="8:22" x14ac:dyDescent="0.2">
      <c r="H84" s="5"/>
      <c r="V84" s="5"/>
    </row>
    <row r="85" spans="8:22" x14ac:dyDescent="0.2">
      <c r="H85" s="5"/>
      <c r="V85" s="5"/>
    </row>
    <row r="86" spans="8:22" x14ac:dyDescent="0.2">
      <c r="H86" s="5"/>
      <c r="V86" s="5"/>
    </row>
    <row r="87" spans="8:22" x14ac:dyDescent="0.2">
      <c r="H87" s="5"/>
      <c r="V87" s="5"/>
    </row>
    <row r="88" spans="8:22" x14ac:dyDescent="0.2">
      <c r="H88" s="5"/>
      <c r="V88" s="5"/>
    </row>
    <row r="89" spans="8:22" x14ac:dyDescent="0.2">
      <c r="H89" s="5"/>
      <c r="V89" s="5"/>
    </row>
    <row r="90" spans="8:22" x14ac:dyDescent="0.2">
      <c r="H90" s="5"/>
      <c r="V90" s="5"/>
    </row>
    <row r="91" spans="8:22" x14ac:dyDescent="0.2">
      <c r="H91" s="5"/>
      <c r="V91" s="5"/>
    </row>
    <row r="92" spans="8:22" x14ac:dyDescent="0.2">
      <c r="H92" s="5"/>
      <c r="V92" s="5"/>
    </row>
    <row r="93" spans="8:22" x14ac:dyDescent="0.2">
      <c r="H93" s="5"/>
      <c r="V93" s="5"/>
    </row>
    <row r="94" spans="8:22" x14ac:dyDescent="0.2">
      <c r="H94" s="5"/>
      <c r="V94" s="5"/>
    </row>
    <row r="95" spans="8:22" x14ac:dyDescent="0.2">
      <c r="H95" s="5"/>
      <c r="V95" s="5"/>
    </row>
    <row r="96" spans="8:22" x14ac:dyDescent="0.2">
      <c r="H96" s="5"/>
      <c r="V96" s="5"/>
    </row>
    <row r="97" spans="8:22" x14ac:dyDescent="0.2">
      <c r="H97" s="5"/>
      <c r="V97" s="5"/>
    </row>
    <row r="98" spans="8:22" x14ac:dyDescent="0.2">
      <c r="H98" s="5"/>
      <c r="V98" s="5"/>
    </row>
    <row r="99" spans="8:22" x14ac:dyDescent="0.2">
      <c r="H99" s="5"/>
      <c r="V99" s="5"/>
    </row>
    <row r="100" spans="8:22" x14ac:dyDescent="0.2">
      <c r="H100" s="5"/>
      <c r="V100" s="5"/>
    </row>
    <row r="101" spans="8:22" x14ac:dyDescent="0.2">
      <c r="H101" s="5"/>
      <c r="V101" s="5"/>
    </row>
    <row r="102" spans="8:22" x14ac:dyDescent="0.2">
      <c r="H102" s="5"/>
      <c r="V102" s="5"/>
    </row>
    <row r="103" spans="8:22" x14ac:dyDescent="0.2">
      <c r="H103" s="5"/>
      <c r="V103" s="5"/>
    </row>
    <row r="104" spans="8:22" x14ac:dyDescent="0.2">
      <c r="H104" s="5"/>
      <c r="V104" s="5"/>
    </row>
    <row r="105" spans="8:22" x14ac:dyDescent="0.2">
      <c r="H105" s="5"/>
      <c r="V105" s="5"/>
    </row>
    <row r="106" spans="8:22" x14ac:dyDescent="0.2">
      <c r="H106" s="5"/>
      <c r="V106" s="5"/>
    </row>
    <row r="107" spans="8:22" x14ac:dyDescent="0.2">
      <c r="H107" s="5"/>
      <c r="V107" s="5"/>
    </row>
    <row r="108" spans="8:22" x14ac:dyDescent="0.2">
      <c r="H108" s="5"/>
      <c r="V108" s="5"/>
    </row>
    <row r="109" spans="8:22" x14ac:dyDescent="0.2">
      <c r="H109" s="5"/>
      <c r="V109" s="5"/>
    </row>
    <row r="110" spans="8:22" x14ac:dyDescent="0.2">
      <c r="H110" s="5"/>
      <c r="V110" s="5"/>
    </row>
    <row r="111" spans="8:22" x14ac:dyDescent="0.2">
      <c r="H111" s="5"/>
      <c r="V111" s="5"/>
    </row>
    <row r="112" spans="8:22" x14ac:dyDescent="0.2">
      <c r="H112" s="5"/>
      <c r="V112" s="5"/>
    </row>
    <row r="113" spans="8:26" x14ac:dyDescent="0.2">
      <c r="H113" s="5"/>
      <c r="V113" s="5"/>
    </row>
    <row r="114" spans="8:26" x14ac:dyDescent="0.2">
      <c r="H114" s="5"/>
      <c r="V114" s="5"/>
    </row>
    <row r="115" spans="8:26" x14ac:dyDescent="0.2">
      <c r="H115" s="5"/>
      <c r="V115" s="5"/>
    </row>
    <row r="116" spans="8:26" x14ac:dyDescent="0.2">
      <c r="H116" s="5"/>
      <c r="V116" s="5"/>
      <c r="X116" s="5"/>
      <c r="Y116" s="5"/>
      <c r="Z116" s="5"/>
    </row>
    <row r="117" spans="8:26" x14ac:dyDescent="0.2">
      <c r="H117" s="5"/>
      <c r="V117" s="5"/>
    </row>
    <row r="118" spans="8:26" x14ac:dyDescent="0.2">
      <c r="H118" s="5"/>
      <c r="V118" s="5"/>
    </row>
    <row r="119" spans="8:26" x14ac:dyDescent="0.2">
      <c r="H119" s="5"/>
      <c r="V119" s="5"/>
    </row>
    <row r="120" spans="8:26" x14ac:dyDescent="0.2">
      <c r="H120" s="5"/>
      <c r="V120" s="5"/>
    </row>
    <row r="121" spans="8:26" x14ac:dyDescent="0.2">
      <c r="H121" s="5"/>
      <c r="V121" s="5"/>
    </row>
    <row r="122" spans="8:26" x14ac:dyDescent="0.2">
      <c r="H122" s="5"/>
      <c r="V122" s="5"/>
    </row>
    <row r="123" spans="8:26" x14ac:dyDescent="0.2">
      <c r="H123" s="5"/>
      <c r="V123" s="5"/>
    </row>
    <row r="124" spans="8:26" x14ac:dyDescent="0.2">
      <c r="H124" s="5"/>
      <c r="V124" s="5"/>
    </row>
    <row r="125" spans="8:26" x14ac:dyDescent="0.2">
      <c r="H125" s="5"/>
      <c r="V125" s="5"/>
    </row>
    <row r="126" spans="8:26" x14ac:dyDescent="0.2">
      <c r="H126" s="5"/>
      <c r="V126" s="5"/>
    </row>
    <row r="127" spans="8:26" x14ac:dyDescent="0.2">
      <c r="H127" s="5"/>
      <c r="V127" s="5"/>
    </row>
    <row r="128" spans="8:26" x14ac:dyDescent="0.2">
      <c r="H128" s="5"/>
      <c r="V128" s="5"/>
    </row>
    <row r="129" spans="8:22" x14ac:dyDescent="0.2">
      <c r="H129" s="5"/>
      <c r="V129" s="5"/>
    </row>
    <row r="130" spans="8:22" x14ac:dyDescent="0.2">
      <c r="H130" s="5"/>
      <c r="V130" s="5"/>
    </row>
    <row r="131" spans="8:22" x14ac:dyDescent="0.2">
      <c r="H131" s="5"/>
      <c r="V131" s="5"/>
    </row>
    <row r="132" spans="8:22" x14ac:dyDescent="0.2">
      <c r="H132" s="5"/>
      <c r="V132" s="5"/>
    </row>
    <row r="133" spans="8:22" x14ac:dyDescent="0.2">
      <c r="H133" s="5"/>
      <c r="V133" s="5"/>
    </row>
    <row r="134" spans="8:22" x14ac:dyDescent="0.2">
      <c r="H134" s="5"/>
      <c r="V134" s="5"/>
    </row>
    <row r="135" spans="8:22" x14ac:dyDescent="0.2">
      <c r="H135" s="5"/>
      <c r="V135" s="5"/>
    </row>
    <row r="136" spans="8:22" x14ac:dyDescent="0.2">
      <c r="H136" s="5"/>
      <c r="V136" s="5"/>
    </row>
    <row r="137" spans="8:22" x14ac:dyDescent="0.2">
      <c r="H137" s="5"/>
      <c r="V137" s="5"/>
    </row>
    <row r="138" spans="8:22" x14ac:dyDescent="0.2">
      <c r="H138" s="5"/>
      <c r="V138" s="5"/>
    </row>
    <row r="139" spans="8:22" x14ac:dyDescent="0.2">
      <c r="H139" s="5"/>
      <c r="V139" s="5"/>
    </row>
    <row r="140" spans="8:22" x14ac:dyDescent="0.2">
      <c r="H140" s="5"/>
      <c r="V140" s="5"/>
    </row>
    <row r="141" spans="8:22" x14ac:dyDescent="0.2">
      <c r="H141" s="5"/>
      <c r="V141" s="5"/>
    </row>
    <row r="142" spans="8:22" x14ac:dyDescent="0.2">
      <c r="H142" s="5"/>
      <c r="V142" s="5"/>
    </row>
    <row r="143" spans="8:22" x14ac:dyDescent="0.2">
      <c r="H143" s="5"/>
      <c r="V143" s="5"/>
    </row>
    <row r="144" spans="8:22" x14ac:dyDescent="0.2">
      <c r="H144" s="5"/>
      <c r="V144" s="5"/>
    </row>
    <row r="145" spans="8:26" x14ac:dyDescent="0.2">
      <c r="H145" s="5"/>
      <c r="V145" s="5"/>
    </row>
    <row r="146" spans="8:26" x14ac:dyDescent="0.2">
      <c r="H146" s="5"/>
      <c r="V146" s="5"/>
    </row>
    <row r="147" spans="8:26" x14ac:dyDescent="0.2">
      <c r="H147" s="5"/>
      <c r="V147" s="5"/>
    </row>
    <row r="148" spans="8:26" x14ac:dyDescent="0.2">
      <c r="H148" s="5"/>
      <c r="V148" s="5"/>
    </row>
    <row r="149" spans="8:26" x14ac:dyDescent="0.2">
      <c r="H149" s="5"/>
      <c r="V149" s="5"/>
    </row>
    <row r="150" spans="8:26" x14ac:dyDescent="0.2">
      <c r="H150" s="5"/>
      <c r="V150" s="5"/>
    </row>
    <row r="151" spans="8:26" x14ac:dyDescent="0.2">
      <c r="H151" s="5"/>
      <c r="V151" s="5"/>
    </row>
    <row r="152" spans="8:26" x14ac:dyDescent="0.2">
      <c r="H152" s="5"/>
      <c r="V152" s="5"/>
    </row>
    <row r="153" spans="8:26" x14ac:dyDescent="0.2">
      <c r="H153" s="5"/>
      <c r="V153" s="5"/>
    </row>
    <row r="154" spans="8:26" x14ac:dyDescent="0.2">
      <c r="H154" s="5"/>
      <c r="V154" s="5"/>
    </row>
    <row r="155" spans="8:26" x14ac:dyDescent="0.2">
      <c r="H155" s="5"/>
      <c r="V155" s="5"/>
    </row>
    <row r="156" spans="8:26" x14ac:dyDescent="0.2">
      <c r="H156" s="5"/>
      <c r="V156" s="5"/>
    </row>
    <row r="157" spans="8:26" x14ac:dyDescent="0.2">
      <c r="H157" s="5"/>
      <c r="V157" s="5"/>
    </row>
    <row r="158" spans="8:26" x14ac:dyDescent="0.2">
      <c r="H158" s="5"/>
      <c r="V158" s="5"/>
      <c r="X158" s="5"/>
      <c r="Y158" s="5"/>
      <c r="Z158" s="5"/>
    </row>
    <row r="159" spans="8:26" x14ac:dyDescent="0.2">
      <c r="H159" s="5"/>
      <c r="V159" s="5"/>
    </row>
    <row r="160" spans="8:26" x14ac:dyDescent="0.2">
      <c r="H160" s="5"/>
      <c r="V160" s="5"/>
    </row>
    <row r="161" spans="8:22" x14ac:dyDescent="0.2">
      <c r="H161" s="5"/>
      <c r="V161" s="5"/>
    </row>
    <row r="162" spans="8:22" x14ac:dyDescent="0.2">
      <c r="H162" s="5"/>
      <c r="V162" s="5"/>
    </row>
    <row r="163" spans="8:22" x14ac:dyDescent="0.2">
      <c r="H163" s="5"/>
      <c r="V163" s="5"/>
    </row>
    <row r="164" spans="8:22" x14ac:dyDescent="0.2">
      <c r="H164" s="5"/>
      <c r="V164" s="5"/>
    </row>
    <row r="165" spans="8:22" x14ac:dyDescent="0.2">
      <c r="H165" s="5"/>
      <c r="V165" s="5"/>
    </row>
    <row r="166" spans="8:22" x14ac:dyDescent="0.2">
      <c r="H166" s="5"/>
      <c r="V166" s="5"/>
    </row>
    <row r="167" spans="8:22" x14ac:dyDescent="0.2">
      <c r="H167" s="5"/>
    </row>
    <row r="168" spans="8:22" x14ac:dyDescent="0.2">
      <c r="H168" s="5"/>
    </row>
    <row r="169" spans="8:22" x14ac:dyDescent="0.2">
      <c r="H169" s="5"/>
    </row>
    <row r="170" spans="8:22" x14ac:dyDescent="0.2">
      <c r="H170" s="5"/>
    </row>
    <row r="171" spans="8:22" x14ac:dyDescent="0.2">
      <c r="H171" s="5"/>
    </row>
    <row r="172" spans="8:22" x14ac:dyDescent="0.2">
      <c r="H172" s="5"/>
    </row>
    <row r="173" spans="8:22" x14ac:dyDescent="0.2">
      <c r="H173" s="5"/>
    </row>
    <row r="174" spans="8:22" x14ac:dyDescent="0.2">
      <c r="H174" s="5"/>
    </row>
    <row r="175" spans="8:22" x14ac:dyDescent="0.2">
      <c r="H175" s="5"/>
    </row>
  </sheetData>
  <sortState xmlns:xlrd2="http://schemas.microsoft.com/office/spreadsheetml/2017/richdata2" ref="A3:X60">
    <sortCondition ref="B3:B60"/>
    <sortCondition ref="C3:C60"/>
  </sortState>
  <mergeCells count="2">
    <mergeCell ref="A1:I1"/>
    <mergeCell ref="J1:AA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91FD-64F8-FA47-974F-5316D089053C}">
  <dimension ref="A1:AC15"/>
  <sheetViews>
    <sheetView zoomScale="120" zoomScaleNormal="120" workbookViewId="0">
      <selection activeCell="I11" sqref="I11"/>
    </sheetView>
  </sheetViews>
  <sheetFormatPr baseColWidth="10" defaultRowHeight="16" x14ac:dyDescent="0.2"/>
  <cols>
    <col min="1" max="1" width="18.33203125" bestFit="1" customWidth="1"/>
    <col min="2" max="2" width="3.83203125" bestFit="1" customWidth="1"/>
    <col min="3" max="3" width="10" customWidth="1"/>
    <col min="4" max="4" width="7.6640625" bestFit="1" customWidth="1"/>
    <col min="5" max="5" width="8" bestFit="1" customWidth="1"/>
    <col min="6" max="6" width="8" customWidth="1"/>
    <col min="7" max="7" width="12.1640625" bestFit="1" customWidth="1"/>
    <col min="8" max="8" width="10" customWidth="1"/>
    <col min="10" max="10" width="18.33203125" bestFit="1" customWidth="1"/>
    <col min="11" max="11" width="6.6640625" bestFit="1" customWidth="1"/>
    <col min="13" max="13" width="14.1640625" customWidth="1"/>
    <col min="14" max="14" width="10.1640625" customWidth="1"/>
    <col min="15" max="15" width="8" bestFit="1" customWidth="1"/>
    <col min="16" max="16" width="11.1640625" customWidth="1"/>
    <col min="17" max="17" width="8" bestFit="1" customWidth="1"/>
    <col min="18" max="18" width="7.1640625" bestFit="1" customWidth="1"/>
    <col min="19" max="19" width="10.33203125" customWidth="1"/>
    <col min="20" max="20" width="10.83203125" customWidth="1"/>
    <col min="21" max="22" width="18.6640625" bestFit="1" customWidth="1"/>
    <col min="23" max="24" width="8" bestFit="1" customWidth="1"/>
  </cols>
  <sheetData>
    <row r="1" spans="1:29" x14ac:dyDescent="0.2">
      <c r="A1" s="37" t="s">
        <v>264</v>
      </c>
      <c r="B1" s="37"/>
      <c r="C1" s="37"/>
      <c r="D1" s="37"/>
      <c r="E1" s="37"/>
      <c r="F1" s="37"/>
      <c r="G1" s="37"/>
      <c r="H1" s="37"/>
      <c r="I1" s="38" t="s">
        <v>263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9" ht="49" customHeight="1" x14ac:dyDescent="0.2">
      <c r="A2" s="9" t="s">
        <v>257</v>
      </c>
      <c r="B2" s="9" t="s">
        <v>268</v>
      </c>
      <c r="C2" s="10" t="s">
        <v>258</v>
      </c>
      <c r="D2" s="10" t="s">
        <v>259</v>
      </c>
      <c r="E2" s="9" t="s">
        <v>260</v>
      </c>
      <c r="F2" s="9" t="s">
        <v>252</v>
      </c>
      <c r="G2" s="9" t="s">
        <v>261</v>
      </c>
      <c r="H2" s="10" t="s">
        <v>280</v>
      </c>
      <c r="I2" s="11" t="s">
        <v>265</v>
      </c>
      <c r="J2" s="11" t="s">
        <v>266</v>
      </c>
      <c r="K2" s="11" t="s">
        <v>267</v>
      </c>
      <c r="L2" s="11" t="s">
        <v>269</v>
      </c>
      <c r="M2" s="11" t="s">
        <v>270</v>
      </c>
      <c r="N2" s="11" t="s">
        <v>285</v>
      </c>
      <c r="O2" s="11" t="s">
        <v>260</v>
      </c>
      <c r="P2" s="11" t="s">
        <v>286</v>
      </c>
      <c r="Q2" s="11" t="s">
        <v>271</v>
      </c>
      <c r="R2" s="11" t="s">
        <v>272</v>
      </c>
      <c r="S2" s="11" t="s">
        <v>273</v>
      </c>
      <c r="T2" s="11" t="s">
        <v>274</v>
      </c>
      <c r="U2" s="11" t="s">
        <v>292</v>
      </c>
      <c r="V2" s="11" t="s">
        <v>293</v>
      </c>
      <c r="W2" s="11" t="s">
        <v>275</v>
      </c>
      <c r="X2" s="11" t="s">
        <v>276</v>
      </c>
    </row>
    <row r="3" spans="1:29" x14ac:dyDescent="0.2">
      <c r="A3" t="s">
        <v>249</v>
      </c>
      <c r="B3">
        <v>6</v>
      </c>
      <c r="C3">
        <v>10410472</v>
      </c>
      <c r="D3" t="s">
        <v>250</v>
      </c>
      <c r="E3" s="8">
        <v>6.6971399999999998E-7</v>
      </c>
      <c r="F3" s="8" t="s">
        <v>580</v>
      </c>
      <c r="G3" t="s">
        <v>252</v>
      </c>
      <c r="H3" s="4">
        <f>EXP(-0.588621)</f>
        <v>0.55509222936826008</v>
      </c>
      <c r="I3">
        <v>351</v>
      </c>
      <c r="J3" t="s">
        <v>247</v>
      </c>
      <c r="K3">
        <v>6</v>
      </c>
      <c r="L3">
        <v>97339280</v>
      </c>
      <c r="M3" t="s">
        <v>248</v>
      </c>
      <c r="N3" s="4">
        <f>EXP(2.30411)</f>
        <v>10.015260702678564</v>
      </c>
      <c r="O3" s="8">
        <v>2.20652E-4</v>
      </c>
      <c r="P3" s="8">
        <f>EXP(28.04983394)</f>
        <v>1520155791587.5066</v>
      </c>
      <c r="Q3" s="13">
        <v>7.0088563054649902E-9</v>
      </c>
      <c r="R3" s="4">
        <v>4.4980607120328502</v>
      </c>
      <c r="S3">
        <v>12714558</v>
      </c>
      <c r="T3" s="6">
        <v>3.1265436518452898E-3</v>
      </c>
      <c r="U3" s="17" t="s">
        <v>313</v>
      </c>
      <c r="V3" s="17" t="s">
        <v>312</v>
      </c>
      <c r="W3" t="s">
        <v>136</v>
      </c>
    </row>
    <row r="4" spans="1:29" x14ac:dyDescent="0.2">
      <c r="A4" t="s">
        <v>245</v>
      </c>
      <c r="B4">
        <v>6</v>
      </c>
      <c r="C4">
        <v>31648130</v>
      </c>
      <c r="D4" t="s">
        <v>246</v>
      </c>
      <c r="E4" s="8">
        <v>1.11233E-13</v>
      </c>
      <c r="F4" s="8" t="s">
        <v>283</v>
      </c>
      <c r="G4" t="s">
        <v>251</v>
      </c>
      <c r="H4" s="4">
        <f>EXP(0.950462)</f>
        <v>2.5869045331730578</v>
      </c>
      <c r="I4">
        <v>4061</v>
      </c>
      <c r="J4" t="s">
        <v>243</v>
      </c>
      <c r="K4">
        <v>16</v>
      </c>
      <c r="L4">
        <v>3019783</v>
      </c>
      <c r="M4" t="s">
        <v>244</v>
      </c>
      <c r="N4" s="4">
        <f>EXP(-0.6417)</f>
        <v>0.52639678842814697</v>
      </c>
      <c r="O4" s="8">
        <v>7.2659000000000002E-6</v>
      </c>
      <c r="P4" s="17">
        <f>EXP(-0.784916881)</f>
        <v>0.45615761557478823</v>
      </c>
      <c r="Q4" s="8">
        <v>3.7932411519030002E-7</v>
      </c>
      <c r="R4" s="4">
        <v>1.2822789629451301</v>
      </c>
      <c r="S4">
        <v>85759545</v>
      </c>
      <c r="T4" s="1">
        <v>1.0324367657828499E-2</v>
      </c>
      <c r="U4" s="4" t="s">
        <v>311</v>
      </c>
      <c r="V4" s="4" t="s">
        <v>310</v>
      </c>
    </row>
    <row r="6" spans="1:29" x14ac:dyDescent="0.2">
      <c r="A6" t="s">
        <v>309</v>
      </c>
    </row>
    <row r="11" spans="1:29" x14ac:dyDescent="0.2">
      <c r="G11" s="5"/>
      <c r="Y11" s="5"/>
    </row>
    <row r="12" spans="1:29" x14ac:dyDescent="0.2">
      <c r="G12" s="5"/>
      <c r="Y12" s="5"/>
      <c r="AC12" s="5"/>
    </row>
    <row r="15" spans="1:29" x14ac:dyDescent="0.2">
      <c r="G15" s="5"/>
      <c r="Y15" s="5"/>
      <c r="AC15" s="5"/>
    </row>
  </sheetData>
  <sortState xmlns:xlrd2="http://schemas.microsoft.com/office/spreadsheetml/2017/richdata2" ref="A3:X4">
    <sortCondition ref="B3:B4"/>
    <sortCondition ref="C3:C4"/>
    <sortCondition ref="K3:K4"/>
    <sortCondition ref="L3:L4"/>
  </sortState>
  <mergeCells count="2">
    <mergeCell ref="A1:H1"/>
    <mergeCell ref="I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4205-10B7-4C40-9FD8-5D8D808243E3}">
  <dimension ref="A1:U12"/>
  <sheetViews>
    <sheetView zoomScale="120" zoomScaleNormal="120" workbookViewId="0">
      <selection activeCell="A3" sqref="A3"/>
    </sheetView>
  </sheetViews>
  <sheetFormatPr baseColWidth="10" defaultRowHeight="16" x14ac:dyDescent="0.2"/>
  <cols>
    <col min="1" max="1" width="14.5" bestFit="1" customWidth="1"/>
    <col min="2" max="2" width="4.83203125" customWidth="1"/>
    <col min="3" max="3" width="8.83203125" customWidth="1"/>
    <col min="4" max="4" width="10.6640625" customWidth="1"/>
    <col min="9" max="9" width="16.83203125" bestFit="1" customWidth="1"/>
    <col min="10" max="10" width="6.5" customWidth="1"/>
    <col min="17" max="17" width="7.33203125" customWidth="1"/>
    <col min="20" max="21" width="22.83203125" bestFit="1" customWidth="1"/>
  </cols>
  <sheetData>
    <row r="1" spans="1:21" x14ac:dyDescent="0.2">
      <c r="A1" s="37" t="s">
        <v>264</v>
      </c>
      <c r="B1" s="37"/>
      <c r="C1" s="37"/>
      <c r="D1" s="37"/>
      <c r="E1" s="37"/>
      <c r="F1" s="37"/>
      <c r="G1" s="37"/>
      <c r="H1" s="38" t="s">
        <v>263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51" x14ac:dyDescent="0.2">
      <c r="A2" s="9" t="s">
        <v>257</v>
      </c>
      <c r="B2" s="9" t="s">
        <v>268</v>
      </c>
      <c r="C2" s="10" t="s">
        <v>258</v>
      </c>
      <c r="D2" s="10" t="s">
        <v>259</v>
      </c>
      <c r="E2" s="9" t="s">
        <v>260</v>
      </c>
      <c r="F2" s="9" t="s">
        <v>261</v>
      </c>
      <c r="G2" s="10" t="s">
        <v>280</v>
      </c>
      <c r="H2" s="11" t="s">
        <v>265</v>
      </c>
      <c r="I2" s="11" t="s">
        <v>266</v>
      </c>
      <c r="J2" s="11" t="s">
        <v>267</v>
      </c>
      <c r="K2" s="11" t="s">
        <v>269</v>
      </c>
      <c r="L2" s="11" t="s">
        <v>270</v>
      </c>
      <c r="M2" s="11" t="s">
        <v>285</v>
      </c>
      <c r="N2" s="11" t="s">
        <v>260</v>
      </c>
      <c r="O2" s="11" t="s">
        <v>286</v>
      </c>
      <c r="P2" s="11" t="s">
        <v>271</v>
      </c>
      <c r="Q2" s="11" t="s">
        <v>272</v>
      </c>
      <c r="R2" s="11" t="s">
        <v>273</v>
      </c>
      <c r="S2" s="11" t="s">
        <v>274</v>
      </c>
      <c r="T2" s="11" t="s">
        <v>292</v>
      </c>
      <c r="U2" s="11" t="s">
        <v>293</v>
      </c>
    </row>
    <row r="3" spans="1:21" x14ac:dyDescent="0.2">
      <c r="A3" t="s">
        <v>314</v>
      </c>
      <c r="B3">
        <v>1</v>
      </c>
      <c r="C3">
        <v>1</v>
      </c>
      <c r="D3" t="s">
        <v>338</v>
      </c>
      <c r="E3" s="5">
        <v>1.0250899999999999E-10</v>
      </c>
      <c r="F3" t="s">
        <v>283</v>
      </c>
      <c r="G3" s="4">
        <v>1.2618198445419686</v>
      </c>
      <c r="H3">
        <v>9899</v>
      </c>
      <c r="I3" t="s">
        <v>315</v>
      </c>
      <c r="J3">
        <v>2</v>
      </c>
      <c r="K3">
        <v>1</v>
      </c>
      <c r="L3" t="s">
        <v>338</v>
      </c>
      <c r="M3" s="4">
        <v>1.3039294505090895</v>
      </c>
      <c r="N3" s="5">
        <v>6.3622999999999997E-5</v>
      </c>
      <c r="O3" s="4">
        <v>1.1581871720684165</v>
      </c>
      <c r="P3" s="18">
        <v>2.8802662941480099E-9</v>
      </c>
      <c r="Q3" s="4">
        <v>4.3441815012570002</v>
      </c>
      <c r="R3" t="s">
        <v>3</v>
      </c>
      <c r="S3" s="3">
        <v>6.0464069525177803E-7</v>
      </c>
      <c r="T3" t="s">
        <v>317</v>
      </c>
      <c r="U3" t="s">
        <v>316</v>
      </c>
    </row>
    <row r="4" spans="1:21" x14ac:dyDescent="0.2">
      <c r="A4" t="s">
        <v>318</v>
      </c>
      <c r="B4">
        <v>3</v>
      </c>
      <c r="C4">
        <v>1</v>
      </c>
      <c r="D4" t="s">
        <v>338</v>
      </c>
      <c r="E4" s="5">
        <v>6.3333400000000001E-11</v>
      </c>
      <c r="F4" t="s">
        <v>283</v>
      </c>
      <c r="G4" s="4">
        <v>1.2650997843782887</v>
      </c>
      <c r="H4">
        <v>9899</v>
      </c>
      <c r="I4" t="s">
        <v>319</v>
      </c>
      <c r="J4">
        <v>4</v>
      </c>
      <c r="K4">
        <v>1</v>
      </c>
      <c r="L4" t="s">
        <v>338</v>
      </c>
      <c r="M4" s="4">
        <v>1.3031922483839975</v>
      </c>
      <c r="N4" s="5">
        <v>6.8584599999999994E-5</v>
      </c>
      <c r="O4" s="4">
        <v>1.1575225633925867</v>
      </c>
      <c r="P4" s="18">
        <v>3.1101656785674601E-9</v>
      </c>
      <c r="Q4" s="4">
        <v>4.34344308556628</v>
      </c>
      <c r="R4" t="s">
        <v>3</v>
      </c>
      <c r="S4" s="3">
        <v>6.7156330158190996E-7</v>
      </c>
      <c r="T4" t="s">
        <v>317</v>
      </c>
      <c r="U4" t="s">
        <v>316</v>
      </c>
    </row>
    <row r="5" spans="1:21" x14ac:dyDescent="0.2">
      <c r="A5" t="s">
        <v>320</v>
      </c>
      <c r="B5">
        <v>5</v>
      </c>
      <c r="C5">
        <v>1</v>
      </c>
      <c r="D5" t="s">
        <v>338</v>
      </c>
      <c r="E5" s="5">
        <v>6.9471000000000002E-11</v>
      </c>
      <c r="F5" t="s">
        <v>283</v>
      </c>
      <c r="G5" s="4">
        <v>1.2645546438574427</v>
      </c>
      <c r="H5">
        <v>9899</v>
      </c>
      <c r="I5" t="s">
        <v>321</v>
      </c>
      <c r="J5">
        <v>6</v>
      </c>
      <c r="K5">
        <v>1</v>
      </c>
      <c r="L5" t="s">
        <v>338</v>
      </c>
      <c r="M5" s="4">
        <v>1.3020094095580508</v>
      </c>
      <c r="N5" s="5">
        <v>5.9536600000000002E-5</v>
      </c>
      <c r="O5" s="4">
        <v>1.1587965387703172</v>
      </c>
      <c r="P5" s="18">
        <v>3.4584149618497401E-9</v>
      </c>
      <c r="Q5" s="4">
        <v>4.2359069280660702</v>
      </c>
      <c r="R5" s="5" t="s">
        <v>3</v>
      </c>
      <c r="S5" s="3">
        <v>7.2124665008031503E-7</v>
      </c>
      <c r="T5" t="s">
        <v>317</v>
      </c>
      <c r="U5" t="s">
        <v>316</v>
      </c>
    </row>
    <row r="6" spans="1:21" x14ac:dyDescent="0.2">
      <c r="A6" t="s">
        <v>322</v>
      </c>
      <c r="B6">
        <v>7</v>
      </c>
      <c r="C6">
        <v>1</v>
      </c>
      <c r="D6" t="s">
        <v>338</v>
      </c>
      <c r="E6" s="5">
        <v>7.5837299999999999E-11</v>
      </c>
      <c r="F6" t="s">
        <v>283</v>
      </c>
      <c r="G6" s="4">
        <v>1.2639490672302158</v>
      </c>
      <c r="H6">
        <v>9899</v>
      </c>
      <c r="I6" t="s">
        <v>323</v>
      </c>
      <c r="J6">
        <v>8</v>
      </c>
      <c r="K6">
        <v>1</v>
      </c>
      <c r="L6" t="s">
        <v>338</v>
      </c>
      <c r="M6" s="4">
        <v>1.3039195735464042</v>
      </c>
      <c r="N6" s="5">
        <v>6.7537099999999994E-5</v>
      </c>
      <c r="O6" s="4">
        <v>1.1576093808404548</v>
      </c>
      <c r="P6" s="18">
        <v>2.9231824658231402E-9</v>
      </c>
      <c r="Q6" s="4">
        <v>4.3636864833916498</v>
      </c>
      <c r="R6" t="s">
        <v>3</v>
      </c>
      <c r="S6" s="3">
        <v>5.2801892642989898E-7</v>
      </c>
      <c r="T6" t="s">
        <v>317</v>
      </c>
      <c r="U6" t="s">
        <v>316</v>
      </c>
    </row>
    <row r="7" spans="1:21" x14ac:dyDescent="0.2">
      <c r="A7" t="s">
        <v>324</v>
      </c>
      <c r="B7">
        <v>9</v>
      </c>
      <c r="C7">
        <v>1</v>
      </c>
      <c r="D7" t="s">
        <v>338</v>
      </c>
      <c r="E7" s="5">
        <v>9.6030699999999994E-11</v>
      </c>
      <c r="F7" t="s">
        <v>283</v>
      </c>
      <c r="G7" s="4">
        <v>1.2623095256336394</v>
      </c>
      <c r="H7">
        <v>9899</v>
      </c>
      <c r="I7" t="s">
        <v>325</v>
      </c>
      <c r="J7">
        <v>10</v>
      </c>
      <c r="K7">
        <v>1</v>
      </c>
      <c r="L7" t="s">
        <v>338</v>
      </c>
      <c r="M7" s="4">
        <v>1.3086804095858333</v>
      </c>
      <c r="N7" s="5">
        <v>5.5631399999999997E-5</v>
      </c>
      <c r="O7" s="4">
        <v>1.1594746330687418</v>
      </c>
      <c r="P7" s="18">
        <v>1.7359258730940699E-9</v>
      </c>
      <c r="Q7" s="4">
        <v>4.5057888132348802</v>
      </c>
      <c r="R7" t="s">
        <v>3</v>
      </c>
      <c r="S7" s="3">
        <v>3.93684211289459E-7</v>
      </c>
      <c r="T7" t="s">
        <v>317</v>
      </c>
      <c r="U7" t="s">
        <v>316</v>
      </c>
    </row>
    <row r="8" spans="1:21" x14ac:dyDescent="0.2">
      <c r="A8" t="s">
        <v>326</v>
      </c>
      <c r="B8">
        <v>11</v>
      </c>
      <c r="C8">
        <v>1</v>
      </c>
      <c r="D8" t="s">
        <v>338</v>
      </c>
      <c r="E8" s="5">
        <v>5.3866400000000001E-10</v>
      </c>
      <c r="F8" t="s">
        <v>283</v>
      </c>
      <c r="G8" s="4">
        <v>1.1737749406445053</v>
      </c>
      <c r="H8">
        <v>4046</v>
      </c>
      <c r="I8" t="s">
        <v>327</v>
      </c>
      <c r="J8">
        <v>12</v>
      </c>
      <c r="K8">
        <v>1</v>
      </c>
      <c r="L8" t="s">
        <v>338</v>
      </c>
      <c r="M8" s="4">
        <v>1.3242858962371749</v>
      </c>
      <c r="N8" s="5">
        <v>1.2594E-5</v>
      </c>
      <c r="O8" s="4">
        <v>1.1193878797899639</v>
      </c>
      <c r="P8" s="18">
        <v>2.29787318918663E-9</v>
      </c>
      <c r="Q8" s="4">
        <v>3.73883763100025</v>
      </c>
      <c r="R8" t="s">
        <v>3</v>
      </c>
      <c r="S8" s="3">
        <v>3.12235801838986E-4</v>
      </c>
      <c r="T8" t="s">
        <v>329</v>
      </c>
      <c r="U8" t="s">
        <v>328</v>
      </c>
    </row>
    <row r="9" spans="1:21" x14ac:dyDescent="0.2">
      <c r="A9" t="s">
        <v>330</v>
      </c>
      <c r="B9">
        <v>13</v>
      </c>
      <c r="C9">
        <v>1</v>
      </c>
      <c r="D9" t="s">
        <v>338</v>
      </c>
      <c r="E9" s="5">
        <v>6.3519900000000003E-10</v>
      </c>
      <c r="F9" t="s">
        <v>283</v>
      </c>
      <c r="G9" s="4">
        <v>1.1729946397877673</v>
      </c>
      <c r="H9">
        <v>4046</v>
      </c>
      <c r="I9" t="s">
        <v>331</v>
      </c>
      <c r="J9">
        <v>14</v>
      </c>
      <c r="K9">
        <v>1</v>
      </c>
      <c r="L9" t="s">
        <v>338</v>
      </c>
      <c r="M9" s="4">
        <v>1.3272053873398308</v>
      </c>
      <c r="N9" s="5">
        <v>1.1878999999999999E-5</v>
      </c>
      <c r="O9" s="4">
        <v>1.119737183296972</v>
      </c>
      <c r="P9" s="18">
        <v>1.71194132266125E-9</v>
      </c>
      <c r="Q9" s="4">
        <v>3.8412910073185702</v>
      </c>
      <c r="R9" t="s">
        <v>3</v>
      </c>
      <c r="S9" s="3">
        <v>2.5592582533931702E-4</v>
      </c>
      <c r="T9" t="s">
        <v>329</v>
      </c>
      <c r="U9" t="s">
        <v>328</v>
      </c>
    </row>
    <row r="10" spans="1:21" x14ac:dyDescent="0.2">
      <c r="A10" t="s">
        <v>332</v>
      </c>
      <c r="B10">
        <v>15</v>
      </c>
      <c r="C10">
        <v>1</v>
      </c>
      <c r="D10" t="s">
        <v>338</v>
      </c>
      <c r="E10" s="5">
        <v>6.3450499999999997E-10</v>
      </c>
      <c r="F10" t="s">
        <v>283</v>
      </c>
      <c r="G10" s="4">
        <v>1.1729653152883304</v>
      </c>
      <c r="H10">
        <v>4046</v>
      </c>
      <c r="I10" t="s">
        <v>333</v>
      </c>
      <c r="J10">
        <v>16</v>
      </c>
      <c r="K10">
        <v>1</v>
      </c>
      <c r="L10" t="s">
        <v>338</v>
      </c>
      <c r="M10" s="4">
        <v>1.3219934522424055</v>
      </c>
      <c r="N10" s="5">
        <v>1.33118E-5</v>
      </c>
      <c r="O10" s="4">
        <v>1.119009590621066</v>
      </c>
      <c r="P10" s="18">
        <v>2.9594038179270002E-9</v>
      </c>
      <c r="Q10" s="4">
        <v>3.6530325542866899</v>
      </c>
      <c r="R10" t="s">
        <v>3</v>
      </c>
      <c r="S10" s="3">
        <v>3.0757295616527401E-4</v>
      </c>
      <c r="T10" t="s">
        <v>329</v>
      </c>
      <c r="U10" t="s">
        <v>328</v>
      </c>
    </row>
    <row r="11" spans="1:21" x14ac:dyDescent="0.2">
      <c r="A11" t="s">
        <v>334</v>
      </c>
      <c r="B11">
        <v>17</v>
      </c>
      <c r="C11">
        <v>1</v>
      </c>
      <c r="D11" t="s">
        <v>338</v>
      </c>
      <c r="E11" s="5">
        <v>6.7931799999999997E-10</v>
      </c>
      <c r="F11" t="s">
        <v>283</v>
      </c>
      <c r="G11" s="4">
        <v>1.172673283284317</v>
      </c>
      <c r="H11">
        <v>4046</v>
      </c>
      <c r="I11" t="s">
        <v>335</v>
      </c>
      <c r="J11">
        <v>18</v>
      </c>
      <c r="K11">
        <v>1</v>
      </c>
      <c r="L11" t="s">
        <v>338</v>
      </c>
      <c r="M11" s="4">
        <v>1.327336223790176</v>
      </c>
      <c r="N11" s="5">
        <v>1.10542E-5</v>
      </c>
      <c r="O11" s="4">
        <v>1.1201594037986387</v>
      </c>
      <c r="P11" s="18">
        <v>1.7595521940293099E-9</v>
      </c>
      <c r="Q11" s="4">
        <v>3.7981251639176001</v>
      </c>
      <c r="R11" t="s">
        <v>3</v>
      </c>
      <c r="S11" s="3">
        <v>2.2443672781163399E-4</v>
      </c>
      <c r="T11" t="s">
        <v>329</v>
      </c>
      <c r="U11" t="s">
        <v>328</v>
      </c>
    </row>
    <row r="12" spans="1:21" x14ac:dyDescent="0.2">
      <c r="A12" t="s">
        <v>336</v>
      </c>
      <c r="B12">
        <v>19</v>
      </c>
      <c r="C12">
        <v>1</v>
      </c>
      <c r="D12" t="s">
        <v>338</v>
      </c>
      <c r="E12" s="5">
        <v>4.7697299999999998E-10</v>
      </c>
      <c r="F12" t="s">
        <v>283</v>
      </c>
      <c r="G12" s="4">
        <v>1.1743795904228911</v>
      </c>
      <c r="H12">
        <v>4046</v>
      </c>
      <c r="I12" t="s">
        <v>337</v>
      </c>
      <c r="J12">
        <v>20</v>
      </c>
      <c r="K12">
        <v>1</v>
      </c>
      <c r="L12" t="s">
        <v>338</v>
      </c>
      <c r="M12" s="4">
        <v>1.3363245412438329</v>
      </c>
      <c r="N12" s="5">
        <v>7.9657099999999997E-6</v>
      </c>
      <c r="O12" s="4">
        <v>1.1222280055970086</v>
      </c>
      <c r="P12" s="18">
        <v>7.1437944516310004E-10</v>
      </c>
      <c r="Q12" s="4">
        <v>4.0472955413095999</v>
      </c>
      <c r="R12" t="s">
        <v>3</v>
      </c>
      <c r="S12" s="3">
        <v>2.09249159273833E-4</v>
      </c>
      <c r="T12" t="s">
        <v>329</v>
      </c>
      <c r="U12" t="s">
        <v>328</v>
      </c>
    </row>
  </sheetData>
  <mergeCells count="2">
    <mergeCell ref="A1:G1"/>
    <mergeCell ref="H1:U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BC</vt:lpstr>
      <vt:lpstr>T2D</vt:lpstr>
      <vt:lpstr>CD</vt:lpstr>
      <vt:lpstr>SCZ</vt:lpstr>
      <vt:lpstr>Simulated-Positives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Garza Hernández</dc:creator>
  <cp:lastModifiedBy>Víctor Manuel Treviño Alvarado</cp:lastModifiedBy>
  <dcterms:created xsi:type="dcterms:W3CDTF">2023-05-18T16:28:14Z</dcterms:created>
  <dcterms:modified xsi:type="dcterms:W3CDTF">2025-10-15T01:47:54Z</dcterms:modified>
</cp:coreProperties>
</file>