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rct-share.inserm.lan\CRCT17\_PROJET CLUSTER\ARTICLE 1 ETUDE RETROSPECTIVE\JOR\Revision\"/>
    </mc:Choice>
  </mc:AlternateContent>
  <bookViews>
    <workbookView xWindow="120" yWindow="80" windowWidth="19080" windowHeight="6830"/>
  </bookViews>
  <sheets>
    <sheet name="Supplementary Table 1" sheetId="15" r:id="rId1"/>
  </sheets>
  <calcPr calcId="162913"/>
</workbook>
</file>

<file path=xl/calcChain.xml><?xml version="1.0" encoding="utf-8"?>
<calcChain xmlns="http://schemas.openxmlformats.org/spreadsheetml/2006/main">
  <c r="AJ25" i="15" l="1"/>
  <c r="AB25" i="15"/>
  <c r="AA25" i="15"/>
  <c r="Z25" i="15"/>
  <c r="K25" i="15"/>
  <c r="I25" i="15"/>
  <c r="F25" i="15"/>
  <c r="E25" i="15"/>
  <c r="AB24" i="15"/>
  <c r="AA24" i="15"/>
  <c r="Z24" i="15"/>
  <c r="K24" i="15"/>
  <c r="I24" i="15"/>
  <c r="F24" i="15"/>
  <c r="E24" i="15"/>
  <c r="AB23" i="15"/>
  <c r="AA23" i="15"/>
  <c r="Z23" i="15"/>
  <c r="K23" i="15"/>
  <c r="I23" i="15"/>
  <c r="F23" i="15"/>
  <c r="E23" i="15"/>
  <c r="AB22" i="15"/>
  <c r="AA22" i="15"/>
  <c r="Z22" i="15"/>
  <c r="K22" i="15"/>
  <c r="I22" i="15"/>
  <c r="F22" i="15"/>
  <c r="E22" i="15"/>
  <c r="AB21" i="15"/>
  <c r="AA21" i="15"/>
  <c r="Z21" i="15"/>
  <c r="K21" i="15"/>
  <c r="I21" i="15"/>
  <c r="F21" i="15"/>
  <c r="E21" i="15"/>
  <c r="AB20" i="15"/>
  <c r="AA20" i="15"/>
  <c r="Z20" i="15"/>
  <c r="K20" i="15"/>
  <c r="I20" i="15"/>
  <c r="F20" i="15"/>
  <c r="E20" i="15"/>
  <c r="AB19" i="15"/>
  <c r="AA19" i="15"/>
  <c r="Z19" i="15"/>
  <c r="K19" i="15"/>
  <c r="I19" i="15"/>
  <c r="F19" i="15"/>
  <c r="E19" i="15"/>
  <c r="AB18" i="15"/>
  <c r="AA18" i="15"/>
  <c r="Z18" i="15"/>
  <c r="K18" i="15"/>
  <c r="I18" i="15"/>
  <c r="F18" i="15"/>
  <c r="E18" i="15"/>
  <c r="AB17" i="15"/>
  <c r="AA17" i="15"/>
  <c r="Z17" i="15"/>
  <c r="K17" i="15"/>
  <c r="I17" i="15"/>
  <c r="F17" i="15"/>
  <c r="E17" i="15"/>
  <c r="AB16" i="15"/>
  <c r="AA16" i="15"/>
  <c r="Z16" i="15"/>
  <c r="K16" i="15"/>
  <c r="I16" i="15"/>
  <c r="F16" i="15"/>
  <c r="E16" i="15"/>
  <c r="AB15" i="15"/>
  <c r="AA15" i="15"/>
  <c r="Z15" i="15"/>
  <c r="K15" i="15"/>
  <c r="I15" i="15"/>
  <c r="F15" i="15"/>
  <c r="E15" i="15"/>
  <c r="AB14" i="15"/>
  <c r="AA14" i="15"/>
  <c r="Z14" i="15"/>
  <c r="K14" i="15"/>
  <c r="I14" i="15"/>
  <c r="F14" i="15"/>
  <c r="E14" i="15"/>
  <c r="AB13" i="15"/>
  <c r="AA13" i="15"/>
  <c r="Z13" i="15"/>
  <c r="K13" i="15"/>
  <c r="I13" i="15"/>
  <c r="F13" i="15"/>
  <c r="E13" i="15"/>
  <c r="AB12" i="15"/>
  <c r="AA12" i="15"/>
  <c r="Z12" i="15"/>
  <c r="K12" i="15"/>
  <c r="I12" i="15"/>
  <c r="F12" i="15"/>
  <c r="E12" i="15"/>
  <c r="AB11" i="15"/>
  <c r="AA11" i="15"/>
  <c r="Z11" i="15"/>
  <c r="K11" i="15"/>
  <c r="I11" i="15"/>
  <c r="F11" i="15"/>
  <c r="E11" i="15"/>
  <c r="AB10" i="15"/>
  <c r="AA10" i="15"/>
  <c r="Z10" i="15"/>
  <c r="K10" i="15"/>
  <c r="I10" i="15"/>
  <c r="F10" i="15"/>
  <c r="E10" i="15"/>
  <c r="AB9" i="15"/>
  <c r="AA9" i="15"/>
  <c r="Z9" i="15"/>
  <c r="K9" i="15"/>
  <c r="I9" i="15"/>
  <c r="F9" i="15"/>
  <c r="E9" i="15"/>
  <c r="AB8" i="15"/>
  <c r="AA8" i="15"/>
  <c r="Z8" i="15"/>
  <c r="K8" i="15"/>
  <c r="I8" i="15"/>
  <c r="F8" i="15"/>
  <c r="E8" i="15"/>
  <c r="AB7" i="15"/>
  <c r="AA7" i="15"/>
  <c r="Z7" i="15"/>
  <c r="K7" i="15"/>
  <c r="I7" i="15"/>
  <c r="F7" i="15"/>
  <c r="E7" i="15"/>
  <c r="AB6" i="15"/>
  <c r="AA6" i="15"/>
  <c r="Z6" i="15"/>
  <c r="K6" i="15"/>
  <c r="I6" i="15"/>
  <c r="F6" i="15"/>
  <c r="E6" i="15"/>
  <c r="AB5" i="15"/>
  <c r="AA5" i="15"/>
  <c r="Z5" i="15"/>
  <c r="K5" i="15"/>
  <c r="I5" i="15"/>
  <c r="F5" i="15"/>
  <c r="E5" i="15"/>
  <c r="AB4" i="15"/>
  <c r="AA4" i="15"/>
  <c r="Z4" i="15"/>
  <c r="K4" i="15"/>
  <c r="I4" i="15"/>
  <c r="F4" i="15"/>
  <c r="E4" i="15"/>
  <c r="AB3" i="15"/>
  <c r="AA3" i="15"/>
  <c r="Z3" i="15"/>
  <c r="K3" i="15"/>
  <c r="I3" i="15"/>
  <c r="F3" i="15"/>
  <c r="E3" i="15"/>
  <c r="AB2" i="15"/>
  <c r="AA2" i="15"/>
  <c r="Z2" i="15"/>
  <c r="K2" i="15"/>
  <c r="I2" i="15"/>
  <c r="F2" i="15"/>
  <c r="E2" i="15"/>
</calcChain>
</file>

<file path=xl/sharedStrings.xml><?xml version="1.0" encoding="utf-8"?>
<sst xmlns="http://schemas.openxmlformats.org/spreadsheetml/2006/main" count="297" uniqueCount="71">
  <si>
    <t>IV</t>
  </si>
  <si>
    <t>IIIc</t>
  </si>
  <si>
    <t>III</t>
  </si>
  <si>
    <t>IVa</t>
  </si>
  <si>
    <t>Poor</t>
  </si>
  <si>
    <t>Rich</t>
  </si>
  <si>
    <t>Macrophages (%)</t>
  </si>
  <si>
    <t>Lymphocytes (%)</t>
  </si>
  <si>
    <t>WT</t>
  </si>
  <si>
    <t>Sensitive</t>
  </si>
  <si>
    <t>Resistant</t>
  </si>
  <si>
    <t>Overall survival (months)</t>
  </si>
  <si>
    <t>Progression-free survival (months)</t>
  </si>
  <si>
    <t>ND</t>
  </si>
  <si>
    <t>Cluster number</t>
  </si>
  <si>
    <t>BMI</t>
  </si>
  <si>
    <t>HRD Status</t>
  </si>
  <si>
    <t>HRD+</t>
  </si>
  <si>
    <t>HRD-</t>
  </si>
  <si>
    <t>Refractory</t>
  </si>
  <si>
    <t>Weight (kg)</t>
  </si>
  <si>
    <t>Height (cm)</t>
  </si>
  <si>
    <t>CA125 at detection (UI)</t>
  </si>
  <si>
    <t>Chemotherapy</t>
  </si>
  <si>
    <t>Treatment protocol</t>
  </si>
  <si>
    <t>Macrophages (cells/µL)</t>
  </si>
  <si>
    <t>Lymphocytes (cells/µL)</t>
  </si>
  <si>
    <t>Sampling date</t>
  </si>
  <si>
    <t>Initiation of the disease date</t>
  </si>
  <si>
    <t>Birth date</t>
  </si>
  <si>
    <t>Death date</t>
  </si>
  <si>
    <t>Relapse date</t>
  </si>
  <si>
    <t>Start of the treatment</t>
  </si>
  <si>
    <t>End of chemotherapy (platinums salts)</t>
  </si>
  <si>
    <t>Chemotherapy status</t>
  </si>
  <si>
    <t>Clusters (%)</t>
  </si>
  <si>
    <t>Isolated cells (%)</t>
  </si>
  <si>
    <t>Cluster status</t>
  </si>
  <si>
    <t>Neoplastic cells (%)</t>
  </si>
  <si>
    <t>White blood cells (cells/µL)</t>
  </si>
  <si>
    <t>Neutrophiles (%)</t>
  </si>
  <si>
    <t>Histology</t>
  </si>
  <si>
    <t>Stage</t>
  </si>
  <si>
    <t>Sugarbaker score/PCI</t>
  </si>
  <si>
    <t>Neutrophils (cells/µL)</t>
  </si>
  <si>
    <t>WHO performance status</t>
  </si>
  <si>
    <t>Age at detection
 of the disease</t>
  </si>
  <si>
    <t>Time to relapse
(months)</t>
  </si>
  <si>
    <t>Number of cells in
 the biggest cluster</t>
  </si>
  <si>
    <t>High-grade serous</t>
  </si>
  <si>
    <t>BRCA1/2 status</t>
  </si>
  <si>
    <t>BRCA1 mutated</t>
  </si>
  <si>
    <t>chemo/surg/chemo</t>
  </si>
  <si>
    <t>surg/chemo</t>
  </si>
  <si>
    <t>chemo</t>
  </si>
  <si>
    <t>Carboplatin Taxol</t>
  </si>
  <si>
    <t>Carboplatin Taxol Nintedanib</t>
  </si>
  <si>
    <t>Carboplatin Taxol Avastin</t>
  </si>
  <si>
    <t>Carboplatin Taxol then Carboplatin Taxotere</t>
  </si>
  <si>
    <t>Carboplatin Taxol Avastin Olaparib</t>
  </si>
  <si>
    <t>Carboplatin Avastin</t>
  </si>
  <si>
    <t>Carboplatin Taxol Nintedanib then Carboplatin Gemcitabine Avastin</t>
  </si>
  <si>
    <t>Carboplatin Taxol then Carboplatin Gemcitabine Avastin</t>
  </si>
  <si>
    <t>Carboplatin Taxol then Carboplatin Caelyx Niraparib</t>
  </si>
  <si>
    <t>Chemotherapy Response Score (CRS)</t>
  </si>
  <si>
    <t>Resection</t>
  </si>
  <si>
    <t>R0</t>
  </si>
  <si>
    <t>R1</t>
  </si>
  <si>
    <t>Peritoneal</t>
  </si>
  <si>
    <t>Intraoperative</t>
  </si>
  <si>
    <t>Type of puncture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</si>
</sst>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7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164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42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FF0000"/>
      <color rgb="FFFFCCCC"/>
      <color rgb="FFFFCCFF"/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au1345" displayName="Tableau1345" ref="A1:AN25" totalsRowShown="0" headerRowDxfId="41" dataDxfId="40">
  <autoFilter ref="A1:AN25"/>
  <tableColumns count="40">
    <tableColumn id="2" name="Sampling date" dataDxfId="39"/>
    <tableColumn id="3" name="Initiation of the disease date" dataDxfId="38"/>
    <tableColumn id="9" name="Birth date" dataDxfId="37"/>
    <tableColumn id="4" name="Death date" dataDxfId="36"/>
    <tableColumn id="43" name="Age at detection_x000a_ of the disease" dataDxfId="35">
      <calculatedColumnFormula>(Tableau1345[[#This Row],[Initiation of the disease date]]-Tableau1345[[#This Row],[Birth date]])/365</calculatedColumnFormula>
    </tableColumn>
    <tableColumn id="5" name="Overall survival (months)" dataDxfId="34">
      <calculatedColumnFormula>(Tableau1345[[#This Row],[Death date]]-Tableau1345[[#This Row],[Initiation of the disease date]])/30.5</calculatedColumnFormula>
    </tableColumn>
    <tableColumn id="32" name="Relapse date" dataDxfId="33"/>
    <tableColumn id="48" name="Start of the treatment" dataDxfId="32"/>
    <tableColumn id="33" name="Progression-free survival (months)" dataDxfId="31">
      <calculatedColumnFormula>(Tableau1345[[#This Row],[Relapse date]]-Tableau1345[[#This Row],[Start of the treatment]])/30.5</calculatedColumnFormula>
    </tableColumn>
    <tableColumn id="49" name="End of chemotherapy (platinums salts)" dataDxfId="30"/>
    <tableColumn id="46" name="Time to relapse_x000a_(months)" dataDxfId="29">
      <calculatedColumnFormula>(Tableau1345[[#This Row],[Relapse date]]-Tableau1345[[#This Row],[End of chemotherapy (platinums salts)]])/30.5</calculatedColumnFormula>
    </tableColumn>
    <tableColumn id="47" name="Chemotherapy status" dataDxfId="28"/>
    <tableColumn id="1" name="Chemotherapy Response Score (CRS)" dataDxfId="27"/>
    <tableColumn id="15" name="Resection" dataDxfId="26"/>
    <tableColumn id="13" name="Clusters (%)" dataDxfId="25"/>
    <tableColumn id="14" name="Isolated cells (%)" dataDxfId="24"/>
    <tableColumn id="19" name="Cluster number" dataDxfId="23"/>
    <tableColumn id="50" name="Cluster status" dataDxfId="22">
      <calculatedColumnFormula>IF(Tableau1345[[#This Row],[Cluster number]]&lt;28,POOR,RICH)</calculatedColumnFormula>
    </tableColumn>
    <tableColumn id="18" name="Type of puncture" dataDxfId="21"/>
    <tableColumn id="21" name="Number of cells in_x000a_ the biggest cluster" dataDxfId="20"/>
    <tableColumn id="10" name="Neoplastic cells (%)" dataDxfId="19"/>
    <tableColumn id="26" name="White blood cells (cells/µL)" dataDxfId="18"/>
    <tableColumn id="27" name="Macrophages (%)" dataDxfId="17"/>
    <tableColumn id="28" name="Lymphocytes (%)" dataDxfId="16"/>
    <tableColumn id="29" name="Neutrophiles (%)" dataDxfId="15"/>
    <tableColumn id="12" name="Macrophages (cells/µL)" dataDxfId="14">
      <calculatedColumnFormula>Tableau1345[[#This Row],[White blood cells (cells/µL)]]*(Tableau1345[[#This Row],[Macrophages (%)]]/100)</calculatedColumnFormula>
    </tableColumn>
    <tableColumn id="11" name="Lymphocytes (cells/µL)" dataDxfId="13">
      <calculatedColumnFormula>Tableau1345[[#This Row],[White blood cells (cells/µL)]]*(Tableau1345[[#This Row],[Lymphocytes (%)]]/100)</calculatedColumnFormula>
    </tableColumn>
    <tableColumn id="8" name="Neutrophils (cells/µL)" dataDxfId="12">
      <calculatedColumnFormula>Tableau1345[[#This Row],[White blood cells (cells/µL)]]*(Tableau1345[[#This Row],[Neutrophiles (%)]]/100)</calculatedColumnFormula>
    </tableColumn>
    <tableColumn id="34" name="Histology" dataDxfId="11"/>
    <tableColumn id="35" name="Stage" dataDxfId="10"/>
    <tableColumn id="36" name="Sugarbaker score/PCI" dataDxfId="9"/>
    <tableColumn id="7" name="HRD Status" dataDxfId="8"/>
    <tableColumn id="37" name="BRCA1/2 status" dataDxfId="7"/>
    <tableColumn id="38" name="Treatment protocol" dataDxfId="6"/>
    <tableColumn id="39" name="Chemotherapy" dataDxfId="5"/>
    <tableColumn id="6" name="BMI" dataDxfId="4"/>
    <tableColumn id="16" name="Weight (kg)" dataDxfId="3"/>
    <tableColumn id="17" name="Height (cm)" dataDxfId="2"/>
    <tableColumn id="20" name="WHO performance status" dataDxfId="1"/>
    <tableColumn id="31" name="CA125 at detection (UI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tabSelected="1" zoomScaleNormal="100" workbookViewId="0">
      <pane xSplit="1" topLeftCell="AJ1" activePane="topRight" state="frozen"/>
      <selection pane="topRight" activeCell="R31" sqref="R31"/>
    </sheetView>
  </sheetViews>
  <sheetFormatPr baseColWidth="10" defaultColWidth="11.453125" defaultRowHeight="14.5" x14ac:dyDescent="0.35"/>
  <cols>
    <col min="1" max="1" width="18.453125" style="1" customWidth="1"/>
    <col min="2" max="2" width="31.1796875" style="1" customWidth="1"/>
    <col min="3" max="3" width="21.54296875" style="1" customWidth="1"/>
    <col min="4" max="4" width="18" style="1" customWidth="1"/>
    <col min="5" max="5" width="19.1796875" style="1" bestFit="1" customWidth="1"/>
    <col min="6" max="6" width="18.1796875" style="1" customWidth="1"/>
    <col min="7" max="7" width="16.1796875" style="1" bestFit="1" customWidth="1"/>
    <col min="8" max="8" width="24.1796875" style="1" bestFit="1" customWidth="1"/>
    <col min="9" max="9" width="26.54296875" style="1" customWidth="1"/>
    <col min="10" max="10" width="23.453125" style="1" bestFit="1" customWidth="1"/>
    <col min="11" max="11" width="18.26953125" style="1" bestFit="1" customWidth="1"/>
    <col min="12" max="13" width="25" style="1" customWidth="1"/>
    <col min="14" max="14" width="14.26953125" style="1" bestFit="1" customWidth="1"/>
    <col min="15" max="15" width="16" style="1" customWidth="1"/>
    <col min="16" max="16" width="23" style="1" customWidth="1"/>
    <col min="17" max="17" width="19.81640625" style="2" customWidth="1"/>
    <col min="18" max="18" width="18.1796875" style="2" customWidth="1"/>
    <col min="19" max="19" width="20.7265625" style="2" bestFit="1" customWidth="1"/>
    <col min="20" max="20" width="23.26953125" style="2" customWidth="1"/>
    <col min="21" max="21" width="24.453125" style="1" customWidth="1"/>
    <col min="22" max="22" width="31.54296875" style="2" customWidth="1"/>
    <col min="23" max="23" width="21" style="2" customWidth="1"/>
    <col min="24" max="24" width="20.7265625" style="2" customWidth="1"/>
    <col min="25" max="25" width="20.81640625" style="2" customWidth="1"/>
    <col min="26" max="26" width="26.453125" style="2" customWidth="1"/>
    <col min="27" max="27" width="25.7265625" style="2" customWidth="1"/>
    <col min="28" max="28" width="25.26953125" style="2" customWidth="1"/>
    <col min="29" max="29" width="19.81640625" style="1" customWidth="1"/>
    <col min="30" max="30" width="12.1796875" style="1" customWidth="1"/>
    <col min="31" max="31" width="23.453125" style="1" bestFit="1" customWidth="1"/>
    <col min="32" max="32" width="15.1796875" style="1" customWidth="1"/>
    <col min="33" max="33" width="25.81640625" style="2" customWidth="1"/>
    <col min="34" max="34" width="21.81640625" style="1" bestFit="1" customWidth="1"/>
    <col min="35" max="35" width="62.1796875" style="1" bestFit="1" customWidth="1"/>
    <col min="36" max="36" width="9.1796875" style="3" customWidth="1"/>
    <col min="37" max="37" width="17.26953125" style="3" customWidth="1"/>
    <col min="38" max="38" width="16.453125" style="3" customWidth="1"/>
    <col min="39" max="39" width="28.1796875" style="3" bestFit="1" customWidth="1"/>
    <col min="40" max="40" width="29" style="3" customWidth="1"/>
    <col min="41" max="16384" width="11.453125" style="3"/>
  </cols>
  <sheetData>
    <row r="1" spans="1:40" s="12" customFormat="1" ht="29" x14ac:dyDescent="0.35">
      <c r="A1" s="12" t="s">
        <v>27</v>
      </c>
      <c r="B1" s="12" t="s">
        <v>28</v>
      </c>
      <c r="C1" s="12" t="s">
        <v>29</v>
      </c>
      <c r="D1" s="14" t="s">
        <v>30</v>
      </c>
      <c r="E1" s="14" t="s">
        <v>46</v>
      </c>
      <c r="F1" s="13" t="s">
        <v>11</v>
      </c>
      <c r="G1" s="12" t="s">
        <v>31</v>
      </c>
      <c r="H1" s="12" t="s">
        <v>32</v>
      </c>
      <c r="I1" s="13" t="s">
        <v>12</v>
      </c>
      <c r="J1" s="13" t="s">
        <v>33</v>
      </c>
      <c r="K1" s="13" t="s">
        <v>47</v>
      </c>
      <c r="L1" s="13" t="s">
        <v>34</v>
      </c>
      <c r="M1" s="13" t="s">
        <v>64</v>
      </c>
      <c r="N1" s="13" t="s">
        <v>65</v>
      </c>
      <c r="O1" s="12" t="s">
        <v>35</v>
      </c>
      <c r="P1" s="12" t="s">
        <v>36</v>
      </c>
      <c r="Q1" s="12" t="s">
        <v>14</v>
      </c>
      <c r="R1" s="12" t="s">
        <v>37</v>
      </c>
      <c r="S1" s="12" t="s">
        <v>70</v>
      </c>
      <c r="T1" s="13" t="s">
        <v>48</v>
      </c>
      <c r="U1" s="12" t="s">
        <v>38</v>
      </c>
      <c r="V1" s="17" t="s">
        <v>39</v>
      </c>
      <c r="W1" s="17" t="s">
        <v>6</v>
      </c>
      <c r="X1" s="17" t="s">
        <v>7</v>
      </c>
      <c r="Y1" s="17" t="s">
        <v>40</v>
      </c>
      <c r="Z1" s="17" t="s">
        <v>25</v>
      </c>
      <c r="AA1" s="17" t="s">
        <v>26</v>
      </c>
      <c r="AB1" s="17" t="s">
        <v>44</v>
      </c>
      <c r="AC1" s="12" t="s">
        <v>41</v>
      </c>
      <c r="AD1" s="12" t="s">
        <v>42</v>
      </c>
      <c r="AE1" s="12" t="s">
        <v>43</v>
      </c>
      <c r="AF1" s="12" t="s">
        <v>16</v>
      </c>
      <c r="AG1" s="12" t="s">
        <v>50</v>
      </c>
      <c r="AH1" s="12" t="s">
        <v>24</v>
      </c>
      <c r="AI1" s="12" t="s">
        <v>23</v>
      </c>
      <c r="AJ1" s="30" t="s">
        <v>15</v>
      </c>
      <c r="AK1" s="12" t="s">
        <v>20</v>
      </c>
      <c r="AL1" s="12" t="s">
        <v>21</v>
      </c>
      <c r="AM1" s="12" t="s">
        <v>45</v>
      </c>
      <c r="AN1" s="12" t="s">
        <v>22</v>
      </c>
    </row>
    <row r="2" spans="1:40" s="4" customFormat="1" x14ac:dyDescent="0.35">
      <c r="A2" s="10">
        <v>41801</v>
      </c>
      <c r="B2" s="10">
        <v>41802</v>
      </c>
      <c r="C2" s="24">
        <v>15341</v>
      </c>
      <c r="D2" s="10">
        <v>43009</v>
      </c>
      <c r="E2" s="19">
        <f>(Tableau1345[[#This Row],[Initiation of the disease date]]-Tableau1345[[#This Row],[Birth date]])/365</f>
        <v>72.495890410958907</v>
      </c>
      <c r="F2" s="19">
        <f>(Tableau1345[[#This Row],[Death date]]-Tableau1345[[#This Row],[Initiation of the disease date]])/30.5</f>
        <v>39.57377049180328</v>
      </c>
      <c r="G2" s="10">
        <v>42583</v>
      </c>
      <c r="H2" s="24">
        <v>41834</v>
      </c>
      <c r="I2" s="19">
        <f>(Tableau1345[[#This Row],[Relapse date]]-Tableau1345[[#This Row],[Start of the treatment]])/30.5</f>
        <v>24.557377049180328</v>
      </c>
      <c r="J2" s="10">
        <v>41974</v>
      </c>
      <c r="K2" s="19">
        <f>(Tableau1345[[#This Row],[Relapse date]]-Tableau1345[[#This Row],[End of chemotherapy (platinums salts)]])/30.5</f>
        <v>19.967213114754099</v>
      </c>
      <c r="L2" s="19" t="s">
        <v>9</v>
      </c>
      <c r="M2" s="19">
        <v>2</v>
      </c>
      <c r="N2" s="19" t="s">
        <v>66</v>
      </c>
      <c r="O2" s="9">
        <v>98</v>
      </c>
      <c r="P2" s="9">
        <v>2</v>
      </c>
      <c r="Q2" s="9">
        <v>7</v>
      </c>
      <c r="R2" s="15" t="s">
        <v>4</v>
      </c>
      <c r="S2" s="15" t="s">
        <v>68</v>
      </c>
      <c r="T2" s="9">
        <v>25</v>
      </c>
      <c r="U2" s="9">
        <v>8</v>
      </c>
      <c r="V2" s="9">
        <v>350</v>
      </c>
      <c r="W2" s="9">
        <v>83</v>
      </c>
      <c r="X2" s="9">
        <v>12</v>
      </c>
      <c r="Y2" s="9">
        <v>5</v>
      </c>
      <c r="Z2" s="9">
        <f>Tableau1345[[#This Row],[White blood cells (cells/µL)]]*(Tableau1345[[#This Row],[Macrophages (%)]]/100)</f>
        <v>290.5</v>
      </c>
      <c r="AA2" s="9">
        <f>Tableau1345[[#This Row],[White blood cells (cells/µL)]]*(Tableau1345[[#This Row],[Lymphocytes (%)]]/100)</f>
        <v>42</v>
      </c>
      <c r="AB2" s="9">
        <f>Tableau1345[[#This Row],[White blood cells (cells/µL)]]*(Tableau1345[[#This Row],[Neutrophiles (%)]]/100)</f>
        <v>17.5</v>
      </c>
      <c r="AC2" s="20" t="s">
        <v>49</v>
      </c>
      <c r="AD2" s="9" t="s">
        <v>3</v>
      </c>
      <c r="AE2" s="9">
        <v>20</v>
      </c>
      <c r="AF2" s="9" t="s">
        <v>13</v>
      </c>
      <c r="AG2" s="9" t="s">
        <v>8</v>
      </c>
      <c r="AH2" s="9" t="s">
        <v>52</v>
      </c>
      <c r="AI2" s="9" t="s">
        <v>55</v>
      </c>
      <c r="AJ2" s="5">
        <v>23</v>
      </c>
      <c r="AK2" s="5">
        <v>65</v>
      </c>
      <c r="AL2" s="5">
        <v>168</v>
      </c>
      <c r="AM2" s="5">
        <v>3</v>
      </c>
      <c r="AN2" s="5">
        <v>326</v>
      </c>
    </row>
    <row r="3" spans="1:40" s="4" customFormat="1" x14ac:dyDescent="0.35">
      <c r="A3" s="10">
        <v>42089</v>
      </c>
      <c r="B3" s="10">
        <v>42064</v>
      </c>
      <c r="C3" s="24">
        <v>16407</v>
      </c>
      <c r="D3" s="10">
        <v>42614</v>
      </c>
      <c r="E3" s="19">
        <f>(Tableau1345[[#This Row],[Initiation of the disease date]]-Tableau1345[[#This Row],[Birth date]])/365</f>
        <v>70.293150684931504</v>
      </c>
      <c r="F3" s="19">
        <f>(Tableau1345[[#This Row],[Death date]]-Tableau1345[[#This Row],[Initiation of the disease date]])/30.5</f>
        <v>18.032786885245901</v>
      </c>
      <c r="G3" s="10">
        <v>42278</v>
      </c>
      <c r="H3" s="24">
        <v>42116</v>
      </c>
      <c r="I3" s="19">
        <f>(Tableau1345[[#This Row],[Relapse date]]-Tableau1345[[#This Row],[Start of the treatment]])/30.5</f>
        <v>5.3114754098360653</v>
      </c>
      <c r="J3" s="10">
        <v>42278</v>
      </c>
      <c r="K3" s="19">
        <f>(Tableau1345[[#This Row],[Relapse date]]-Tableau1345[[#This Row],[End of chemotherapy (platinums salts)]])/30.5</f>
        <v>0</v>
      </c>
      <c r="L3" s="19" t="s">
        <v>19</v>
      </c>
      <c r="M3" s="19">
        <v>2</v>
      </c>
      <c r="N3" s="19" t="s">
        <v>66</v>
      </c>
      <c r="O3" s="9">
        <v>10</v>
      </c>
      <c r="P3" s="9">
        <v>90</v>
      </c>
      <c r="Q3" s="9">
        <v>3</v>
      </c>
      <c r="R3" s="15" t="s">
        <v>4</v>
      </c>
      <c r="S3" s="15" t="s">
        <v>68</v>
      </c>
      <c r="T3" s="9">
        <v>8</v>
      </c>
      <c r="U3" s="9">
        <v>10</v>
      </c>
      <c r="V3" s="9">
        <v>1350</v>
      </c>
      <c r="W3" s="9">
        <v>30</v>
      </c>
      <c r="X3" s="9">
        <v>40</v>
      </c>
      <c r="Y3" s="9">
        <v>30</v>
      </c>
      <c r="Z3" s="9">
        <f>Tableau1345[[#This Row],[White blood cells (cells/µL)]]*(Tableau1345[[#This Row],[Macrophages (%)]]/100)</f>
        <v>405</v>
      </c>
      <c r="AA3" s="9">
        <f>Tableau1345[[#This Row],[White blood cells (cells/µL)]]*(Tableau1345[[#This Row],[Lymphocytes (%)]]/100)</f>
        <v>540</v>
      </c>
      <c r="AB3" s="9">
        <f>Tableau1345[[#This Row],[White blood cells (cells/µL)]]*(Tableau1345[[#This Row],[Neutrophiles (%)]]/100)</f>
        <v>405</v>
      </c>
      <c r="AC3" s="20" t="s">
        <v>49</v>
      </c>
      <c r="AD3" s="9" t="s">
        <v>3</v>
      </c>
      <c r="AE3" s="9">
        <v>22</v>
      </c>
      <c r="AF3" s="9" t="s">
        <v>13</v>
      </c>
      <c r="AG3" s="9" t="s">
        <v>13</v>
      </c>
      <c r="AH3" s="9" t="s">
        <v>52</v>
      </c>
      <c r="AI3" s="9" t="s">
        <v>56</v>
      </c>
      <c r="AJ3" s="5">
        <v>29.2</v>
      </c>
      <c r="AK3" s="5">
        <v>72</v>
      </c>
      <c r="AL3" s="5">
        <v>157</v>
      </c>
      <c r="AM3" s="5">
        <v>0</v>
      </c>
      <c r="AN3" s="5">
        <v>4470</v>
      </c>
    </row>
    <row r="4" spans="1:40" s="6" customFormat="1" x14ac:dyDescent="0.35">
      <c r="A4" s="10">
        <v>42248</v>
      </c>
      <c r="B4" s="10">
        <v>42248</v>
      </c>
      <c r="C4" s="10">
        <v>19296</v>
      </c>
      <c r="D4" s="10">
        <v>42795</v>
      </c>
      <c r="E4" s="19">
        <f>(Tableau1345[[#This Row],[Initiation of the disease date]]-Tableau1345[[#This Row],[Birth date]])/365</f>
        <v>62.88219178082192</v>
      </c>
      <c r="F4" s="19">
        <f>(Tableau1345[[#This Row],[Death date]]-Tableau1345[[#This Row],[Initiation of the disease date]])/30.5</f>
        <v>17.934426229508198</v>
      </c>
      <c r="G4" s="10">
        <v>42614</v>
      </c>
      <c r="H4" s="10">
        <v>42279</v>
      </c>
      <c r="I4" s="19">
        <f>(Tableau1345[[#This Row],[Relapse date]]-Tableau1345[[#This Row],[Start of the treatment]])/30.5</f>
        <v>10.983606557377049</v>
      </c>
      <c r="J4" s="10">
        <v>42430</v>
      </c>
      <c r="K4" s="19">
        <f>(Tableau1345[[#This Row],[Relapse date]]-Tableau1345[[#This Row],[End of chemotherapy (platinums salts)]])/30.5</f>
        <v>6.0327868852459012</v>
      </c>
      <c r="L4" s="19" t="s">
        <v>10</v>
      </c>
      <c r="M4" s="19" t="s">
        <v>13</v>
      </c>
      <c r="N4" s="19" t="s">
        <v>13</v>
      </c>
      <c r="O4" s="9">
        <v>99</v>
      </c>
      <c r="P4" s="9">
        <v>1</v>
      </c>
      <c r="Q4" s="9">
        <v>15</v>
      </c>
      <c r="R4" s="15" t="s">
        <v>4</v>
      </c>
      <c r="S4" s="15" t="s">
        <v>68</v>
      </c>
      <c r="T4" s="9">
        <v>25</v>
      </c>
      <c r="U4" s="9">
        <v>15</v>
      </c>
      <c r="V4" s="9">
        <v>220</v>
      </c>
      <c r="W4" s="9">
        <v>4</v>
      </c>
      <c r="X4" s="9">
        <v>94</v>
      </c>
      <c r="Y4" s="9">
        <v>2</v>
      </c>
      <c r="Z4" s="9">
        <f>Tableau1345[[#This Row],[White blood cells (cells/µL)]]*(Tableau1345[[#This Row],[Macrophages (%)]]/100)</f>
        <v>8.8000000000000007</v>
      </c>
      <c r="AA4" s="9">
        <f>Tableau1345[[#This Row],[White blood cells (cells/µL)]]*(Tableau1345[[#This Row],[Lymphocytes (%)]]/100)</f>
        <v>206.79999999999998</v>
      </c>
      <c r="AB4" s="9">
        <f>Tableau1345[[#This Row],[White blood cells (cells/µL)]]*(Tableau1345[[#This Row],[Neutrophiles (%)]]/100)</f>
        <v>4.4000000000000004</v>
      </c>
      <c r="AC4" s="20" t="s">
        <v>49</v>
      </c>
      <c r="AD4" s="9" t="s">
        <v>0</v>
      </c>
      <c r="AE4" s="28">
        <v>21</v>
      </c>
      <c r="AF4" s="28" t="s">
        <v>13</v>
      </c>
      <c r="AG4" s="9" t="s">
        <v>13</v>
      </c>
      <c r="AH4" s="9" t="s">
        <v>52</v>
      </c>
      <c r="AI4" s="9" t="s">
        <v>57</v>
      </c>
      <c r="AJ4" s="5">
        <v>26.6</v>
      </c>
      <c r="AK4" s="5">
        <v>75</v>
      </c>
      <c r="AL4" s="5">
        <v>168</v>
      </c>
      <c r="AM4" s="5">
        <v>1</v>
      </c>
      <c r="AN4" s="5">
        <v>1700</v>
      </c>
    </row>
    <row r="5" spans="1:40" s="6" customFormat="1" x14ac:dyDescent="0.35">
      <c r="A5" s="10">
        <v>42471</v>
      </c>
      <c r="B5" s="10">
        <v>42461</v>
      </c>
      <c r="C5" s="10">
        <v>13419</v>
      </c>
      <c r="D5" s="10">
        <v>43168</v>
      </c>
      <c r="E5" s="19">
        <f>(Tableau1345[[#This Row],[Initiation of the disease date]]-Tableau1345[[#This Row],[Birth date]])/365</f>
        <v>79.567123287671237</v>
      </c>
      <c r="F5" s="19">
        <f>(Tableau1345[[#This Row],[Death date]]-Tableau1345[[#This Row],[Initiation of the disease date]])/30.5</f>
        <v>23.180327868852459</v>
      </c>
      <c r="G5" s="10">
        <v>42795</v>
      </c>
      <c r="H5" s="10">
        <v>42530</v>
      </c>
      <c r="I5" s="19">
        <f>(Tableau1345[[#This Row],[Relapse date]]-Tableau1345[[#This Row],[Start of the treatment]])/30.5</f>
        <v>8.6885245901639347</v>
      </c>
      <c r="J5" s="10">
        <v>42705</v>
      </c>
      <c r="K5" s="19">
        <f>(Tableau1345[[#This Row],[Relapse date]]-Tableau1345[[#This Row],[End of chemotherapy (platinums salts)]])/30.5</f>
        <v>2.9508196721311477</v>
      </c>
      <c r="L5" s="19" t="s">
        <v>10</v>
      </c>
      <c r="M5" s="19">
        <v>3</v>
      </c>
      <c r="N5" s="19" t="s">
        <v>66</v>
      </c>
      <c r="O5" s="9">
        <v>100</v>
      </c>
      <c r="P5" s="9">
        <v>0</v>
      </c>
      <c r="Q5" s="9">
        <v>15</v>
      </c>
      <c r="R5" s="15" t="s">
        <v>4</v>
      </c>
      <c r="S5" s="15" t="s">
        <v>68</v>
      </c>
      <c r="T5" s="9">
        <v>28</v>
      </c>
      <c r="U5" s="9">
        <v>15</v>
      </c>
      <c r="V5" s="9">
        <v>3000</v>
      </c>
      <c r="W5" s="9">
        <v>15</v>
      </c>
      <c r="X5" s="9">
        <v>50</v>
      </c>
      <c r="Y5" s="9">
        <v>35</v>
      </c>
      <c r="Z5" s="9">
        <f>Tableau1345[[#This Row],[White blood cells (cells/µL)]]*(Tableau1345[[#This Row],[Macrophages (%)]]/100)</f>
        <v>450</v>
      </c>
      <c r="AA5" s="9">
        <f>Tableau1345[[#This Row],[White blood cells (cells/µL)]]*(Tableau1345[[#This Row],[Lymphocytes (%)]]/100)</f>
        <v>1500</v>
      </c>
      <c r="AB5" s="9">
        <f>Tableau1345[[#This Row],[White blood cells (cells/µL)]]*(Tableau1345[[#This Row],[Neutrophiles (%)]]/100)</f>
        <v>1050</v>
      </c>
      <c r="AC5" s="20" t="s">
        <v>49</v>
      </c>
      <c r="AD5" s="9" t="s">
        <v>1</v>
      </c>
      <c r="AE5" s="9">
        <v>14</v>
      </c>
      <c r="AF5" s="9" t="s">
        <v>13</v>
      </c>
      <c r="AG5" s="9" t="s">
        <v>8</v>
      </c>
      <c r="AH5" s="9" t="s">
        <v>52</v>
      </c>
      <c r="AI5" s="9" t="s">
        <v>55</v>
      </c>
      <c r="AJ5" s="5">
        <v>27</v>
      </c>
      <c r="AK5" s="5">
        <v>60</v>
      </c>
      <c r="AL5" s="5">
        <v>149</v>
      </c>
      <c r="AM5" s="5">
        <v>1</v>
      </c>
      <c r="AN5" s="5" t="s">
        <v>13</v>
      </c>
    </row>
    <row r="6" spans="1:40" s="6" customFormat="1" x14ac:dyDescent="0.35">
      <c r="A6" s="10">
        <v>42996</v>
      </c>
      <c r="B6" s="10">
        <v>42987</v>
      </c>
      <c r="C6" s="10">
        <v>21257</v>
      </c>
      <c r="D6" s="10">
        <v>43526</v>
      </c>
      <c r="E6" s="19">
        <f>(Tableau1345[[#This Row],[Initiation of the disease date]]-Tableau1345[[#This Row],[Birth date]])/365</f>
        <v>59.534246575342465</v>
      </c>
      <c r="F6" s="19">
        <f>(Tableau1345[[#This Row],[Death date]]-Tableau1345[[#This Row],[Initiation of the disease date]])/30.5</f>
        <v>17.672131147540984</v>
      </c>
      <c r="G6" s="10">
        <v>43282</v>
      </c>
      <c r="H6" s="10">
        <v>43011</v>
      </c>
      <c r="I6" s="19">
        <f>(Tableau1345[[#This Row],[Relapse date]]-Tableau1345[[#This Row],[Start of the treatment]])/30.5</f>
        <v>8.8852459016393439</v>
      </c>
      <c r="J6" s="10">
        <v>43160</v>
      </c>
      <c r="K6" s="19">
        <f>(Tableau1345[[#This Row],[Relapse date]]-Tableau1345[[#This Row],[End of chemotherapy (platinums salts)]])/30.5</f>
        <v>4</v>
      </c>
      <c r="L6" s="19" t="s">
        <v>10</v>
      </c>
      <c r="M6" s="19">
        <v>2</v>
      </c>
      <c r="N6" s="19" t="s">
        <v>66</v>
      </c>
      <c r="O6" s="9">
        <v>95</v>
      </c>
      <c r="P6" s="9">
        <v>5</v>
      </c>
      <c r="Q6" s="9">
        <v>10</v>
      </c>
      <c r="R6" s="15" t="s">
        <v>4</v>
      </c>
      <c r="S6" s="15" t="s">
        <v>68</v>
      </c>
      <c r="T6" s="9">
        <v>30</v>
      </c>
      <c r="U6" s="9">
        <v>5</v>
      </c>
      <c r="V6" s="9">
        <v>700</v>
      </c>
      <c r="W6" s="9">
        <v>55</v>
      </c>
      <c r="X6" s="9">
        <v>40</v>
      </c>
      <c r="Y6" s="9">
        <v>5</v>
      </c>
      <c r="Z6" s="9">
        <f>Tableau1345[[#This Row],[White blood cells (cells/µL)]]*(Tableau1345[[#This Row],[Macrophages (%)]]/100)</f>
        <v>385.00000000000006</v>
      </c>
      <c r="AA6" s="9">
        <f>Tableau1345[[#This Row],[White blood cells (cells/µL)]]*(Tableau1345[[#This Row],[Lymphocytes (%)]]/100)</f>
        <v>280</v>
      </c>
      <c r="AB6" s="9">
        <f>Tableau1345[[#This Row],[White blood cells (cells/µL)]]*(Tableau1345[[#This Row],[Neutrophiles (%)]]/100)</f>
        <v>35</v>
      </c>
      <c r="AC6" s="20" t="s">
        <v>49</v>
      </c>
      <c r="AD6" s="9" t="s">
        <v>1</v>
      </c>
      <c r="AE6" s="9">
        <v>30</v>
      </c>
      <c r="AF6" s="9" t="s">
        <v>13</v>
      </c>
      <c r="AG6" s="9" t="s">
        <v>8</v>
      </c>
      <c r="AH6" s="9" t="s">
        <v>52</v>
      </c>
      <c r="AI6" s="9" t="s">
        <v>55</v>
      </c>
      <c r="AJ6" s="5">
        <v>30.4</v>
      </c>
      <c r="AK6" s="5">
        <v>76</v>
      </c>
      <c r="AL6" s="5">
        <v>158</v>
      </c>
      <c r="AM6" s="5" t="s">
        <v>13</v>
      </c>
      <c r="AN6" s="5" t="s">
        <v>13</v>
      </c>
    </row>
    <row r="7" spans="1:40" s="4" customFormat="1" x14ac:dyDescent="0.35">
      <c r="A7" s="10">
        <v>42349</v>
      </c>
      <c r="B7" s="10">
        <v>42339</v>
      </c>
      <c r="C7" s="10">
        <v>20969</v>
      </c>
      <c r="D7" s="10">
        <v>43040</v>
      </c>
      <c r="E7" s="19">
        <f>(Tableau1345[[#This Row],[Initiation of the disease date]]-Tableau1345[[#This Row],[Birth date]])/365</f>
        <v>58.547945205479451</v>
      </c>
      <c r="F7" s="19">
        <f>(Tableau1345[[#This Row],[Death date]]-Tableau1345[[#This Row],[Initiation of the disease date]])/30.5</f>
        <v>22.983606557377048</v>
      </c>
      <c r="G7" s="10">
        <v>42979</v>
      </c>
      <c r="H7" s="10">
        <v>42394</v>
      </c>
      <c r="I7" s="19">
        <f>(Tableau1345[[#This Row],[Relapse date]]-Tableau1345[[#This Row],[Start of the treatment]])/30.5</f>
        <v>19.180327868852459</v>
      </c>
      <c r="J7" s="10">
        <v>42644</v>
      </c>
      <c r="K7" s="19">
        <f>(Tableau1345[[#This Row],[Relapse date]]-Tableau1345[[#This Row],[End of chemotherapy (platinums salts)]])/30.5</f>
        <v>10.983606557377049</v>
      </c>
      <c r="L7" s="19" t="s">
        <v>9</v>
      </c>
      <c r="M7" s="19">
        <v>2</v>
      </c>
      <c r="N7" s="19" t="s">
        <v>66</v>
      </c>
      <c r="O7" s="9">
        <v>90</v>
      </c>
      <c r="P7" s="9">
        <v>10</v>
      </c>
      <c r="Q7" s="9">
        <v>5</v>
      </c>
      <c r="R7" s="15" t="s">
        <v>4</v>
      </c>
      <c r="S7" s="15" t="s">
        <v>68</v>
      </c>
      <c r="T7" s="9">
        <v>11</v>
      </c>
      <c r="U7" s="9">
        <v>5</v>
      </c>
      <c r="V7" s="9">
        <v>2500</v>
      </c>
      <c r="W7" s="9">
        <v>38</v>
      </c>
      <c r="X7" s="9">
        <v>60</v>
      </c>
      <c r="Y7" s="9">
        <v>2</v>
      </c>
      <c r="Z7" s="9">
        <f>Tableau1345[[#This Row],[White blood cells (cells/µL)]]*(Tableau1345[[#This Row],[Macrophages (%)]]/100)</f>
        <v>950</v>
      </c>
      <c r="AA7" s="9">
        <f>Tableau1345[[#This Row],[White blood cells (cells/µL)]]*(Tableau1345[[#This Row],[Lymphocytes (%)]]/100)</f>
        <v>1500</v>
      </c>
      <c r="AB7" s="9">
        <f>Tableau1345[[#This Row],[White blood cells (cells/µL)]]*(Tableau1345[[#This Row],[Neutrophiles (%)]]/100)</f>
        <v>50</v>
      </c>
      <c r="AC7" s="20" t="s">
        <v>49</v>
      </c>
      <c r="AD7" s="9" t="s">
        <v>1</v>
      </c>
      <c r="AE7" s="9" t="s">
        <v>13</v>
      </c>
      <c r="AF7" s="9" t="s">
        <v>13</v>
      </c>
      <c r="AG7" s="9" t="s">
        <v>8</v>
      </c>
      <c r="AH7" s="9" t="s">
        <v>52</v>
      </c>
      <c r="AI7" s="9" t="s">
        <v>57</v>
      </c>
      <c r="AJ7" s="5">
        <v>20.7</v>
      </c>
      <c r="AK7" s="5">
        <v>53</v>
      </c>
      <c r="AL7" s="5">
        <v>160</v>
      </c>
      <c r="AM7" s="5">
        <v>1</v>
      </c>
      <c r="AN7" s="5">
        <v>684</v>
      </c>
    </row>
    <row r="8" spans="1:40" s="4" customFormat="1" x14ac:dyDescent="0.35">
      <c r="A8" s="10">
        <v>42292</v>
      </c>
      <c r="B8" s="10">
        <v>42278</v>
      </c>
      <c r="C8" s="10">
        <v>21674</v>
      </c>
      <c r="D8" s="10">
        <v>43287</v>
      </c>
      <c r="E8" s="19">
        <f>(Tableau1345[[#This Row],[Initiation of the disease date]]-Tableau1345[[#This Row],[Birth date]])/365</f>
        <v>56.449315068493149</v>
      </c>
      <c r="F8" s="19">
        <f>(Tableau1345[[#This Row],[Death date]]-Tableau1345[[#This Row],[Initiation of the disease date]])/30.5</f>
        <v>33.081967213114751</v>
      </c>
      <c r="G8" s="10">
        <v>42614</v>
      </c>
      <c r="H8" s="10">
        <v>42320</v>
      </c>
      <c r="I8" s="19">
        <f>(Tableau1345[[#This Row],[Relapse date]]-Tableau1345[[#This Row],[Start of the treatment]])/30.5</f>
        <v>9.6393442622950811</v>
      </c>
      <c r="J8" s="10">
        <v>42430</v>
      </c>
      <c r="K8" s="19">
        <f>(Tableau1345[[#This Row],[Relapse date]]-Tableau1345[[#This Row],[End of chemotherapy (platinums salts)]])/30.5</f>
        <v>6.0327868852459012</v>
      </c>
      <c r="L8" s="19" t="s">
        <v>10</v>
      </c>
      <c r="M8" s="19">
        <v>2</v>
      </c>
      <c r="N8" s="19" t="s">
        <v>66</v>
      </c>
      <c r="O8" s="9">
        <v>90</v>
      </c>
      <c r="P8" s="9">
        <v>10</v>
      </c>
      <c r="Q8" s="9">
        <v>8</v>
      </c>
      <c r="R8" s="15" t="s">
        <v>4</v>
      </c>
      <c r="S8" s="15" t="s">
        <v>68</v>
      </c>
      <c r="T8" s="9">
        <v>10</v>
      </c>
      <c r="U8" s="9">
        <v>5</v>
      </c>
      <c r="V8" s="9">
        <v>510</v>
      </c>
      <c r="W8" s="9">
        <v>45</v>
      </c>
      <c r="X8" s="9">
        <v>30</v>
      </c>
      <c r="Y8" s="9">
        <v>25</v>
      </c>
      <c r="Z8" s="9">
        <f>Tableau1345[[#This Row],[White blood cells (cells/µL)]]*(Tableau1345[[#This Row],[Macrophages (%)]]/100)</f>
        <v>229.5</v>
      </c>
      <c r="AA8" s="9">
        <f>Tableau1345[[#This Row],[White blood cells (cells/µL)]]*(Tableau1345[[#This Row],[Lymphocytes (%)]]/100)</f>
        <v>153</v>
      </c>
      <c r="AB8" s="9">
        <f>Tableau1345[[#This Row],[White blood cells (cells/µL)]]*(Tableau1345[[#This Row],[Neutrophiles (%)]]/100)</f>
        <v>127.5</v>
      </c>
      <c r="AC8" s="20" t="s">
        <v>49</v>
      </c>
      <c r="AD8" s="9" t="s">
        <v>0</v>
      </c>
      <c r="AE8" s="9">
        <v>30</v>
      </c>
      <c r="AF8" s="9" t="s">
        <v>13</v>
      </c>
      <c r="AG8" s="9" t="s">
        <v>13</v>
      </c>
      <c r="AH8" s="9" t="s">
        <v>52</v>
      </c>
      <c r="AI8" s="9" t="s">
        <v>57</v>
      </c>
      <c r="AJ8" s="5">
        <v>33.799999999999997</v>
      </c>
      <c r="AK8" s="5">
        <v>92</v>
      </c>
      <c r="AL8" s="5">
        <v>165</v>
      </c>
      <c r="AM8" s="5">
        <v>1</v>
      </c>
      <c r="AN8" s="5">
        <v>24000</v>
      </c>
    </row>
    <row r="9" spans="1:40" s="4" customFormat="1" x14ac:dyDescent="0.35">
      <c r="A9" s="10">
        <v>42097</v>
      </c>
      <c r="B9" s="10">
        <v>42069</v>
      </c>
      <c r="C9" s="10">
        <v>19773</v>
      </c>
      <c r="D9" s="10">
        <v>44141</v>
      </c>
      <c r="E9" s="19">
        <f>(Tableau1345[[#This Row],[Initiation of the disease date]]-Tableau1345[[#This Row],[Birth date]])/365</f>
        <v>61.084931506849315</v>
      </c>
      <c r="F9" s="19">
        <f>(Tableau1345[[#This Row],[Death date]]-Tableau1345[[#This Row],[Initiation of the disease date]])/30.5</f>
        <v>67.93442622950819</v>
      </c>
      <c r="G9" s="10">
        <v>42917</v>
      </c>
      <c r="H9" s="10">
        <v>42114</v>
      </c>
      <c r="I9" s="19">
        <f>(Tableau1345[[#This Row],[Relapse date]]-Tableau1345[[#This Row],[Start of the treatment]])/30.5</f>
        <v>26.327868852459016</v>
      </c>
      <c r="J9" s="10">
        <v>42285</v>
      </c>
      <c r="K9" s="19">
        <f>(Tableau1345[[#This Row],[Relapse date]]-Tableau1345[[#This Row],[End of chemotherapy (platinums salts)]])/30.5</f>
        <v>20.721311475409838</v>
      </c>
      <c r="L9" s="19" t="s">
        <v>9</v>
      </c>
      <c r="M9" s="19" t="s">
        <v>13</v>
      </c>
      <c r="N9" s="19" t="s">
        <v>67</v>
      </c>
      <c r="O9" s="9">
        <v>98</v>
      </c>
      <c r="P9" s="9">
        <v>2</v>
      </c>
      <c r="Q9" s="9">
        <v>100</v>
      </c>
      <c r="R9" s="15" t="s">
        <v>5</v>
      </c>
      <c r="S9" s="15" t="s">
        <v>68</v>
      </c>
      <c r="T9" s="9">
        <v>60</v>
      </c>
      <c r="U9" s="9">
        <v>65</v>
      </c>
      <c r="V9" s="9">
        <v>4000</v>
      </c>
      <c r="W9" s="9">
        <v>15</v>
      </c>
      <c r="X9" s="9">
        <v>80</v>
      </c>
      <c r="Y9" s="9">
        <v>5</v>
      </c>
      <c r="Z9" s="9">
        <f>Tableau1345[[#This Row],[White blood cells (cells/µL)]]*(Tableau1345[[#This Row],[Macrophages (%)]]/100)</f>
        <v>600</v>
      </c>
      <c r="AA9" s="9">
        <f>Tableau1345[[#This Row],[White blood cells (cells/µL)]]*(Tableau1345[[#This Row],[Lymphocytes (%)]]/100)</f>
        <v>3200</v>
      </c>
      <c r="AB9" s="9">
        <f>Tableau1345[[#This Row],[White blood cells (cells/µL)]]*(Tableau1345[[#This Row],[Neutrophiles (%)]]/100)</f>
        <v>200</v>
      </c>
      <c r="AC9" s="20" t="s">
        <v>49</v>
      </c>
      <c r="AD9" s="9" t="s">
        <v>1</v>
      </c>
      <c r="AE9" s="9">
        <v>19</v>
      </c>
      <c r="AF9" s="9" t="s">
        <v>13</v>
      </c>
      <c r="AG9" s="9" t="s">
        <v>13</v>
      </c>
      <c r="AH9" s="9" t="s">
        <v>53</v>
      </c>
      <c r="AI9" s="9" t="s">
        <v>57</v>
      </c>
      <c r="AJ9" s="5">
        <v>21.4</v>
      </c>
      <c r="AK9" s="5">
        <v>52</v>
      </c>
      <c r="AL9" s="5">
        <v>156</v>
      </c>
      <c r="AM9" s="5">
        <v>0</v>
      </c>
      <c r="AN9" s="5">
        <v>4500</v>
      </c>
    </row>
    <row r="10" spans="1:40" s="4" customFormat="1" x14ac:dyDescent="0.35">
      <c r="A10" s="10">
        <v>42532</v>
      </c>
      <c r="B10" s="10">
        <v>42520</v>
      </c>
      <c r="C10" s="10">
        <v>24231</v>
      </c>
      <c r="D10" s="10">
        <v>43363</v>
      </c>
      <c r="E10" s="19">
        <f>(Tableau1345[[#This Row],[Initiation of the disease date]]-Tableau1345[[#This Row],[Birth date]])/365</f>
        <v>50.106849315068494</v>
      </c>
      <c r="F10" s="19">
        <f>(Tableau1345[[#This Row],[Death date]]-Tableau1345[[#This Row],[Initiation of the disease date]])/30.5</f>
        <v>27.639344262295083</v>
      </c>
      <c r="G10" s="10">
        <v>43009</v>
      </c>
      <c r="H10" s="10">
        <v>42537</v>
      </c>
      <c r="I10" s="19">
        <f>(Tableau1345[[#This Row],[Relapse date]]-Tableau1345[[#This Row],[Start of the treatment]])/30.5</f>
        <v>15.475409836065573</v>
      </c>
      <c r="J10" s="10">
        <v>42675</v>
      </c>
      <c r="K10" s="19">
        <f>(Tableau1345[[#This Row],[Relapse date]]-Tableau1345[[#This Row],[End of chemotherapy (platinums salts)]])/30.5</f>
        <v>10.950819672131148</v>
      </c>
      <c r="L10" s="19" t="s">
        <v>9</v>
      </c>
      <c r="M10" s="19">
        <v>1</v>
      </c>
      <c r="N10" s="19" t="s">
        <v>66</v>
      </c>
      <c r="O10" s="9">
        <v>99</v>
      </c>
      <c r="P10" s="9">
        <v>1</v>
      </c>
      <c r="Q10" s="9">
        <v>50</v>
      </c>
      <c r="R10" s="15" t="s">
        <v>5</v>
      </c>
      <c r="S10" s="15" t="s">
        <v>68</v>
      </c>
      <c r="T10" s="9">
        <v>100</v>
      </c>
      <c r="U10" s="9">
        <v>20</v>
      </c>
      <c r="V10" s="9">
        <v>440</v>
      </c>
      <c r="W10" s="9">
        <v>56</v>
      </c>
      <c r="X10" s="9">
        <v>22</v>
      </c>
      <c r="Y10" s="9">
        <v>22</v>
      </c>
      <c r="Z10" s="9">
        <f>Tableau1345[[#This Row],[White blood cells (cells/µL)]]*(Tableau1345[[#This Row],[Macrophages (%)]]/100)</f>
        <v>246.40000000000003</v>
      </c>
      <c r="AA10" s="9">
        <f>Tableau1345[[#This Row],[White blood cells (cells/µL)]]*(Tableau1345[[#This Row],[Lymphocytes (%)]]/100)</f>
        <v>96.8</v>
      </c>
      <c r="AB10" s="9">
        <f>Tableau1345[[#This Row],[White blood cells (cells/µL)]]*(Tableau1345[[#This Row],[Neutrophiles (%)]]/100)</f>
        <v>96.8</v>
      </c>
      <c r="AC10" s="20" t="s">
        <v>49</v>
      </c>
      <c r="AD10" s="9" t="s">
        <v>1</v>
      </c>
      <c r="AE10" s="9">
        <v>28</v>
      </c>
      <c r="AF10" s="9" t="s">
        <v>13</v>
      </c>
      <c r="AG10" s="9" t="s">
        <v>13</v>
      </c>
      <c r="AH10" s="9" t="s">
        <v>52</v>
      </c>
      <c r="AI10" s="9" t="s">
        <v>58</v>
      </c>
      <c r="AJ10" s="5">
        <v>19.7</v>
      </c>
      <c r="AK10" s="5">
        <v>51</v>
      </c>
      <c r="AL10" s="5">
        <v>161</v>
      </c>
      <c r="AM10" s="5">
        <v>0</v>
      </c>
      <c r="AN10" s="5">
        <v>1000</v>
      </c>
    </row>
    <row r="11" spans="1:40" s="4" customFormat="1" ht="14.25" customHeight="1" x14ac:dyDescent="0.35">
      <c r="A11" s="10">
        <v>42599</v>
      </c>
      <c r="B11" s="10">
        <v>42586</v>
      </c>
      <c r="C11" s="10">
        <v>29402</v>
      </c>
      <c r="D11" s="10">
        <v>44290</v>
      </c>
      <c r="E11" s="19">
        <f>(Tableau1345[[#This Row],[Initiation of the disease date]]-Tableau1345[[#This Row],[Birth date]])/365</f>
        <v>36.12054794520548</v>
      </c>
      <c r="F11" s="19">
        <f>(Tableau1345[[#This Row],[Death date]]-Tableau1345[[#This Row],[Initiation of the disease date]])/30.5</f>
        <v>55.868852459016395</v>
      </c>
      <c r="G11" s="10">
        <v>43009</v>
      </c>
      <c r="H11" s="10">
        <v>42632</v>
      </c>
      <c r="I11" s="19">
        <f>(Tableau1345[[#This Row],[Relapse date]]-Tableau1345[[#This Row],[Start of the treatment]])/30.5</f>
        <v>12.360655737704919</v>
      </c>
      <c r="J11" s="10">
        <v>42736</v>
      </c>
      <c r="K11" s="19">
        <f>(Tableau1345[[#This Row],[Relapse date]]-Tableau1345[[#This Row],[End of chemotherapy (platinums salts)]])/30.5</f>
        <v>8.9508196721311482</v>
      </c>
      <c r="L11" s="19" t="s">
        <v>9</v>
      </c>
      <c r="M11" s="19" t="s">
        <v>13</v>
      </c>
      <c r="N11" s="19" t="s">
        <v>13</v>
      </c>
      <c r="O11" s="9">
        <v>100</v>
      </c>
      <c r="P11" s="9">
        <v>0</v>
      </c>
      <c r="Q11" s="9">
        <v>500</v>
      </c>
      <c r="R11" s="15" t="s">
        <v>5</v>
      </c>
      <c r="S11" s="15" t="s">
        <v>68</v>
      </c>
      <c r="T11" s="9">
        <v>40</v>
      </c>
      <c r="U11" s="9">
        <v>90</v>
      </c>
      <c r="V11" s="9">
        <v>660</v>
      </c>
      <c r="W11" s="9">
        <v>35</v>
      </c>
      <c r="X11" s="9">
        <v>35</v>
      </c>
      <c r="Y11" s="9">
        <v>30</v>
      </c>
      <c r="Z11" s="9">
        <f>Tableau1345[[#This Row],[White blood cells (cells/µL)]]*(Tableau1345[[#This Row],[Macrophages (%)]]/100)</f>
        <v>230.99999999999997</v>
      </c>
      <c r="AA11" s="9">
        <f>Tableau1345[[#This Row],[White blood cells (cells/µL)]]*(Tableau1345[[#This Row],[Lymphocytes (%)]]/100)</f>
        <v>230.99999999999997</v>
      </c>
      <c r="AB11" s="9">
        <f>Tableau1345[[#This Row],[White blood cells (cells/µL)]]*(Tableau1345[[#This Row],[Neutrophiles (%)]]/100)</f>
        <v>198</v>
      </c>
      <c r="AC11" s="20" t="s">
        <v>49</v>
      </c>
      <c r="AD11" s="9" t="s">
        <v>0</v>
      </c>
      <c r="AE11" s="9">
        <v>16</v>
      </c>
      <c r="AF11" s="9" t="s">
        <v>13</v>
      </c>
      <c r="AG11" s="9" t="s">
        <v>8</v>
      </c>
      <c r="AH11" s="9" t="s">
        <v>54</v>
      </c>
      <c r="AI11" s="9" t="s">
        <v>59</v>
      </c>
      <c r="AJ11" s="5">
        <v>24.1</v>
      </c>
      <c r="AK11" s="5">
        <v>61</v>
      </c>
      <c r="AL11" s="5">
        <v>159</v>
      </c>
      <c r="AM11" s="5">
        <v>0</v>
      </c>
      <c r="AN11" s="5">
        <v>1131</v>
      </c>
    </row>
    <row r="12" spans="1:40" s="4" customFormat="1" x14ac:dyDescent="0.35">
      <c r="A12" s="10">
        <v>42887</v>
      </c>
      <c r="B12" s="10">
        <v>42867</v>
      </c>
      <c r="C12" s="10">
        <v>21048</v>
      </c>
      <c r="D12" s="10">
        <v>44066</v>
      </c>
      <c r="E12" s="19">
        <f>(Tableau1345[[#This Row],[Initiation of the disease date]]-Tableau1345[[#This Row],[Birth date]])/365</f>
        <v>59.778082191780825</v>
      </c>
      <c r="F12" s="19">
        <f>(Tableau1345[[#This Row],[Death date]]-Tableau1345[[#This Row],[Initiation of the disease date]])/30.5</f>
        <v>39.311475409836063</v>
      </c>
      <c r="G12" s="10">
        <v>43405</v>
      </c>
      <c r="H12" s="10">
        <v>42906</v>
      </c>
      <c r="I12" s="19">
        <f>(Tableau1345[[#This Row],[Relapse date]]-Tableau1345[[#This Row],[Start of the treatment]])/30.5</f>
        <v>16.360655737704917</v>
      </c>
      <c r="J12" s="10">
        <v>43042</v>
      </c>
      <c r="K12" s="19">
        <f>(Tableau1345[[#This Row],[Relapse date]]-Tableau1345[[#This Row],[End of chemotherapy (platinums salts)]])/30.5</f>
        <v>11.901639344262295</v>
      </c>
      <c r="L12" s="19" t="s">
        <v>9</v>
      </c>
      <c r="M12" s="19" t="s">
        <v>13</v>
      </c>
      <c r="N12" s="19" t="s">
        <v>66</v>
      </c>
      <c r="O12" s="9">
        <v>99</v>
      </c>
      <c r="P12" s="18">
        <v>1</v>
      </c>
      <c r="Q12" s="9">
        <v>25</v>
      </c>
      <c r="R12" s="15" t="s">
        <v>5</v>
      </c>
      <c r="S12" s="15" t="s">
        <v>68</v>
      </c>
      <c r="T12" s="18">
        <v>100</v>
      </c>
      <c r="U12" s="9">
        <v>15</v>
      </c>
      <c r="V12" s="9">
        <v>600</v>
      </c>
      <c r="W12" s="9">
        <v>33</v>
      </c>
      <c r="X12" s="9">
        <v>5</v>
      </c>
      <c r="Y12" s="9">
        <v>62</v>
      </c>
      <c r="Z12" s="9">
        <f>Tableau1345[[#This Row],[White blood cells (cells/µL)]]*(Tableau1345[[#This Row],[Macrophages (%)]]/100)</f>
        <v>198</v>
      </c>
      <c r="AA12" s="9">
        <f>Tableau1345[[#This Row],[White blood cells (cells/µL)]]*(Tableau1345[[#This Row],[Lymphocytes (%)]]/100)</f>
        <v>30</v>
      </c>
      <c r="AB12" s="9">
        <f>Tableau1345[[#This Row],[White blood cells (cells/µL)]]*(Tableau1345[[#This Row],[Neutrophiles (%)]]/100)</f>
        <v>372</v>
      </c>
      <c r="AC12" s="20" t="s">
        <v>49</v>
      </c>
      <c r="AD12" s="9" t="s">
        <v>2</v>
      </c>
      <c r="AE12" s="9">
        <v>10</v>
      </c>
      <c r="AF12" s="9" t="s">
        <v>17</v>
      </c>
      <c r="AG12" s="9" t="s">
        <v>51</v>
      </c>
      <c r="AH12" s="9" t="s">
        <v>53</v>
      </c>
      <c r="AI12" s="9" t="s">
        <v>55</v>
      </c>
      <c r="AJ12" s="9">
        <v>26.4</v>
      </c>
      <c r="AK12" s="9">
        <v>72</v>
      </c>
      <c r="AL12" s="9">
        <v>165</v>
      </c>
      <c r="AM12" s="5">
        <v>0</v>
      </c>
      <c r="AN12" s="5" t="s">
        <v>13</v>
      </c>
    </row>
    <row r="13" spans="1:40" s="4" customFormat="1" x14ac:dyDescent="0.35">
      <c r="A13" s="10">
        <v>42860</v>
      </c>
      <c r="B13" s="10">
        <v>42836</v>
      </c>
      <c r="C13" s="10">
        <v>27503</v>
      </c>
      <c r="D13" s="10">
        <v>43862</v>
      </c>
      <c r="E13" s="19">
        <f>(Tableau1345[[#This Row],[Initiation of the disease date]]-Tableau1345[[#This Row],[Birth date]])/365</f>
        <v>42.008219178082193</v>
      </c>
      <c r="F13" s="19">
        <f>(Tableau1345[[#This Row],[Death date]]-Tableau1345[[#This Row],[Initiation of the disease date]])/30.5</f>
        <v>33.639344262295083</v>
      </c>
      <c r="G13" s="10">
        <v>43329</v>
      </c>
      <c r="H13" s="10">
        <v>42870</v>
      </c>
      <c r="I13" s="19">
        <f>(Tableau1345[[#This Row],[Relapse date]]-Tableau1345[[#This Row],[Start of the treatment]])/30.5</f>
        <v>15.049180327868852</v>
      </c>
      <c r="J13" s="10">
        <v>43018</v>
      </c>
      <c r="K13" s="19">
        <f>(Tableau1345[[#This Row],[Relapse date]]-Tableau1345[[#This Row],[End of chemotherapy (platinums salts)]])/30.5</f>
        <v>10.196721311475409</v>
      </c>
      <c r="L13" s="19" t="s">
        <v>9</v>
      </c>
      <c r="M13" s="19" t="s">
        <v>13</v>
      </c>
      <c r="N13" s="19" t="s">
        <v>67</v>
      </c>
      <c r="O13" s="9">
        <v>99</v>
      </c>
      <c r="P13" s="9">
        <v>1</v>
      </c>
      <c r="Q13" s="9">
        <v>40</v>
      </c>
      <c r="R13" s="15" t="s">
        <v>5</v>
      </c>
      <c r="S13" s="15" t="s">
        <v>69</v>
      </c>
      <c r="T13" s="9">
        <v>500</v>
      </c>
      <c r="U13" s="9">
        <v>65</v>
      </c>
      <c r="V13" s="9">
        <v>5800</v>
      </c>
      <c r="W13" s="9">
        <v>12</v>
      </c>
      <c r="X13" s="9">
        <v>23</v>
      </c>
      <c r="Y13" s="9">
        <v>65</v>
      </c>
      <c r="Z13" s="9">
        <f>Tableau1345[[#This Row],[White blood cells (cells/µL)]]*(Tableau1345[[#This Row],[Macrophages (%)]]/100)</f>
        <v>696</v>
      </c>
      <c r="AA13" s="9">
        <f>Tableau1345[[#This Row],[White blood cells (cells/µL)]]*(Tableau1345[[#This Row],[Lymphocytes (%)]]/100)</f>
        <v>1334</v>
      </c>
      <c r="AB13" s="9">
        <f>Tableau1345[[#This Row],[White blood cells (cells/µL)]]*(Tableau1345[[#This Row],[Neutrophiles (%)]]/100)</f>
        <v>3770</v>
      </c>
      <c r="AC13" s="20" t="s">
        <v>49</v>
      </c>
      <c r="AD13" s="9" t="s">
        <v>0</v>
      </c>
      <c r="AE13" s="9">
        <v>15</v>
      </c>
      <c r="AF13" s="9" t="s">
        <v>13</v>
      </c>
      <c r="AG13" s="9" t="s">
        <v>8</v>
      </c>
      <c r="AH13" s="9" t="s">
        <v>53</v>
      </c>
      <c r="AI13" s="9" t="s">
        <v>57</v>
      </c>
      <c r="AJ13" s="9">
        <v>22</v>
      </c>
      <c r="AK13" s="9">
        <v>65</v>
      </c>
      <c r="AL13" s="9">
        <v>172</v>
      </c>
      <c r="AM13" s="5">
        <v>0</v>
      </c>
      <c r="AN13" s="5">
        <v>729</v>
      </c>
    </row>
    <row r="14" spans="1:40" s="7" customFormat="1" x14ac:dyDescent="0.35">
      <c r="A14" s="11">
        <v>42872</v>
      </c>
      <c r="B14" s="11">
        <v>42675</v>
      </c>
      <c r="C14" s="10">
        <v>25127</v>
      </c>
      <c r="D14" s="11">
        <v>44258</v>
      </c>
      <c r="E14" s="19">
        <f>(Tableau1345[[#This Row],[Initiation of the disease date]]-Tableau1345[[#This Row],[Birth date]])/365</f>
        <v>48.076712328767123</v>
      </c>
      <c r="F14" s="19">
        <f>(Tableau1345[[#This Row],[Death date]]-Tableau1345[[#This Row],[Initiation of the disease date]])/30.5</f>
        <v>51.901639344262293</v>
      </c>
      <c r="G14" s="11">
        <v>43374</v>
      </c>
      <c r="H14" s="11">
        <v>42872</v>
      </c>
      <c r="I14" s="19">
        <f>(Tableau1345[[#This Row],[Relapse date]]-Tableau1345[[#This Row],[Start of the treatment]])/30.5</f>
        <v>16.459016393442624</v>
      </c>
      <c r="J14" s="11">
        <v>43027</v>
      </c>
      <c r="K14" s="19">
        <f>(Tableau1345[[#This Row],[Relapse date]]-Tableau1345[[#This Row],[End of chemotherapy (platinums salts)]])/30.5</f>
        <v>11.377049180327869</v>
      </c>
      <c r="L14" s="19" t="s">
        <v>9</v>
      </c>
      <c r="M14" s="19" t="s">
        <v>13</v>
      </c>
      <c r="N14" s="19" t="s">
        <v>66</v>
      </c>
      <c r="O14" s="17">
        <v>100</v>
      </c>
      <c r="P14" s="17">
        <v>0</v>
      </c>
      <c r="Q14" s="17">
        <v>500</v>
      </c>
      <c r="R14" s="15" t="s">
        <v>5</v>
      </c>
      <c r="S14" s="15" t="s">
        <v>69</v>
      </c>
      <c r="T14" s="17">
        <v>200</v>
      </c>
      <c r="U14" s="17">
        <v>80</v>
      </c>
      <c r="V14" s="17">
        <v>4100</v>
      </c>
      <c r="W14" s="17">
        <v>80</v>
      </c>
      <c r="X14" s="17">
        <v>8</v>
      </c>
      <c r="Y14" s="17">
        <v>12</v>
      </c>
      <c r="Z14" s="17">
        <f>Tableau1345[[#This Row],[White blood cells (cells/µL)]]*(Tableau1345[[#This Row],[Macrophages (%)]]/100)</f>
        <v>3280</v>
      </c>
      <c r="AA14" s="17">
        <f>Tableau1345[[#This Row],[White blood cells (cells/µL)]]*(Tableau1345[[#This Row],[Lymphocytes (%)]]/100)</f>
        <v>328</v>
      </c>
      <c r="AB14" s="17">
        <f>Tableau1345[[#This Row],[White blood cells (cells/µL)]]*(Tableau1345[[#This Row],[Neutrophiles (%)]]/100)</f>
        <v>492</v>
      </c>
      <c r="AC14" s="20" t="s">
        <v>49</v>
      </c>
      <c r="AD14" s="17" t="s">
        <v>1</v>
      </c>
      <c r="AE14" s="17">
        <v>19</v>
      </c>
      <c r="AF14" s="17" t="s">
        <v>17</v>
      </c>
      <c r="AG14" s="17" t="s">
        <v>8</v>
      </c>
      <c r="AH14" s="9" t="s">
        <v>53</v>
      </c>
      <c r="AI14" s="9" t="s">
        <v>57</v>
      </c>
      <c r="AJ14" s="9">
        <v>19.399999999999999</v>
      </c>
      <c r="AK14" s="5">
        <v>51</v>
      </c>
      <c r="AL14" s="5">
        <v>162</v>
      </c>
      <c r="AM14" s="5">
        <v>0</v>
      </c>
      <c r="AN14" s="5">
        <v>4393</v>
      </c>
    </row>
    <row r="15" spans="1:40" s="4" customFormat="1" x14ac:dyDescent="0.35">
      <c r="A15" s="10">
        <v>42026</v>
      </c>
      <c r="B15" s="10">
        <v>42004</v>
      </c>
      <c r="C15" s="10">
        <v>20895</v>
      </c>
      <c r="D15" s="10">
        <v>43937</v>
      </c>
      <c r="E15" s="19">
        <f>(Tableau1345[[#This Row],[Initiation of the disease date]]-Tableau1345[[#This Row],[Birth date]])/365</f>
        <v>57.832876712328769</v>
      </c>
      <c r="F15" s="19">
        <f>(Tableau1345[[#This Row],[Death date]]-Tableau1345[[#This Row],[Initiation of the disease date]])/30.5</f>
        <v>63.377049180327866</v>
      </c>
      <c r="G15" s="10">
        <v>42670</v>
      </c>
      <c r="H15" s="10">
        <v>42047</v>
      </c>
      <c r="I15" s="19">
        <f>(Tableau1345[[#This Row],[Relapse date]]-Tableau1345[[#This Row],[Start of the treatment]])/30.5</f>
        <v>20.42622950819672</v>
      </c>
      <c r="J15" s="10">
        <v>42201</v>
      </c>
      <c r="K15" s="19">
        <f>(Tableau1345[[#This Row],[Relapse date]]-Tableau1345[[#This Row],[End of chemotherapy (platinums salts)]])/30.5</f>
        <v>15.377049180327869</v>
      </c>
      <c r="L15" s="19" t="s">
        <v>9</v>
      </c>
      <c r="M15" s="19">
        <v>2</v>
      </c>
      <c r="N15" s="19" t="s">
        <v>66</v>
      </c>
      <c r="O15" s="9" t="s">
        <v>13</v>
      </c>
      <c r="P15" s="9" t="s">
        <v>13</v>
      </c>
      <c r="Q15" s="9">
        <v>104</v>
      </c>
      <c r="R15" s="15" t="s">
        <v>5</v>
      </c>
      <c r="S15" s="15" t="s">
        <v>68</v>
      </c>
      <c r="T15" s="9">
        <v>100</v>
      </c>
      <c r="U15" s="9">
        <v>60</v>
      </c>
      <c r="V15" s="9">
        <v>1300</v>
      </c>
      <c r="W15" s="9">
        <v>15</v>
      </c>
      <c r="X15" s="9">
        <v>77</v>
      </c>
      <c r="Y15" s="9">
        <v>11</v>
      </c>
      <c r="Z15" s="9">
        <f>Tableau1345[[#This Row],[White blood cells (cells/µL)]]*(Tableau1345[[#This Row],[Macrophages (%)]]/100)</f>
        <v>195</v>
      </c>
      <c r="AA15" s="9">
        <f>Tableau1345[[#This Row],[White blood cells (cells/µL)]]*(Tableau1345[[#This Row],[Lymphocytes (%)]]/100)</f>
        <v>1001</v>
      </c>
      <c r="AB15" s="9">
        <f>Tableau1345[[#This Row],[White blood cells (cells/µL)]]*(Tableau1345[[#This Row],[Neutrophiles (%)]]/100)</f>
        <v>143</v>
      </c>
      <c r="AC15" s="20" t="s">
        <v>49</v>
      </c>
      <c r="AD15" s="9" t="s">
        <v>3</v>
      </c>
      <c r="AE15" s="9">
        <v>20</v>
      </c>
      <c r="AF15" s="9" t="s">
        <v>13</v>
      </c>
      <c r="AG15" s="9" t="s">
        <v>8</v>
      </c>
      <c r="AH15" s="9" t="s">
        <v>52</v>
      </c>
      <c r="AI15" s="9" t="s">
        <v>56</v>
      </c>
      <c r="AJ15" s="5">
        <v>18.600000000000001</v>
      </c>
      <c r="AK15" s="5">
        <v>57</v>
      </c>
      <c r="AL15" s="5">
        <v>175</v>
      </c>
      <c r="AM15" s="5">
        <v>0</v>
      </c>
      <c r="AN15" s="5">
        <v>285</v>
      </c>
    </row>
    <row r="16" spans="1:40" s="4" customFormat="1" x14ac:dyDescent="0.35">
      <c r="A16" s="10">
        <v>42269</v>
      </c>
      <c r="B16" s="10">
        <v>42200</v>
      </c>
      <c r="C16" s="10">
        <v>17922</v>
      </c>
      <c r="D16" s="10">
        <v>43298</v>
      </c>
      <c r="E16" s="19">
        <f>(Tableau1345[[#This Row],[Initiation of the disease date]]-Tableau1345[[#This Row],[Birth date]])/365</f>
        <v>66.515068493150679</v>
      </c>
      <c r="F16" s="19">
        <f>(Tableau1345[[#This Row],[Death date]]-Tableau1345[[#This Row],[Initiation of the disease date]])/30.5</f>
        <v>36</v>
      </c>
      <c r="G16" s="10">
        <v>42730</v>
      </c>
      <c r="H16" s="10">
        <v>42326</v>
      </c>
      <c r="I16" s="19">
        <f>(Tableau1345[[#This Row],[Relapse date]]-Tableau1345[[#This Row],[Start of the treatment]])/30.5</f>
        <v>13.245901639344263</v>
      </c>
      <c r="J16" s="10">
        <v>42521</v>
      </c>
      <c r="K16" s="19">
        <f>(Tableau1345[[#This Row],[Relapse date]]-Tableau1345[[#This Row],[End of chemotherapy (platinums salts)]])/30.5</f>
        <v>6.8524590163934427</v>
      </c>
      <c r="L16" s="19" t="s">
        <v>9</v>
      </c>
      <c r="M16" s="19" t="s">
        <v>13</v>
      </c>
      <c r="N16" s="19" t="s">
        <v>67</v>
      </c>
      <c r="O16" s="9">
        <v>90</v>
      </c>
      <c r="P16" s="9">
        <v>10</v>
      </c>
      <c r="Q16" s="9">
        <v>23</v>
      </c>
      <c r="R16" s="15" t="s">
        <v>4</v>
      </c>
      <c r="S16" s="15" t="s">
        <v>68</v>
      </c>
      <c r="T16" s="9">
        <v>20</v>
      </c>
      <c r="U16" s="9">
        <v>15</v>
      </c>
      <c r="V16" s="9">
        <v>2500</v>
      </c>
      <c r="W16" s="9">
        <v>10</v>
      </c>
      <c r="X16" s="9">
        <v>30</v>
      </c>
      <c r="Y16" s="9">
        <v>60</v>
      </c>
      <c r="Z16" s="9">
        <f>Tableau1345[[#This Row],[White blood cells (cells/µL)]]*(Tableau1345[[#This Row],[Macrophages (%)]]/100)</f>
        <v>250</v>
      </c>
      <c r="AA16" s="9">
        <f>Tableau1345[[#This Row],[White blood cells (cells/µL)]]*(Tableau1345[[#This Row],[Lymphocytes (%)]]/100)</f>
        <v>750</v>
      </c>
      <c r="AB16" s="9">
        <f>Tableau1345[[#This Row],[White blood cells (cells/µL)]]*(Tableau1345[[#This Row],[Neutrophiles (%)]]/100)</f>
        <v>1500</v>
      </c>
      <c r="AC16" s="20" t="s">
        <v>49</v>
      </c>
      <c r="AD16" s="9" t="s">
        <v>1</v>
      </c>
      <c r="AE16" s="9">
        <v>15</v>
      </c>
      <c r="AF16" s="9" t="s">
        <v>13</v>
      </c>
      <c r="AG16" s="9" t="s">
        <v>8</v>
      </c>
      <c r="AH16" s="9" t="s">
        <v>54</v>
      </c>
      <c r="AI16" s="9" t="s">
        <v>60</v>
      </c>
      <c r="AJ16" s="5">
        <v>20.3</v>
      </c>
      <c r="AK16" s="5">
        <v>56</v>
      </c>
      <c r="AL16" s="5">
        <v>166</v>
      </c>
      <c r="AM16" s="5">
        <v>0</v>
      </c>
      <c r="AN16" s="5">
        <v>589</v>
      </c>
    </row>
    <row r="17" spans="1:40" x14ac:dyDescent="0.35">
      <c r="A17" s="10">
        <v>42360</v>
      </c>
      <c r="B17" s="10">
        <v>42317</v>
      </c>
      <c r="C17" s="10">
        <v>15530</v>
      </c>
      <c r="D17" s="10">
        <v>44044</v>
      </c>
      <c r="E17" s="19">
        <f>(Tableau1345[[#This Row],[Initiation of the disease date]]-Tableau1345[[#This Row],[Birth date]])/365</f>
        <v>73.389041095890406</v>
      </c>
      <c r="F17" s="19">
        <f>(Tableau1345[[#This Row],[Death date]]-Tableau1345[[#This Row],[Initiation of the disease date]])/30.5</f>
        <v>56.622950819672134</v>
      </c>
      <c r="G17" s="10">
        <v>43101</v>
      </c>
      <c r="H17" s="10">
        <v>42379</v>
      </c>
      <c r="I17" s="19">
        <f>(Tableau1345[[#This Row],[Relapse date]]-Tableau1345[[#This Row],[Start of the treatment]])/30.5</f>
        <v>23.672131147540984</v>
      </c>
      <c r="J17" s="10">
        <v>42522</v>
      </c>
      <c r="K17" s="19">
        <f>(Tableau1345[[#This Row],[Relapse date]]-Tableau1345[[#This Row],[End of chemotherapy (platinums salts)]])/30.5</f>
        <v>18.983606557377048</v>
      </c>
      <c r="L17" s="19" t="s">
        <v>9</v>
      </c>
      <c r="M17" s="19">
        <v>3</v>
      </c>
      <c r="N17" s="19" t="s">
        <v>66</v>
      </c>
      <c r="O17" s="9">
        <v>50</v>
      </c>
      <c r="P17" s="9">
        <v>50</v>
      </c>
      <c r="Q17" s="9">
        <v>36</v>
      </c>
      <c r="R17" s="15" t="s">
        <v>5</v>
      </c>
      <c r="S17" s="15" t="s">
        <v>68</v>
      </c>
      <c r="T17" s="9">
        <v>19</v>
      </c>
      <c r="U17" s="9">
        <v>20</v>
      </c>
      <c r="V17" s="9">
        <v>7500</v>
      </c>
      <c r="W17" s="9">
        <v>44</v>
      </c>
      <c r="X17" s="9">
        <v>30</v>
      </c>
      <c r="Y17" s="9">
        <v>25</v>
      </c>
      <c r="Z17" s="9">
        <f>Tableau1345[[#This Row],[White blood cells (cells/µL)]]*(Tableau1345[[#This Row],[Macrophages (%)]]/100)</f>
        <v>3300</v>
      </c>
      <c r="AA17" s="9">
        <f>Tableau1345[[#This Row],[White blood cells (cells/µL)]]*(Tableau1345[[#This Row],[Lymphocytes (%)]]/100)</f>
        <v>2250</v>
      </c>
      <c r="AB17" s="9">
        <f>Tableau1345[[#This Row],[White blood cells (cells/µL)]]*(Tableau1345[[#This Row],[Neutrophiles (%)]]/100)</f>
        <v>1875</v>
      </c>
      <c r="AC17" s="20" t="s">
        <v>49</v>
      </c>
      <c r="AD17" s="9" t="s">
        <v>2</v>
      </c>
      <c r="AE17" s="9">
        <v>20</v>
      </c>
      <c r="AF17" s="9" t="s">
        <v>13</v>
      </c>
      <c r="AG17" s="9" t="s">
        <v>8</v>
      </c>
      <c r="AH17" s="9" t="s">
        <v>52</v>
      </c>
      <c r="AI17" s="9" t="s">
        <v>61</v>
      </c>
      <c r="AJ17" s="9">
        <v>20.7</v>
      </c>
      <c r="AK17" s="3">
        <v>53</v>
      </c>
      <c r="AL17" s="3">
        <v>160</v>
      </c>
      <c r="AM17" s="3">
        <v>0</v>
      </c>
      <c r="AN17" s="3">
        <v>4000</v>
      </c>
    </row>
    <row r="18" spans="1:40" x14ac:dyDescent="0.35">
      <c r="A18" s="10">
        <v>43892</v>
      </c>
      <c r="B18" s="10">
        <v>43800</v>
      </c>
      <c r="C18" s="10">
        <v>13281</v>
      </c>
      <c r="D18" s="10">
        <v>45188</v>
      </c>
      <c r="E18" s="19">
        <f>(Tableau1345[[#This Row],[Initiation of the disease date]]-Tableau1345[[#This Row],[Birth date]])/365</f>
        <v>83.61369863013698</v>
      </c>
      <c r="F18" s="19">
        <f>(Tableau1345[[#This Row],[Death date]]-Tableau1345[[#This Row],[Initiation of the disease date]])/30.5</f>
        <v>45.508196721311478</v>
      </c>
      <c r="G18" s="10">
        <v>44357</v>
      </c>
      <c r="H18" s="10">
        <v>43922</v>
      </c>
      <c r="I18" s="19">
        <f>(Tableau1345[[#This Row],[Relapse date]]-Tableau1345[[#This Row],[Start of the treatment]])/30.5</f>
        <v>14.262295081967213</v>
      </c>
      <c r="J18" s="10">
        <v>44043</v>
      </c>
      <c r="K18" s="19">
        <f>(Tableau1345[[#This Row],[Relapse date]]-Tableau1345[[#This Row],[End of chemotherapy (platinums salts)]])/30.5</f>
        <v>10.295081967213115</v>
      </c>
      <c r="L18" s="19" t="s">
        <v>9</v>
      </c>
      <c r="M18" s="19" t="s">
        <v>13</v>
      </c>
      <c r="N18" s="19" t="s">
        <v>13</v>
      </c>
      <c r="O18" s="3">
        <v>50</v>
      </c>
      <c r="P18" s="3">
        <v>50</v>
      </c>
      <c r="Q18" s="9">
        <v>8</v>
      </c>
      <c r="R18" s="15" t="s">
        <v>4</v>
      </c>
      <c r="S18" s="15" t="s">
        <v>68</v>
      </c>
      <c r="T18" s="9">
        <v>10</v>
      </c>
      <c r="U18" s="9">
        <v>2</v>
      </c>
      <c r="V18" s="3">
        <v>4000</v>
      </c>
      <c r="W18" s="9">
        <v>31</v>
      </c>
      <c r="X18" s="9">
        <v>56</v>
      </c>
      <c r="Y18" s="3">
        <v>13</v>
      </c>
      <c r="Z18" s="3">
        <f>Tableau1345[[#This Row],[White blood cells (cells/µL)]]*(Tableau1345[[#This Row],[Macrophages (%)]]/100)</f>
        <v>1240</v>
      </c>
      <c r="AA18" s="3">
        <f>Tableau1345[[#This Row],[White blood cells (cells/µL)]]*(Tableau1345[[#This Row],[Lymphocytes (%)]]/100)</f>
        <v>2240</v>
      </c>
      <c r="AB18" s="3">
        <f>Tableau1345[[#This Row],[White blood cells (cells/µL)]]*(Tableau1345[[#This Row],[Neutrophiles (%)]]/100)</f>
        <v>520</v>
      </c>
      <c r="AC18" s="20" t="s">
        <v>49</v>
      </c>
      <c r="AD18" s="9" t="s">
        <v>0</v>
      </c>
      <c r="AE18" s="9">
        <v>8</v>
      </c>
      <c r="AF18" s="9" t="s">
        <v>13</v>
      </c>
      <c r="AG18" s="9" t="s">
        <v>8</v>
      </c>
      <c r="AH18" s="9" t="s">
        <v>54</v>
      </c>
      <c r="AI18" s="9" t="s">
        <v>60</v>
      </c>
      <c r="AJ18" s="9">
        <v>20.399999999999999</v>
      </c>
      <c r="AK18" s="3">
        <v>51</v>
      </c>
      <c r="AL18" s="3">
        <v>158</v>
      </c>
      <c r="AM18" s="3">
        <v>1</v>
      </c>
      <c r="AN18" s="3">
        <v>4152</v>
      </c>
    </row>
    <row r="19" spans="1:40" x14ac:dyDescent="0.35">
      <c r="A19" s="10">
        <v>43900</v>
      </c>
      <c r="B19" s="10">
        <v>43895</v>
      </c>
      <c r="C19" s="10">
        <v>21045</v>
      </c>
      <c r="D19" s="10">
        <v>44442</v>
      </c>
      <c r="E19" s="19">
        <f>(Tableau1345[[#This Row],[Initiation of the disease date]]-Tableau1345[[#This Row],[Birth date]])/365</f>
        <v>62.602739726027394</v>
      </c>
      <c r="F19" s="19">
        <f>(Tableau1345[[#This Row],[Death date]]-Tableau1345[[#This Row],[Initiation of the disease date]])/30.5</f>
        <v>17.934426229508198</v>
      </c>
      <c r="G19" s="10">
        <v>44244</v>
      </c>
      <c r="H19" s="10">
        <v>43922</v>
      </c>
      <c r="I19" s="19">
        <f>(Tableau1345[[#This Row],[Relapse date]]-Tableau1345[[#This Row],[Start of the treatment]])/30.5</f>
        <v>10.557377049180328</v>
      </c>
      <c r="J19" s="10">
        <v>44123</v>
      </c>
      <c r="K19" s="19">
        <f>(Tableau1345[[#This Row],[Relapse date]]-Tableau1345[[#This Row],[End of chemotherapy (platinums salts)]])/30.5</f>
        <v>3.9672131147540983</v>
      </c>
      <c r="L19" s="19" t="s">
        <v>10</v>
      </c>
      <c r="M19" s="19">
        <v>2</v>
      </c>
      <c r="N19" s="19" t="s">
        <v>66</v>
      </c>
      <c r="O19" s="9">
        <v>99</v>
      </c>
      <c r="P19" s="9">
        <v>1</v>
      </c>
      <c r="Q19" s="9">
        <v>50</v>
      </c>
      <c r="R19" s="15" t="s">
        <v>5</v>
      </c>
      <c r="S19" s="15" t="s">
        <v>68</v>
      </c>
      <c r="T19" s="9">
        <v>100</v>
      </c>
      <c r="U19" s="9">
        <v>70</v>
      </c>
      <c r="V19" s="3">
        <v>1570</v>
      </c>
      <c r="W19" s="9">
        <v>12</v>
      </c>
      <c r="X19" s="9">
        <v>59</v>
      </c>
      <c r="Y19" s="3">
        <v>29</v>
      </c>
      <c r="Z19" s="3">
        <f>Tableau1345[[#This Row],[White blood cells (cells/µL)]]*(Tableau1345[[#This Row],[Macrophages (%)]]/100)</f>
        <v>188.4</v>
      </c>
      <c r="AA19" s="3">
        <f>Tableau1345[[#This Row],[White blood cells (cells/µL)]]*(Tableau1345[[#This Row],[Lymphocytes (%)]]/100)</f>
        <v>926.3</v>
      </c>
      <c r="AB19" s="3">
        <f>Tableau1345[[#This Row],[White blood cells (cells/µL)]]*(Tableau1345[[#This Row],[Neutrophiles (%)]]/100)</f>
        <v>455.29999999999995</v>
      </c>
      <c r="AC19" s="20" t="s">
        <v>49</v>
      </c>
      <c r="AD19" s="9" t="s">
        <v>1</v>
      </c>
      <c r="AE19" s="9">
        <v>28</v>
      </c>
      <c r="AF19" s="9" t="s">
        <v>13</v>
      </c>
      <c r="AG19" s="9" t="s">
        <v>8</v>
      </c>
      <c r="AH19" s="9" t="s">
        <v>52</v>
      </c>
      <c r="AI19" s="9" t="s">
        <v>57</v>
      </c>
      <c r="AJ19" s="9">
        <v>27</v>
      </c>
      <c r="AK19" s="9">
        <v>69</v>
      </c>
      <c r="AL19" s="9">
        <v>160</v>
      </c>
      <c r="AM19" s="9">
        <v>0</v>
      </c>
      <c r="AN19" s="3">
        <v>3009</v>
      </c>
    </row>
    <row r="20" spans="1:40" x14ac:dyDescent="0.35">
      <c r="A20" s="10">
        <v>43957</v>
      </c>
      <c r="B20" s="10">
        <v>43920</v>
      </c>
      <c r="C20" s="10">
        <v>21204</v>
      </c>
      <c r="D20" s="10">
        <v>44394</v>
      </c>
      <c r="E20" s="19">
        <f>(Tableau1345[[#This Row],[Initiation of the disease date]]-Tableau1345[[#This Row],[Birth date]])/365</f>
        <v>62.235616438356168</v>
      </c>
      <c r="F20" s="19">
        <f>(Tableau1345[[#This Row],[Death date]]-Tableau1345[[#This Row],[Initiation of the disease date]])/30.5</f>
        <v>15.540983606557377</v>
      </c>
      <c r="G20" s="10">
        <v>44197</v>
      </c>
      <c r="H20" s="10">
        <v>43987</v>
      </c>
      <c r="I20" s="19">
        <f>(Tableau1345[[#This Row],[Relapse date]]-Tableau1345[[#This Row],[Start of the treatment]])/30.5</f>
        <v>6.8852459016393439</v>
      </c>
      <c r="J20" s="10">
        <v>44138</v>
      </c>
      <c r="K20" s="19">
        <f>(Tableau1345[[#This Row],[Relapse date]]-Tableau1345[[#This Row],[End of chemotherapy (platinums salts)]])/30.5</f>
        <v>1.9344262295081966</v>
      </c>
      <c r="L20" s="19" t="s">
        <v>10</v>
      </c>
      <c r="M20" s="19" t="s">
        <v>13</v>
      </c>
      <c r="N20" s="19" t="s">
        <v>13</v>
      </c>
      <c r="O20" s="3">
        <v>99</v>
      </c>
      <c r="P20" s="3">
        <v>1</v>
      </c>
      <c r="Q20" s="9">
        <v>70</v>
      </c>
      <c r="R20" s="15" t="s">
        <v>5</v>
      </c>
      <c r="S20" s="15" t="s">
        <v>68</v>
      </c>
      <c r="T20" s="9">
        <v>100</v>
      </c>
      <c r="U20" s="9">
        <v>50</v>
      </c>
      <c r="V20" s="3">
        <v>600</v>
      </c>
      <c r="W20" s="9">
        <v>10</v>
      </c>
      <c r="X20" s="9">
        <v>84</v>
      </c>
      <c r="Y20" s="9">
        <v>6</v>
      </c>
      <c r="Z20" s="9">
        <f>Tableau1345[[#This Row],[White blood cells (cells/µL)]]*(Tableau1345[[#This Row],[Macrophages (%)]]/100)</f>
        <v>60</v>
      </c>
      <c r="AA20" s="9">
        <f>Tableau1345[[#This Row],[White blood cells (cells/µL)]]*(Tableau1345[[#This Row],[Lymphocytes (%)]]/100)</f>
        <v>504</v>
      </c>
      <c r="AB20" s="9">
        <f>Tableau1345[[#This Row],[White blood cells (cells/µL)]]*(Tableau1345[[#This Row],[Neutrophiles (%)]]/100)</f>
        <v>36</v>
      </c>
      <c r="AC20" s="20" t="s">
        <v>49</v>
      </c>
      <c r="AD20" s="9" t="s">
        <v>0</v>
      </c>
      <c r="AE20" s="3">
        <v>27</v>
      </c>
      <c r="AF20" s="3" t="s">
        <v>13</v>
      </c>
      <c r="AG20" s="9" t="s">
        <v>8</v>
      </c>
      <c r="AH20" s="9" t="s">
        <v>54</v>
      </c>
      <c r="AI20" s="9" t="s">
        <v>55</v>
      </c>
      <c r="AJ20" s="9">
        <v>30.9</v>
      </c>
      <c r="AK20" s="3">
        <v>82</v>
      </c>
      <c r="AL20" s="3">
        <v>163</v>
      </c>
      <c r="AM20" s="3">
        <v>0</v>
      </c>
      <c r="AN20" s="3">
        <v>531</v>
      </c>
    </row>
    <row r="21" spans="1:40" ht="14.25" customHeight="1" x14ac:dyDescent="0.35">
      <c r="A21" s="10">
        <v>44159</v>
      </c>
      <c r="B21" s="10">
        <v>43983</v>
      </c>
      <c r="C21" s="10">
        <v>19668</v>
      </c>
      <c r="D21" s="10">
        <v>45232</v>
      </c>
      <c r="E21" s="19">
        <f>(Tableau1345[[#This Row],[Initiation of the disease date]]-Tableau1345[[#This Row],[Birth date]])/365</f>
        <v>66.61643835616438</v>
      </c>
      <c r="F21" s="19">
        <f>(Tableau1345[[#This Row],[Death date]]-Tableau1345[[#This Row],[Initiation of the disease date]])/30.5</f>
        <v>40.950819672131146</v>
      </c>
      <c r="G21" s="10">
        <v>44700</v>
      </c>
      <c r="H21" s="10">
        <v>44159</v>
      </c>
      <c r="I21" s="19">
        <f>(Tableau1345[[#This Row],[Relapse date]]-Tableau1345[[#This Row],[Start of the treatment]])/30.5</f>
        <v>17.737704918032787</v>
      </c>
      <c r="J21" s="10">
        <v>44307</v>
      </c>
      <c r="K21" s="19">
        <f>(Tableau1345[[#This Row],[Relapse date]]-Tableau1345[[#This Row],[End of chemotherapy (platinums salts)]])/30.5</f>
        <v>12.885245901639344</v>
      </c>
      <c r="L21" s="19" t="s">
        <v>9</v>
      </c>
      <c r="M21" s="19">
        <v>2</v>
      </c>
      <c r="N21" s="19" t="s">
        <v>66</v>
      </c>
      <c r="O21" s="3">
        <v>100</v>
      </c>
      <c r="P21" s="3">
        <v>0</v>
      </c>
      <c r="Q21" s="9">
        <v>90</v>
      </c>
      <c r="R21" s="15" t="s">
        <v>5</v>
      </c>
      <c r="S21" s="15" t="s">
        <v>68</v>
      </c>
      <c r="T21" s="9">
        <v>100</v>
      </c>
      <c r="U21" s="23">
        <v>30</v>
      </c>
      <c r="V21" s="3">
        <v>1100</v>
      </c>
      <c r="W21" s="9">
        <v>53</v>
      </c>
      <c r="X21" s="9">
        <v>44</v>
      </c>
      <c r="Y21" s="3">
        <v>3</v>
      </c>
      <c r="Z21" s="3">
        <f>Tableau1345[[#This Row],[White blood cells (cells/µL)]]*(Tableau1345[[#This Row],[Macrophages (%)]]/100)</f>
        <v>583</v>
      </c>
      <c r="AA21" s="3">
        <f>Tableau1345[[#This Row],[White blood cells (cells/µL)]]*(Tableau1345[[#This Row],[Lymphocytes (%)]]/100)</f>
        <v>484</v>
      </c>
      <c r="AB21" s="3">
        <f>Tableau1345[[#This Row],[White blood cells (cells/µL)]]*(Tableau1345[[#This Row],[Neutrophiles (%)]]/100)</f>
        <v>33</v>
      </c>
      <c r="AC21" s="20" t="s">
        <v>49</v>
      </c>
      <c r="AD21" s="9" t="s">
        <v>0</v>
      </c>
      <c r="AE21" s="3">
        <v>31</v>
      </c>
      <c r="AF21" s="3" t="s">
        <v>18</v>
      </c>
      <c r="AG21" s="9" t="s">
        <v>8</v>
      </c>
      <c r="AH21" s="9" t="s">
        <v>52</v>
      </c>
      <c r="AI21" s="9" t="s">
        <v>62</v>
      </c>
      <c r="AJ21" s="9">
        <v>49.1</v>
      </c>
      <c r="AK21" s="3">
        <v>115</v>
      </c>
      <c r="AL21" s="3">
        <v>153</v>
      </c>
      <c r="AM21" s="3">
        <v>2</v>
      </c>
      <c r="AN21" s="3">
        <v>1536</v>
      </c>
    </row>
    <row r="22" spans="1:40" s="5" customFormat="1" x14ac:dyDescent="0.35">
      <c r="A22" s="10">
        <v>44236</v>
      </c>
      <c r="B22" s="26">
        <v>44226</v>
      </c>
      <c r="C22" s="26">
        <v>18736</v>
      </c>
      <c r="D22" s="26">
        <v>45143</v>
      </c>
      <c r="E22" s="19">
        <f>(Tableau1345[[#This Row],[Initiation of the disease date]]-Tableau1345[[#This Row],[Birth date]])/365</f>
        <v>69.835616438356169</v>
      </c>
      <c r="F22" s="19">
        <f>(Tableau1345[[#This Row],[Death date]]-Tableau1345[[#This Row],[Initiation of the disease date]])/30.5</f>
        <v>30.065573770491802</v>
      </c>
      <c r="G22" s="26">
        <v>44652</v>
      </c>
      <c r="H22" s="26">
        <v>44251</v>
      </c>
      <c r="I22" s="19">
        <f>(Tableau1345[[#This Row],[Relapse date]]-Tableau1345[[#This Row],[Start of the treatment]])/30.5</f>
        <v>13.147540983606557</v>
      </c>
      <c r="J22" s="26">
        <v>44447</v>
      </c>
      <c r="K22" s="19">
        <f>(Tableau1345[[#This Row],[Relapse date]]-Tableau1345[[#This Row],[End of chemotherapy (platinums salts)]])/30.5</f>
        <v>6.721311475409836</v>
      </c>
      <c r="L22" s="27" t="s">
        <v>9</v>
      </c>
      <c r="M22" s="27">
        <v>2</v>
      </c>
      <c r="N22" s="27" t="s">
        <v>66</v>
      </c>
      <c r="O22" s="5">
        <v>99</v>
      </c>
      <c r="P22" s="5">
        <v>1</v>
      </c>
      <c r="Q22" s="9">
        <v>4</v>
      </c>
      <c r="R22" s="31" t="s">
        <v>4</v>
      </c>
      <c r="S22" s="15" t="s">
        <v>68</v>
      </c>
      <c r="T22" s="9">
        <v>100</v>
      </c>
      <c r="U22" s="9">
        <v>7</v>
      </c>
      <c r="V22" s="5">
        <v>5000</v>
      </c>
      <c r="W22" s="9">
        <v>14</v>
      </c>
      <c r="X22" s="9">
        <v>30</v>
      </c>
      <c r="Y22" s="5">
        <v>55</v>
      </c>
      <c r="Z22" s="5">
        <f>Tableau1345[[#This Row],[White blood cells (cells/µL)]]*(Tableau1345[[#This Row],[Macrophages (%)]]/100)</f>
        <v>700.00000000000011</v>
      </c>
      <c r="AA22" s="5">
        <f>Tableau1345[[#This Row],[White blood cells (cells/µL)]]*(Tableau1345[[#This Row],[Lymphocytes (%)]]/100)</f>
        <v>1500</v>
      </c>
      <c r="AB22" s="5">
        <f>Tableau1345[[#This Row],[White blood cells (cells/µL)]]*(Tableau1345[[#This Row],[Neutrophiles (%)]]/100)</f>
        <v>2750</v>
      </c>
      <c r="AC22" s="20" t="s">
        <v>49</v>
      </c>
      <c r="AD22" s="5" t="s">
        <v>1</v>
      </c>
      <c r="AE22" s="5">
        <v>21</v>
      </c>
      <c r="AF22" s="3" t="s">
        <v>18</v>
      </c>
      <c r="AG22" s="5" t="s">
        <v>8</v>
      </c>
      <c r="AH22" s="9" t="s">
        <v>52</v>
      </c>
      <c r="AI22" s="17" t="s">
        <v>57</v>
      </c>
      <c r="AJ22" s="5">
        <v>27.9</v>
      </c>
      <c r="AK22" s="5">
        <v>76</v>
      </c>
      <c r="AL22" s="5">
        <v>165</v>
      </c>
      <c r="AM22" s="5">
        <v>0</v>
      </c>
      <c r="AN22" s="5">
        <v>604</v>
      </c>
    </row>
    <row r="23" spans="1:40" x14ac:dyDescent="0.35">
      <c r="A23" s="10">
        <v>44319</v>
      </c>
      <c r="B23" s="10">
        <v>44287</v>
      </c>
      <c r="C23" s="10">
        <v>17979</v>
      </c>
      <c r="D23" s="10">
        <v>45221</v>
      </c>
      <c r="E23" s="19">
        <f>(Tableau1345[[#This Row],[Initiation of the disease date]]-Tableau1345[[#This Row],[Birth date]])/365</f>
        <v>72.07671232876713</v>
      </c>
      <c r="F23" s="19">
        <f>(Tableau1345[[#This Row],[Death date]]-Tableau1345[[#This Row],[Initiation of the disease date]])/30.5</f>
        <v>30.622950819672131</v>
      </c>
      <c r="G23" s="10">
        <v>44910</v>
      </c>
      <c r="H23" s="10">
        <v>44330</v>
      </c>
      <c r="I23" s="19">
        <f>(Tableau1345[[#This Row],[Relapse date]]-Tableau1345[[#This Row],[Start of the treatment]])/30.5</f>
        <v>19.016393442622952</v>
      </c>
      <c r="J23" s="16">
        <v>44537</v>
      </c>
      <c r="K23" s="19">
        <f>(Tableau1345[[#This Row],[Relapse date]]-Tableau1345[[#This Row],[End of chemotherapy (platinums salts)]])/30.5</f>
        <v>12.229508196721312</v>
      </c>
      <c r="L23" s="19" t="s">
        <v>9</v>
      </c>
      <c r="M23" s="19">
        <v>2</v>
      </c>
      <c r="N23" s="19" t="s">
        <v>66</v>
      </c>
      <c r="O23" s="3">
        <v>100</v>
      </c>
      <c r="P23" s="3">
        <v>0</v>
      </c>
      <c r="Q23" s="9">
        <v>22</v>
      </c>
      <c r="R23" s="15" t="s">
        <v>4</v>
      </c>
      <c r="S23" s="15" t="s">
        <v>68</v>
      </c>
      <c r="T23" s="9">
        <v>50</v>
      </c>
      <c r="U23" s="9">
        <v>12</v>
      </c>
      <c r="V23" s="3">
        <v>10500</v>
      </c>
      <c r="W23" s="3">
        <v>37</v>
      </c>
      <c r="X23" s="3">
        <v>41</v>
      </c>
      <c r="Y23" s="3">
        <v>22</v>
      </c>
      <c r="Z23" s="3">
        <f>Tableau1345[[#This Row],[White blood cells (cells/µL)]]*(Tableau1345[[#This Row],[Macrophages (%)]]/100)</f>
        <v>3885</v>
      </c>
      <c r="AA23" s="3">
        <f>Tableau1345[[#This Row],[White blood cells (cells/µL)]]*(Tableau1345[[#This Row],[Lymphocytes (%)]]/100)</f>
        <v>4305</v>
      </c>
      <c r="AB23" s="3">
        <f>Tableau1345[[#This Row],[White blood cells (cells/µL)]]*(Tableau1345[[#This Row],[Neutrophiles (%)]]/100)</f>
        <v>2310</v>
      </c>
      <c r="AC23" s="20" t="s">
        <v>49</v>
      </c>
      <c r="AD23" s="3" t="s">
        <v>1</v>
      </c>
      <c r="AE23" s="3">
        <v>22</v>
      </c>
      <c r="AF23" s="3" t="s">
        <v>18</v>
      </c>
      <c r="AG23" s="9" t="s">
        <v>13</v>
      </c>
      <c r="AH23" s="9" t="s">
        <v>52</v>
      </c>
      <c r="AI23" s="9" t="s">
        <v>63</v>
      </c>
      <c r="AJ23" s="9">
        <v>24.8</v>
      </c>
      <c r="AK23" s="3">
        <v>66</v>
      </c>
      <c r="AL23" s="3">
        <v>163</v>
      </c>
      <c r="AM23" s="3" t="s">
        <v>13</v>
      </c>
      <c r="AN23" s="3">
        <v>578</v>
      </c>
    </row>
    <row r="24" spans="1:40" x14ac:dyDescent="0.35">
      <c r="A24" s="10">
        <v>44463</v>
      </c>
      <c r="B24" s="10">
        <v>44463</v>
      </c>
      <c r="C24" s="10">
        <v>24266</v>
      </c>
      <c r="D24" s="10">
        <v>45368</v>
      </c>
      <c r="E24" s="19">
        <f>(Tableau1345[[#This Row],[Initiation of the disease date]]-Tableau1345[[#This Row],[Birth date]])/365</f>
        <v>55.334246575342469</v>
      </c>
      <c r="F24" s="19">
        <f>(Tableau1345[[#This Row],[Death date]]-Tableau1345[[#This Row],[Initiation of the disease date]])/30.5</f>
        <v>29.672131147540984</v>
      </c>
      <c r="G24" s="10">
        <v>44959</v>
      </c>
      <c r="H24" s="10">
        <v>44483</v>
      </c>
      <c r="I24" s="19">
        <f>(Tableau1345[[#This Row],[Relapse date]]-Tableau1345[[#This Row],[Start of the treatment]])/30.5</f>
        <v>15.60655737704918</v>
      </c>
      <c r="J24" s="16">
        <v>44664</v>
      </c>
      <c r="K24" s="19">
        <f>(Tableau1345[[#This Row],[Relapse date]]-Tableau1345[[#This Row],[End of chemotherapy (platinums salts)]])/30.5</f>
        <v>9.6721311475409841</v>
      </c>
      <c r="L24" s="19" t="s">
        <v>9</v>
      </c>
      <c r="M24" s="19">
        <v>2</v>
      </c>
      <c r="N24" s="19" t="s">
        <v>66</v>
      </c>
      <c r="O24" s="3">
        <v>95</v>
      </c>
      <c r="P24" s="3">
        <v>5</v>
      </c>
      <c r="Q24" s="9">
        <v>6</v>
      </c>
      <c r="R24" s="15" t="s">
        <v>4</v>
      </c>
      <c r="S24" s="15" t="s">
        <v>68</v>
      </c>
      <c r="T24" s="9">
        <v>10</v>
      </c>
      <c r="U24" s="9">
        <v>5</v>
      </c>
      <c r="V24" s="3">
        <v>2120</v>
      </c>
      <c r="W24" s="3">
        <v>3</v>
      </c>
      <c r="X24" s="3">
        <v>27</v>
      </c>
      <c r="Y24" s="3">
        <v>69</v>
      </c>
      <c r="Z24" s="3">
        <f>Tableau1345[[#This Row],[White blood cells (cells/µL)]]*(Tableau1345[[#This Row],[Macrophages (%)]]/100)</f>
        <v>63.599999999999994</v>
      </c>
      <c r="AA24" s="3">
        <f>Tableau1345[[#This Row],[White blood cells (cells/µL)]]*(Tableau1345[[#This Row],[Lymphocytes (%)]]/100)</f>
        <v>572.40000000000009</v>
      </c>
      <c r="AB24" s="3">
        <f>Tableau1345[[#This Row],[White blood cells (cells/µL)]]*(Tableau1345[[#This Row],[Neutrophiles (%)]]/100)</f>
        <v>1462.8</v>
      </c>
      <c r="AC24" s="20" t="s">
        <v>49</v>
      </c>
      <c r="AD24" s="3" t="s">
        <v>1</v>
      </c>
      <c r="AE24" s="29">
        <v>22</v>
      </c>
      <c r="AF24" s="3" t="s">
        <v>18</v>
      </c>
      <c r="AG24" s="9" t="s">
        <v>8</v>
      </c>
      <c r="AH24" s="9" t="s">
        <v>52</v>
      </c>
      <c r="AI24" s="17" t="s">
        <v>57</v>
      </c>
      <c r="AJ24" s="9">
        <v>23.4</v>
      </c>
      <c r="AK24" s="3">
        <v>60</v>
      </c>
      <c r="AL24" s="3">
        <v>160</v>
      </c>
      <c r="AM24" s="3">
        <v>0</v>
      </c>
      <c r="AN24" s="3">
        <v>356</v>
      </c>
    </row>
    <row r="25" spans="1:40" x14ac:dyDescent="0.35">
      <c r="A25" s="24">
        <v>43906</v>
      </c>
      <c r="B25" s="24">
        <v>43881</v>
      </c>
      <c r="C25" s="36">
        <v>18625</v>
      </c>
      <c r="D25" s="10">
        <v>45323</v>
      </c>
      <c r="E25" s="19">
        <f>(Tableau1345[[#This Row],[Initiation of the disease date]]-Tableau1345[[#This Row],[Birth date]])/365</f>
        <v>69.194520547945203</v>
      </c>
      <c r="F25" s="19">
        <f>(Tableau1345[[#This Row],[Death date]]-Tableau1345[[#This Row],[Initiation of the disease date]])/30.5</f>
        <v>47.278688524590166</v>
      </c>
      <c r="G25" s="24">
        <v>44690</v>
      </c>
      <c r="H25" s="24">
        <v>43922</v>
      </c>
      <c r="I25" s="19">
        <f>(Tableau1345[[#This Row],[Relapse date]]-Tableau1345[[#This Row],[Start of the treatment]])/30.5</f>
        <v>25.180327868852459</v>
      </c>
      <c r="J25" s="36">
        <v>44110</v>
      </c>
      <c r="K25" s="19">
        <f>(Tableau1345[[#This Row],[Relapse date]]-Tableau1345[[#This Row],[End of chemotherapy (platinums salts)]])/30.5</f>
        <v>19.016393442622952</v>
      </c>
      <c r="L25" s="21" t="s">
        <v>9</v>
      </c>
      <c r="M25" s="21">
        <v>2</v>
      </c>
      <c r="N25" s="21" t="s">
        <v>66</v>
      </c>
      <c r="O25" s="2">
        <v>99</v>
      </c>
      <c r="P25" s="2">
        <v>1</v>
      </c>
      <c r="Q25" s="23">
        <v>65</v>
      </c>
      <c r="R25" s="25" t="s">
        <v>5</v>
      </c>
      <c r="S25" s="15" t="s">
        <v>68</v>
      </c>
      <c r="T25" s="23">
        <v>50</v>
      </c>
      <c r="U25" s="23">
        <v>40</v>
      </c>
      <c r="V25" s="2">
        <v>1500</v>
      </c>
      <c r="W25" s="2">
        <v>62</v>
      </c>
      <c r="X25" s="2">
        <v>10</v>
      </c>
      <c r="Y25" s="2">
        <v>26</v>
      </c>
      <c r="Z25" s="2">
        <f>Tableau1345[[#This Row],[White blood cells (cells/µL)]]*(Tableau1345[[#This Row],[Macrophages (%)]]/100)</f>
        <v>930</v>
      </c>
      <c r="AA25" s="2">
        <f>Tableau1345[[#This Row],[White blood cells (cells/µL)]]*(Tableau1345[[#This Row],[Lymphocytes (%)]]/100)</f>
        <v>150</v>
      </c>
      <c r="AB25" s="2">
        <f>Tableau1345[[#This Row],[White blood cells (cells/µL)]]*(Tableau1345[[#This Row],[Neutrophiles (%)]]/100)</f>
        <v>390</v>
      </c>
      <c r="AC25" s="20" t="s">
        <v>49</v>
      </c>
      <c r="AD25" s="2" t="s">
        <v>1</v>
      </c>
      <c r="AE25" s="2">
        <v>26</v>
      </c>
      <c r="AF25" s="2" t="s">
        <v>18</v>
      </c>
      <c r="AG25" s="23" t="s">
        <v>8</v>
      </c>
      <c r="AH25" s="9" t="s">
        <v>52</v>
      </c>
      <c r="AI25" s="9" t="s">
        <v>57</v>
      </c>
      <c r="AJ25" s="37">
        <f>(90/(1.68*1.68))</f>
        <v>31.887755102040821</v>
      </c>
      <c r="AK25" s="3">
        <v>90</v>
      </c>
      <c r="AL25" s="3">
        <v>168</v>
      </c>
      <c r="AM25" s="3">
        <v>0</v>
      </c>
      <c r="AN25" s="3">
        <v>778</v>
      </c>
    </row>
    <row r="26" spans="1:40" x14ac:dyDescent="0.35">
      <c r="A26" s="3"/>
      <c r="B26" s="2"/>
      <c r="C26" s="2"/>
      <c r="D26" s="23"/>
      <c r="E26" s="23"/>
      <c r="F26" s="2"/>
      <c r="G26" s="8"/>
      <c r="H26" s="8"/>
      <c r="J26" s="8"/>
      <c r="Q26" s="3"/>
      <c r="R26" s="3"/>
      <c r="S26" s="3"/>
    </row>
    <row r="27" spans="1:40" s="2" customFormat="1" x14ac:dyDescent="0.35">
      <c r="A27" s="1"/>
      <c r="B27" s="1"/>
      <c r="C27" s="1"/>
      <c r="D27" s="8"/>
      <c r="E27" s="33"/>
      <c r="F27" s="8"/>
      <c r="G27" s="8"/>
      <c r="H27" s="8"/>
      <c r="I27" s="1"/>
      <c r="J27" s="8"/>
      <c r="K27" s="1"/>
      <c r="L27" s="1"/>
      <c r="M27" s="1"/>
      <c r="N27" s="1"/>
      <c r="O27" s="1"/>
      <c r="P27" s="1"/>
      <c r="R27" s="3"/>
      <c r="S27" s="3"/>
      <c r="T27" s="3"/>
      <c r="U27" s="1"/>
      <c r="W27" s="3"/>
      <c r="X27" s="3"/>
      <c r="AC27" s="1"/>
      <c r="AD27" s="1"/>
      <c r="AE27" s="1"/>
      <c r="AF27" s="1"/>
      <c r="AH27" s="1"/>
      <c r="AI27" s="1"/>
      <c r="AJ27" s="22"/>
      <c r="AK27" s="1"/>
      <c r="AL27" s="1"/>
      <c r="AM27" s="1"/>
      <c r="AN27" s="1"/>
    </row>
    <row r="28" spans="1:40" s="2" customFormat="1" x14ac:dyDescent="0.35">
      <c r="A28" s="1"/>
      <c r="B28" s="1"/>
      <c r="C28" s="1"/>
      <c r="D28" s="8"/>
      <c r="E28" s="32"/>
      <c r="F28" s="8"/>
      <c r="G28" s="8"/>
      <c r="H28" s="8"/>
      <c r="I28" s="1"/>
      <c r="J28" s="1"/>
      <c r="K28" s="1"/>
      <c r="L28" s="1"/>
      <c r="M28" s="1"/>
      <c r="N28" s="1"/>
      <c r="O28" s="1"/>
      <c r="P28" s="1"/>
      <c r="T28" s="3"/>
      <c r="U28" s="1"/>
      <c r="W28" s="3"/>
      <c r="X28" s="3"/>
      <c r="AC28" s="1"/>
      <c r="AD28" s="1"/>
      <c r="AE28" s="1"/>
      <c r="AF28" s="1"/>
      <c r="AH28" s="1"/>
      <c r="AI28" s="1"/>
      <c r="AJ28" s="22"/>
      <c r="AK28" s="1"/>
      <c r="AL28" s="1"/>
      <c r="AM28" s="1"/>
      <c r="AN28" s="1"/>
    </row>
    <row r="29" spans="1:40" s="2" customFormat="1" x14ac:dyDescent="0.35">
      <c r="A29" s="1"/>
      <c r="B29" s="1"/>
      <c r="C29" s="1"/>
      <c r="D29" s="8"/>
      <c r="E29" s="8"/>
      <c r="F29" s="8"/>
      <c r="G29" s="8"/>
      <c r="H29" s="8"/>
      <c r="I29" s="1"/>
      <c r="J29" s="1"/>
      <c r="K29" s="1"/>
      <c r="L29" s="1"/>
      <c r="M29" s="1"/>
      <c r="N29" s="1"/>
      <c r="O29" s="1"/>
      <c r="P29" s="1"/>
      <c r="T29" s="1"/>
      <c r="U29" s="1"/>
      <c r="W29" s="3"/>
      <c r="X29" s="3"/>
      <c r="AC29" s="1"/>
      <c r="AD29" s="1"/>
      <c r="AE29" s="1"/>
      <c r="AF29" s="1"/>
      <c r="AH29" s="1"/>
      <c r="AI29" s="1"/>
      <c r="AJ29" s="22"/>
      <c r="AK29" s="1"/>
      <c r="AL29" s="1"/>
      <c r="AM29" s="1"/>
      <c r="AN29" s="1"/>
    </row>
    <row r="30" spans="1:40" s="2" customFormat="1" x14ac:dyDescent="0.35">
      <c r="A30" s="1"/>
      <c r="B30" s="1"/>
      <c r="C30" s="1"/>
      <c r="D30" s="8"/>
      <c r="E30" s="8"/>
      <c r="F30" s="8"/>
      <c r="G30" s="8"/>
      <c r="H30" s="8"/>
      <c r="I30" s="1"/>
      <c r="J30" s="1"/>
      <c r="K30" s="35"/>
      <c r="L30" s="1"/>
      <c r="M30" s="1"/>
      <c r="N30" s="1"/>
      <c r="O30" s="1"/>
      <c r="P30" s="1"/>
      <c r="T30" s="3"/>
      <c r="U30" s="1"/>
      <c r="W30" s="34"/>
      <c r="X30" s="3"/>
      <c r="AC30" s="1"/>
      <c r="AD30" s="1"/>
      <c r="AE30" s="1"/>
      <c r="AF30" s="1"/>
      <c r="AH30" s="1"/>
      <c r="AI30" s="1"/>
      <c r="AJ30" s="22"/>
      <c r="AK30" s="1"/>
      <c r="AL30" s="1"/>
      <c r="AM30" s="1"/>
      <c r="AN30" s="1"/>
    </row>
    <row r="31" spans="1:40" s="2" customFormat="1" x14ac:dyDescent="0.35">
      <c r="A31" s="1"/>
      <c r="B31" s="1"/>
      <c r="C31" s="1"/>
      <c r="D31" s="8"/>
      <c r="E31" s="8"/>
      <c r="F31" s="8"/>
      <c r="G31" s="8"/>
      <c r="H31" s="8"/>
      <c r="I31" s="1"/>
      <c r="J31" s="1"/>
      <c r="K31" s="35"/>
      <c r="L31" s="1"/>
      <c r="M31" s="1"/>
      <c r="N31" s="1"/>
      <c r="O31" s="1"/>
      <c r="P31" s="1"/>
      <c r="T31" s="3"/>
      <c r="U31" s="1"/>
      <c r="W31" s="34"/>
      <c r="X31" s="3"/>
      <c r="AC31" s="1"/>
      <c r="AD31" s="1"/>
      <c r="AE31" s="1"/>
      <c r="AF31" s="1"/>
      <c r="AH31" s="1"/>
      <c r="AI31" s="1"/>
      <c r="AJ31" s="22"/>
      <c r="AK31" s="1"/>
      <c r="AL31" s="1"/>
      <c r="AM31" s="1"/>
      <c r="AN31" s="1"/>
    </row>
    <row r="32" spans="1:40" s="2" customForma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U32" s="1"/>
      <c r="W32" s="3"/>
      <c r="X32" s="3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</row>
    <row r="33" spans="1:40" s="2" customForma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U33" s="1"/>
      <c r="W33" s="3"/>
      <c r="X33" s="3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</row>
    <row r="35" spans="1:40" s="2" customForma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U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</row>
    <row r="36" spans="1:40" s="2" customForma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U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</row>
    <row r="37" spans="1:40" s="2" customForma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U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</row>
    <row r="38" spans="1:40" s="2" customForma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U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</row>
    <row r="40" spans="1:40" s="2" customForma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U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</row>
    <row r="41" spans="1:40" s="2" customForma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U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</row>
    <row r="42" spans="1:40" s="2" customForma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U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</row>
    <row r="43" spans="1:40" s="2" customForma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U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</row>
    <row r="45" spans="1:40" s="2" customForma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U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</row>
    <row r="46" spans="1:40" s="2" customForma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U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</row>
    <row r="47" spans="1:40" s="2" customForma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U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</row>
    <row r="48" spans="1:40" s="2" customForma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U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Benoit THIBAULT</cp:lastModifiedBy>
  <cp:lastPrinted>2024-09-19T13:49:37Z</cp:lastPrinted>
  <dcterms:created xsi:type="dcterms:W3CDTF">2018-06-06T09:50:23Z</dcterms:created>
  <dcterms:modified xsi:type="dcterms:W3CDTF">2025-03-06T13:04:44Z</dcterms:modified>
</cp:coreProperties>
</file>