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formenti/Documents/VGP/com/papers/mitoVGP/final submission/Final submission/"/>
    </mc:Choice>
  </mc:AlternateContent>
  <xr:revisionPtr revIDLastSave="0" documentId="13_ncr:1_{ABFFA363-1E3B-6E46-81BA-A7CCD71F89E8}" xr6:coauthVersionLast="46" xr6:coauthVersionMax="46" xr10:uidLastSave="{00000000-0000-0000-0000-000000000000}"/>
  <bookViews>
    <workbookView xWindow="780" yWindow="960" windowWidth="27640" windowHeight="16280" xr2:uid="{B0D1602D-4547-A842-ABA2-FEE0F003ED96}"/>
  </bookViews>
  <sheets>
    <sheet name="Table S1" sheetId="1" r:id="rId1"/>
  </sheets>
  <definedNames>
    <definedName name="_xlnm._FilterDatabase" localSheetId="0" hidden="1">'Table S1'!$A$1:$AQ$126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25" i="1" l="1"/>
  <c r="W124" i="1"/>
  <c r="W123" i="1"/>
  <c r="W122" i="1"/>
  <c r="X121" i="1"/>
  <c r="W120" i="1"/>
  <c r="W119" i="1"/>
  <c r="X118" i="1"/>
  <c r="W118" i="1"/>
  <c r="W117" i="1"/>
  <c r="W116" i="1"/>
  <c r="W115" i="1"/>
  <c r="X114" i="1"/>
  <c r="X113" i="1"/>
  <c r="W113" i="1"/>
  <c r="W112" i="1"/>
  <c r="W111" i="1"/>
  <c r="X110" i="1"/>
  <c r="W110" i="1"/>
  <c r="X109" i="1"/>
  <c r="W109" i="1"/>
  <c r="W108" i="1"/>
  <c r="W107" i="1"/>
  <c r="X106" i="1"/>
  <c r="W106" i="1"/>
  <c r="W105" i="1"/>
  <c r="W104" i="1"/>
  <c r="X103" i="1"/>
  <c r="W103" i="1"/>
  <c r="X102" i="1"/>
  <c r="W102" i="1"/>
  <c r="W101" i="1"/>
  <c r="W100" i="1"/>
  <c r="W99" i="1"/>
  <c r="X98" i="1"/>
  <c r="W97" i="1"/>
  <c r="W96" i="1"/>
  <c r="W95" i="1"/>
  <c r="W94" i="1"/>
  <c r="W93" i="1"/>
  <c r="X92" i="1"/>
  <c r="W92" i="1"/>
  <c r="W91" i="1"/>
  <c r="W90" i="1"/>
  <c r="X89" i="1"/>
  <c r="W89" i="1"/>
  <c r="W88" i="1"/>
  <c r="W87" i="1"/>
  <c r="W86" i="1"/>
  <c r="W85" i="1"/>
  <c r="W84" i="1"/>
  <c r="W83" i="1"/>
  <c r="W82" i="1"/>
  <c r="W81" i="1"/>
  <c r="W80" i="1"/>
  <c r="W79" i="1"/>
  <c r="X77" i="1"/>
  <c r="W76" i="1"/>
  <c r="W72" i="1"/>
  <c r="W70" i="1"/>
  <c r="W68" i="1"/>
  <c r="W66" i="1"/>
  <c r="W60" i="1"/>
  <c r="W59" i="1"/>
  <c r="X54" i="1"/>
  <c r="X53" i="1"/>
  <c r="W52" i="1"/>
  <c r="W49" i="1"/>
  <c r="W48" i="1"/>
  <c r="X46" i="1"/>
  <c r="W46" i="1"/>
  <c r="X45" i="1"/>
  <c r="W45" i="1"/>
  <c r="W43" i="1"/>
  <c r="W41" i="1"/>
  <c r="W40" i="1"/>
  <c r="W39" i="1"/>
  <c r="W38" i="1"/>
  <c r="W37" i="1"/>
  <c r="W36" i="1"/>
  <c r="W35" i="1"/>
  <c r="X34" i="1"/>
  <c r="W34" i="1"/>
  <c r="W33" i="1"/>
  <c r="X31" i="1"/>
  <c r="W30" i="1"/>
  <c r="X29" i="1"/>
  <c r="X23" i="1"/>
  <c r="X22" i="1"/>
  <c r="X20" i="1"/>
  <c r="X19" i="1"/>
  <c r="W16" i="1"/>
  <c r="W12" i="1"/>
  <c r="X9" i="1"/>
  <c r="W9" i="1"/>
  <c r="X8" i="1"/>
  <c r="X4" i="1"/>
</calcChain>
</file>

<file path=xl/sharedStrings.xml><?xml version="1.0" encoding="utf-8"?>
<sst xmlns="http://schemas.openxmlformats.org/spreadsheetml/2006/main" count="2622" uniqueCount="1081">
  <si>
    <t>Taxonomic.group</t>
  </si>
  <si>
    <t>VGP.Identifier</t>
  </si>
  <si>
    <t>Genus</t>
  </si>
  <si>
    <t>Species</t>
  </si>
  <si>
    <t>Common.name</t>
  </si>
  <si>
    <t>Sequencing</t>
  </si>
  <si>
    <t>Total.raw.data.Gbp</t>
  </si>
  <si>
    <t>Tissue.type.Pacbio</t>
  </si>
  <si>
    <t>Nucleated.blood</t>
  </si>
  <si>
    <t>Details</t>
  </si>
  <si>
    <t>DNA.extraction.Pacbio</t>
  </si>
  <si>
    <t>Library.prep.fragmentation.Pacbio</t>
  </si>
  <si>
    <t>Library.prep.Pacbio</t>
  </si>
  <si>
    <t>Size.selection.kbp.Pacbio</t>
  </si>
  <si>
    <t>Reference.same.species</t>
  </si>
  <si>
    <t>Alternative.species</t>
  </si>
  <si>
    <t>Reference.ID</t>
  </si>
  <si>
    <t>Status</t>
  </si>
  <si>
    <t>mitoVGP.version</t>
  </si>
  <si>
    <t>Additional.parameters</t>
  </si>
  <si>
    <t>Command</t>
  </si>
  <si>
    <t>Success</t>
  </si>
  <si>
    <t>Assembly.length</t>
  </si>
  <si>
    <t>Available.Pacbio.mtDNA.reads</t>
  </si>
  <si>
    <t>Available.short.mtDNA.reads.PE</t>
  </si>
  <si>
    <t>Approximate.cov.X</t>
  </si>
  <si>
    <t>QV</t>
  </si>
  <si>
    <t>NOVOPlasty.status</t>
  </si>
  <si>
    <t>NOVOPlasty.length</t>
  </si>
  <si>
    <t>NOVOPlasty.N.assembled.reads</t>
  </si>
  <si>
    <t>VGP.missing.genes</t>
  </si>
  <si>
    <t>Genbank.missing.genes</t>
  </si>
  <si>
    <t>VGP.duplicated.genes</t>
  </si>
  <si>
    <t>Genbank.duplicated.genes</t>
  </si>
  <si>
    <t>NOVOPlasty.duplicated.genes</t>
  </si>
  <si>
    <t>VGP.repeat.start</t>
  </si>
  <si>
    <t>VGP.repeat.end</t>
  </si>
  <si>
    <t>VGP.repeat.type</t>
  </si>
  <si>
    <t>amphibian</t>
  </si>
  <si>
    <t>aDenEbr1</t>
  </si>
  <si>
    <t>Dendropsophus</t>
  </si>
  <si>
    <t>ebraccatus</t>
  </si>
  <si>
    <t>Hourglass Treefrog</t>
  </si>
  <si>
    <t>VGL</t>
  </si>
  <si>
    <t>brain</t>
  </si>
  <si>
    <t>Agarose.plug</t>
  </si>
  <si>
    <t>Bionano</t>
  </si>
  <si>
    <t>Needle.shearing</t>
  </si>
  <si>
    <t>Express.library.prep.v1</t>
  </si>
  <si>
    <t>No</t>
  </si>
  <si>
    <t>Pseudis tocantins</t>
  </si>
  <si>
    <t>NC_041426.1</t>
  </si>
  <si>
    <t>complete</t>
  </si>
  <si>
    <t xml:space="preserve">sbatch --nice=100 --partition=vgl --cpus-per-task=32 mitoVGP -a pacbio -s Dendropsophus_ebraccatus -i aDenEbr1 -r fasta_refs/mtDNA_Pseudis_tocantins.fasta -t 32 </t>
  </si>
  <si>
    <t>yes</t>
  </si>
  <si>
    <t>https://genomeark.s3.amazonaws.com/species/Dendropsophus_ebraccatus/aDenEbr1/assembly_MT_rockefeller/aDenEbr1.MT.20200418.fasta.gz</t>
  </si>
  <si>
    <t>Multiple contigs</t>
  </si>
  <si>
    <t>15511, 17976</t>
  </si>
  <si>
    <t>16197, 19042</t>
  </si>
  <si>
    <t>repeat1, repeat2</t>
  </si>
  <si>
    <t>aRanTem1</t>
  </si>
  <si>
    <t>Rana</t>
  </si>
  <si>
    <t>temporaria</t>
  </si>
  <si>
    <t>European common frog</t>
  </si>
  <si>
    <t>WTSI</t>
  </si>
  <si>
    <t>liver</t>
  </si>
  <si>
    <t>Megaruptor</t>
  </si>
  <si>
    <t>60kb</t>
  </si>
  <si>
    <t>Yes</t>
  </si>
  <si>
    <t>NC_042226.1</t>
  </si>
  <si>
    <t>-p 70</t>
  </si>
  <si>
    <t>sbatch --nice=100 --partition=vgl --cpus-per-task=32 mitoVGP -a pacbio -s Rana_temporaria -i aRanTem1 -r fasta_refs/mtDNA_Rana_temporaria.fasta -t 32 -p 70</t>
  </si>
  <si>
    <t>LR991693.1</t>
  </si>
  <si>
    <t>15335, 20602</t>
  </si>
  <si>
    <t>19169, 22236</t>
  </si>
  <si>
    <t>repeat &amp; duplication, repeat</t>
  </si>
  <si>
    <t>aBufBuf1</t>
  </si>
  <si>
    <t>Bufo</t>
  </si>
  <si>
    <t>bufo</t>
  </si>
  <si>
    <t>European Toad</t>
  </si>
  <si>
    <t>heart</t>
  </si>
  <si>
    <t>50kb</t>
  </si>
  <si>
    <t>Bufo stejnegeri</t>
  </si>
  <si>
    <t>KR136211.1</t>
  </si>
  <si>
    <t>sbatch --nice=100 --partition=vgl --cpus-per-task=32 mitoVGP -a pacbio -s Bufo_bufo -i aBufBuf1 -r fasta_refs/mtDNA_Bufo_stejnegeri.fasta -t 32 -z 5000</t>
  </si>
  <si>
    <t>LR991678.1</t>
  </si>
  <si>
    <t>Memory issue</t>
  </si>
  <si>
    <t>15209, 17130</t>
  </si>
  <si>
    <t>16003, 17470</t>
  </si>
  <si>
    <t>aRhiBiv1</t>
  </si>
  <si>
    <t>Rhinatrema</t>
  </si>
  <si>
    <t>bivittatum</t>
  </si>
  <si>
    <t>Two-lined caecilian</t>
  </si>
  <si>
    <t>TPK.1.0</t>
  </si>
  <si>
    <t>10ug input</t>
  </si>
  <si>
    <t>17,20</t>
  </si>
  <si>
    <t>AY456252.1</t>
  </si>
  <si>
    <t xml:space="preserve">sbatch --nice=100 --partition=vgl --cpus-per-task=32 mitoVGP -a pacbio -s Rhinatrema_bivittatum -i aRhiBiv1 -r fasta_refs/mtDNA_Rhinatrema_bivittatum.fasta -t 32 </t>
  </si>
  <si>
    <t>https://genomeark.s3.amazonaws.com/species/Rhinatrema_bivittatum/aRhiBiv1/assembly_MT_rockefeller/aRhiBiv1.MT.20191003.fasta.gz</t>
  </si>
  <si>
    <t>no false kmers</t>
  </si>
  <si>
    <t>Circular</t>
  </si>
  <si>
    <t>aGeoSer1</t>
  </si>
  <si>
    <t>Geotrypetes</t>
  </si>
  <si>
    <t>seraphini</t>
  </si>
  <si>
    <t>Gaboon caecilian</t>
  </si>
  <si>
    <t>AY954505.1</t>
  </si>
  <si>
    <t xml:space="preserve">sbatch --nice=100 --partition=vgl --cpus-per-task=32 mitoVGP -a pacbio -s Geotrypetes_seraphini -i aGeoSer1 -r fasta_refs/mtDNA_Geotrypetes_seraphini.fasta -t 32 </t>
  </si>
  <si>
    <t>https://genomeark.s3.amazonaws.com/species/Geotrypetes_seraphini/aGeoSer1/assembly_MT_rockefeller/aGeoSer1.MT.20191003.fasta.gz</t>
  </si>
  <si>
    <t>aMicUni1</t>
  </si>
  <si>
    <t>Microcaecilia</t>
  </si>
  <si>
    <t>unicolor</t>
  </si>
  <si>
    <t>Tiny Cayenne Caecilian</t>
  </si>
  <si>
    <t>Mixed</t>
  </si>
  <si>
    <t>5ug input. TPK 1.0 &amp; Express library prep v1</t>
  </si>
  <si>
    <t>17,25</t>
  </si>
  <si>
    <t>NC_023515.1</t>
  </si>
  <si>
    <t xml:space="preserve">sbatch --nice=100 --partition=vgl --cpus-per-task=32 mitoVGP -a pacbio -s Microcaecilia_unicolor -i aMicUni1 -r fasta_refs/mtDNA_Microcaecilia_unicolor.fasta -t 32 </t>
  </si>
  <si>
    <t>https://genomeark.s3.amazonaws.com/species/Microcaecilia_unicolor/aMicUni1/assembly_MT_rockefeller/aMicUni1.MT.20191003.fasta.gz</t>
  </si>
  <si>
    <t>bird</t>
  </si>
  <si>
    <t>bStrHab1</t>
  </si>
  <si>
    <t>Strigops</t>
  </si>
  <si>
    <t>habroptilus</t>
  </si>
  <si>
    <t>Kakapo</t>
  </si>
  <si>
    <t>External</t>
  </si>
  <si>
    <t>blood</t>
  </si>
  <si>
    <t>KingFisher.Cell.and.Tissue.DNA.kit</t>
  </si>
  <si>
    <t>Thermo Scientific; cat# 97030196</t>
  </si>
  <si>
    <t>40kb</t>
  </si>
  <si>
    <t>15,30</t>
  </si>
  <si>
    <t>NC_005931.1</t>
  </si>
  <si>
    <t>sbatch --nice=100 --partition=vgl --cpus-per-task=32 mitoVGP -a pacbio -s Strigops_habroptilus -i bStrHab1 -r fasta_refs/mtDNA_Strigops_habroptilus.fasta -t 32 -v LENIENT -m blasr</t>
  </si>
  <si>
    <t>NA</t>
  </si>
  <si>
    <t>repeat</t>
  </si>
  <si>
    <t>bFalRus1</t>
  </si>
  <si>
    <t>Falco</t>
  </si>
  <si>
    <t>rusticolus</t>
  </si>
  <si>
    <t>Gyrfalcon</t>
  </si>
  <si>
    <r>
      <t>stored in K</t>
    </r>
    <r>
      <rPr>
        <sz val="12"/>
        <rFont val="Arial"/>
        <family val="2"/>
      </rPr>
      <t>2</t>
    </r>
    <r>
      <rPr>
        <sz val="12"/>
        <color theme="1"/>
        <rFont val="Arial"/>
        <family val="2"/>
      </rPr>
      <t>EDTA</t>
    </r>
  </si>
  <si>
    <t>MagAttract</t>
  </si>
  <si>
    <t>MagAttract HMW DNA Kit (Qiagen)</t>
  </si>
  <si>
    <t>20,30kb</t>
  </si>
  <si>
    <t>Template Prep Kit 1.0-SPv3</t>
  </si>
  <si>
    <t>NC_029359.1</t>
  </si>
  <si>
    <t>sbatch --nice=100 --partition=vgl --cpus-per-task=32 mitoVGP -a pacbio -s Falco_rusticolus -i bFalRus1 -r fasta_refs/mtDNA_Falco_rusticolus.fasta -t 32 -d true -p 70 -o "stopOnLowCoverage=0 obtErrorRate=0.1 obtOvlErrorRate=0.1 utgErrorRate=0.08 utgOvlErrorRate=0.08"</t>
  </si>
  <si>
    <t>bCalAnn1</t>
  </si>
  <si>
    <t>Calypte</t>
  </si>
  <si>
    <t>anna</t>
  </si>
  <si>
    <t>Anna's hummingbird</t>
  </si>
  <si>
    <t>muscle</t>
  </si>
  <si>
    <t>KingFisher.Cell.and.Tissue.DNA.kit.</t>
  </si>
  <si>
    <t>35,40kb</t>
  </si>
  <si>
    <t>Archilochus colubris</t>
  </si>
  <si>
    <t>EF532935.1</t>
  </si>
  <si>
    <t xml:space="preserve">sbatch --nice=100 --partition=vgl --cpus-per-task=32 mitoVGP -a pacbio -s Calypte_anna -i bCalAnn1 -r fasta_refs/mtDNA_Archilochus_colubris.fasta -t 32 </t>
  </si>
  <si>
    <t>No similarity</t>
  </si>
  <si>
    <t>MT-CYB(partial, 210bp) MT-TT MT-TP MT-ND6 MT-TE</t>
  </si>
  <si>
    <t>bTaeGut1</t>
  </si>
  <si>
    <t>Taeniopygia</t>
  </si>
  <si>
    <t>guttata</t>
  </si>
  <si>
    <t>Zebra Finch (male)</t>
  </si>
  <si>
    <t>15,20</t>
  </si>
  <si>
    <t>DQ422742.1</t>
  </si>
  <si>
    <t xml:space="preserve">sbatch --nice=100 --partition=vgl --cpus-per-task=32 mitoVGP -a pacbio -s Taeniopygia_guttata -i bTaeGut1 -r fasta_refs/mtDNA_Taeniopygia_guttata.fasta -t 32 </t>
  </si>
  <si>
    <t>bHirRus1</t>
  </si>
  <si>
    <t>Hirundo</t>
  </si>
  <si>
    <t>rustica</t>
  </si>
  <si>
    <t>Barn swallow</t>
  </si>
  <si>
    <t>Other</t>
  </si>
  <si>
    <t>Wizard genomic DNA purification kit (Promega, cat. no. A1125)</t>
  </si>
  <si>
    <t>SMRTbell Express Template Prep Kit (PacBio, cat. no. 101‐357‐000)</t>
  </si>
  <si>
    <t>KX398931.1</t>
  </si>
  <si>
    <t xml:space="preserve">sbatch --nice=100 --partition=vgl --cpus-per-task=32 mitoVGP -s Hirundo_rustica -i bHirRus1 -r fasta_refs/mtDNA_Hirundo_rustica.fasta -t 32 </t>
  </si>
  <si>
    <t>no</t>
  </si>
  <si>
    <t>bSteHir1</t>
  </si>
  <si>
    <t>Sterna</t>
  </si>
  <si>
    <t>hirundo</t>
  </si>
  <si>
    <t>Common Tern</t>
  </si>
  <si>
    <t>Bionano nucleated blood protocol</t>
  </si>
  <si>
    <t>NC_036345.1</t>
  </si>
  <si>
    <t xml:space="preserve">sbatch --nice=100 --partition=vgl --cpus-per-task=32 mitoVGP -a pacbio -s Sterna_hirundo -i bSteHir1 -r fasta_refs/mtDNA_Sterna_hirundo.fasta -t 32 </t>
  </si>
  <si>
    <t>MT-CYB(partial 609bp) MT-TT MT-TL2 MT-ND6 MT-TE</t>
  </si>
  <si>
    <t>bGalGal1</t>
  </si>
  <si>
    <t>Gallus</t>
  </si>
  <si>
    <t>gallus</t>
  </si>
  <si>
    <t>Chicken</t>
  </si>
  <si>
    <t>Nanobind</t>
  </si>
  <si>
    <t>Bionano SP Blood</t>
  </si>
  <si>
    <t>Express.library.prep.v2</t>
  </si>
  <si>
    <t>NC_040970.1</t>
  </si>
  <si>
    <t xml:space="preserve">sbatch --nice=100 --partition=vgl --cpus-per-task=32 mitoVGP -a pacbio -s Gallus_gallus -i bGalGal1 -r fasta_refs/mtDNA_Gallus_gallus.fasta -t 32 </t>
  </si>
  <si>
    <t>CM028585.1</t>
  </si>
  <si>
    <t>bMerNub1</t>
  </si>
  <si>
    <t>Merops</t>
  </si>
  <si>
    <t>nubicus</t>
  </si>
  <si>
    <t>Carmine Bee-eater</t>
  </si>
  <si>
    <t>MK060137.1</t>
  </si>
  <si>
    <t>partial</t>
  </si>
  <si>
    <t xml:space="preserve">sbatch --nice=100 --partition=vgl --cpus-per-task=32 mitoVGP -a pacbio -s Merops_nubicus -i bMerNub1 -r fasta_refs/mtDNA_Merops_nubicus.fasta -t 32 </t>
  </si>
  <si>
    <t>MT-TP MT-ND6 MT-TE</t>
  </si>
  <si>
    <t>repeat &amp; duplication</t>
  </si>
  <si>
    <t>bPogPus1</t>
  </si>
  <si>
    <t>Pogoniulus</t>
  </si>
  <si>
    <t>pusillus</t>
  </si>
  <si>
    <t>Red-fronted tinkerbird</t>
  </si>
  <si>
    <t>Pogoniulus bilineatus</t>
  </si>
  <si>
    <t>MK060142.1</t>
  </si>
  <si>
    <t>-a pacbio -z 5000</t>
  </si>
  <si>
    <t>sbatch --nice=100 --partition=vgl --cpus-per-task=32 mitoVGP -a pacbio -s Pogoniulus_pusillus -i bPogPus1 -r fasta_refs/mtDNA_Pogoniulus_bilineatus.fasta -t 32 -a pacbio -z 5000</t>
  </si>
  <si>
    <t>bCatUst1</t>
  </si>
  <si>
    <t>Catharus</t>
  </si>
  <si>
    <t>ustulatus</t>
  </si>
  <si>
    <t>Swainson's thrush</t>
  </si>
  <si>
    <t>Turdus kessleri</t>
  </si>
  <si>
    <t>NC_041095.1</t>
  </si>
  <si>
    <t xml:space="preserve">sbatch --nice=100 --partition=vgl --cpus-per-task=32 mitoVGP -a pacbio -s Catharus_ustulatus -i bCatUst1 -r fasta_refs/mtDNA_Turdus_kessleri.fasta -t 32 </t>
  </si>
  <si>
    <t>bCorMon1</t>
  </si>
  <si>
    <t>Corvus</t>
  </si>
  <si>
    <t>moneduloides</t>
  </si>
  <si>
    <t>New Caledonian crow</t>
  </si>
  <si>
    <t>Corvus frugilegus</t>
  </si>
  <si>
    <t>NC_002069.2</t>
  </si>
  <si>
    <t xml:space="preserve">sbatch --nice=100 --partition=vgl --cpus-per-task=32 mitoVGP -a pacbio -s Corvus_moneduloides -i bCorMon1 -r fasta_refs/mtDNA_Corvus_frugilegus.fasta -t 32 </t>
  </si>
  <si>
    <t>bBalReg1</t>
  </si>
  <si>
    <t>Balearica</t>
  </si>
  <si>
    <t>regulorum</t>
  </si>
  <si>
    <t>Grey crowned-crane</t>
  </si>
  <si>
    <t>FJ769841.1</t>
  </si>
  <si>
    <t>sbatch --nice=100 --partition=vgl --cpus-per-task=32 mitoVGP -a pacbio -s Balearica_regulorum -i bBalReg1 -r fasta_refs/mtDNA_Balearica_regulorum.fasta -t 32 -p 70</t>
  </si>
  <si>
    <t>MT-CYB(partial 522bp) MT-TT MT-TP MT-ND6 MT-TE</t>
  </si>
  <si>
    <t>bDryPub1</t>
  </si>
  <si>
    <t>Dryobates</t>
  </si>
  <si>
    <t>pubescens</t>
  </si>
  <si>
    <t>Downy Woodpecker</t>
  </si>
  <si>
    <t>Picoides pubescens</t>
  </si>
  <si>
    <t>NC_027936.1</t>
  </si>
  <si>
    <t>sbatch --nice=100 --partition=vgl --cpus-per-task=32 mitoVGP -a pacbio -s Dryobates_pubescens -i bDryPub1 -r fasta_refs/mtDNA_Picoides_pubescens.fasta -t 32 -f 25000 -z 5000</t>
  </si>
  <si>
    <t>bMelUnd1</t>
  </si>
  <si>
    <t>Melopsittacus</t>
  </si>
  <si>
    <t>undulatus</t>
  </si>
  <si>
    <t>Budgerigar</t>
  </si>
  <si>
    <t>NC_009134.1</t>
  </si>
  <si>
    <t xml:space="preserve">sbatch --nice=100 --partition=vgl --cpus-per-task=32 mitoVGP -a pacbio -s Melopsittacus_undulatus -i bMelUnd1 -r fasta_refs/mtDNA_Melopsittacus_undulatus.fasta -t 32 </t>
  </si>
  <si>
    <t>bAcaChl1</t>
  </si>
  <si>
    <t>Acanthisitta</t>
  </si>
  <si>
    <t>chloris</t>
  </si>
  <si>
    <t>Rifleman</t>
  </si>
  <si>
    <t>AY325307.1</t>
  </si>
  <si>
    <t>sbatch --nice=100 --partition=vgl --cpus-per-task=32 mitoVGP -a pacbio -s Acanthisitta_chloris -i bAcaChl1 -r fasta_refs/mtDNA_Acanthisitta_chloris.fasta -t 32 -f 25000 -p 6</t>
  </si>
  <si>
    <t>MT-TF</t>
  </si>
  <si>
    <t>MT-CYB(partial 120 bp) MT-TT MT-TP MT-ND6 MT-TE</t>
  </si>
  <si>
    <t>bCucCan1</t>
  </si>
  <si>
    <t>Cuculus</t>
  </si>
  <si>
    <t>canorus</t>
  </si>
  <si>
    <t>Common Cuckoo</t>
  </si>
  <si>
    <t>Cuculus poliocephalus</t>
  </si>
  <si>
    <t>KT378620.1</t>
  </si>
  <si>
    <t>sbatch --nice=100 --partition=vgl --cpus-per-task=32 mitoVGP -a pacbio -s Cuculus_canorus -i bCucCan1 -r fasta_refs/mtDNA_Cuculus_poliocephalus.fasta -t 32 -d true -p 70</t>
  </si>
  <si>
    <t>https://genomeark.s3.amazonaws.com/species/Cuculus_canorus/bCucCan1/assembly_MT_rockefeller/bCucCan1.MT.20190820.fasta.gz</t>
  </si>
  <si>
    <t>bFalNau1</t>
  </si>
  <si>
    <t>naumanni</t>
  </si>
  <si>
    <t>Lesser kestrel</t>
  </si>
  <si>
    <t>Falco rusticolus</t>
  </si>
  <si>
    <t xml:space="preserve">sbatch --nice=100 --partition=vgl --cpus-per-task=32 mitoVGP -a pacbio -s Falco_naumanni -i bFalNau1 -r fasta_refs/mtDNA_Falco_rusticolus.fasta -t 32 </t>
  </si>
  <si>
    <t>14924, 17082</t>
  </si>
  <si>
    <t>15214, 17645</t>
  </si>
  <si>
    <t>bCarCri1</t>
  </si>
  <si>
    <t>Cariama</t>
  </si>
  <si>
    <t>cristata</t>
  </si>
  <si>
    <t>Red-legged Seriema</t>
  </si>
  <si>
    <t xml:space="preserve">sbatch --nice=100 --partition=vgl --cpus-per-task=32 mitoVGP -a pacbio -s Cariama_cristata -i bCarCri1 -r fasta_refs/mtDNA_Corvus_frugilegus.fasta -t 32 </t>
  </si>
  <si>
    <t>MT-CYB(partial 171bp) MT-TT MT-TP MT-ND6(partial 477bp) MT-TE</t>
  </si>
  <si>
    <t>bPteGut1</t>
  </si>
  <si>
    <t>Pterocles</t>
  </si>
  <si>
    <t>gutturalis</t>
  </si>
  <si>
    <t>Yellow-throated Sandgrouse</t>
  </si>
  <si>
    <t>KX902237.1</t>
  </si>
  <si>
    <t xml:space="preserve">sbatch --nice=100 --partition=vgl --cpus-per-task=32 mitoVGP -a pacbio -s Pterocles_gutturalis -i bPteGut1 -r fasta_refs/mtDNA_Pterocles_gutturalis.fasta -t 32 </t>
  </si>
  <si>
    <t>Single contig</t>
  </si>
  <si>
    <t>MT-TP MT-TE</t>
  </si>
  <si>
    <t>bCygOlo1</t>
  </si>
  <si>
    <t>Cygnus</t>
  </si>
  <si>
    <t>olor</t>
  </si>
  <si>
    <t>Mute Swan</t>
  </si>
  <si>
    <t>NC_027096.1</t>
  </si>
  <si>
    <t xml:space="preserve">sbatch --nice=100 --partition=vgl --cpus-per-task=32 mitoVGP -a pacbio -s Cygnus_olor -i bCygOlo1 -r fasta_refs/mtDNA_Cygnus_olor.fasta -t 32 </t>
  </si>
  <si>
    <t>bAlcTor1</t>
  </si>
  <si>
    <t>Alca</t>
  </si>
  <si>
    <t>torda</t>
  </si>
  <si>
    <t>Razorbill</t>
  </si>
  <si>
    <t>Synthliboramphus wumizusume</t>
  </si>
  <si>
    <t>KT592378.1</t>
  </si>
  <si>
    <t xml:space="preserve">sbatch --nice=100 --partition=vgl --cpus-per-task=32 mitoVGP -a pacbio -s Alca_torda -i bAlcTor1 -r fasta_refs/mtDNA_Synthliboramphus_wumizusume.fasta -t 32 </t>
  </si>
  <si>
    <t>MT-CYB(partial 543bp) MT-TT MT-TP MT-ND6 MT-TE</t>
  </si>
  <si>
    <t>bGeoTri1</t>
  </si>
  <si>
    <t>Geothlypis</t>
  </si>
  <si>
    <t>trichas</t>
  </si>
  <si>
    <t>Common Yellowthroat</t>
  </si>
  <si>
    <t>Oporornis tolmiei</t>
  </si>
  <si>
    <t>FJ236286.1</t>
  </si>
  <si>
    <t>sbatch --nice=100 --partition=vgl --cpus-per-task=32 mitoVGP -a pacbio -s Geothlypis_trichas -i bGeoTri1 -r fasta_refs/mtDNA_Oporornis_tolmiei.fasta -t 32 -p 70 -b variantCaller</t>
  </si>
  <si>
    <t>https://genomeark.s3.amazonaws.com/species/Geothlypis_trichas/bGeoTri1/assembly_MT_rockefeller/bGeoTri1.MT.20191216.fasta.gz</t>
  </si>
  <si>
    <t>bHemCom1</t>
  </si>
  <si>
    <t>Hemiprocne</t>
  </si>
  <si>
    <t>comata</t>
  </si>
  <si>
    <t>Whiskered Treeswift</t>
  </si>
  <si>
    <t>Apus apus</t>
  </si>
  <si>
    <t>NC_008540.1</t>
  </si>
  <si>
    <t>-f 25000</t>
  </si>
  <si>
    <t>sbatch --nice=100 --partition=vgl --cpus-per-task=32 mitoVGP -a pacbio -s Hemiprocne_comata -i bHemCom1 -r fasta_refs/mtDNA_Apus_apus.fasta -t 32 -f 25000</t>
  </si>
  <si>
    <t>https://genomeark.s3.amazonaws.com/species/Hemiprocne_comata/bHemCom1/assembly_MT_rockefeller/bHemCom1.MT.20191204.fasta.gz</t>
  </si>
  <si>
    <t>MT-CYB(partial 126bp) MT-TT MT-TP MT-ND6 MT-TE</t>
  </si>
  <si>
    <t>bNycGra1</t>
  </si>
  <si>
    <t>Nyctibius</t>
  </si>
  <si>
    <t>grandis</t>
  </si>
  <si>
    <t>Great Potoo</t>
  </si>
  <si>
    <t>EU344977.1</t>
  </si>
  <si>
    <t>sbatch --nice=100 --partition=vgl --cpus-per-task=32 mitoVGP -a pacbio -s Nyctibius_grandis -i bNycGra1 -r fasta_refs/mtDNA_Nyctibius_grandis.fasta -t 32 -f 20000</t>
  </si>
  <si>
    <t>MT-TE MT-TF MT-TP MT-ND6</t>
  </si>
  <si>
    <t>bTaeGut2</t>
  </si>
  <si>
    <t>Zebra Finch (female)</t>
  </si>
  <si>
    <t>Bionano / MagAttract</t>
  </si>
  <si>
    <t>Needle shearing and G-tube</t>
  </si>
  <si>
    <t>express library prep and TPK</t>
  </si>
  <si>
    <t xml:space="preserve">sbatch --nice=100 --partition=vgl --cpus-per-task=32 mitoVGP -a pacbio -s Taeniopygia_guttata -i bTaeGut2 -r fasta_refs/mtDNA_Taeniopygia_guttata.fasta -t 32 </t>
  </si>
  <si>
    <t>bPluApr1</t>
  </si>
  <si>
    <t>Pluvialis</t>
  </si>
  <si>
    <t>apricaria</t>
  </si>
  <si>
    <t>Eurasian Golden Plover</t>
  </si>
  <si>
    <t>Pluvialis fulva</t>
  </si>
  <si>
    <t>KX639757.1</t>
  </si>
  <si>
    <t xml:space="preserve">sbatch --nice=100 --partition=vgl --cpus-per-task=32 mitoVGP -a pacbio -s Pluvialis_apricaria -i bPluApr1 -r fasta_refs/mtDNA_Pluvialis_fulva.fasta -t 32 </t>
  </si>
  <si>
    <t>MT-CYB(partial 552bp) MT-TT MT-TP MT-ND6 MT-TE</t>
  </si>
  <si>
    <t>bCicMag1</t>
  </si>
  <si>
    <t>Ciconia</t>
  </si>
  <si>
    <t>maguari</t>
  </si>
  <si>
    <t>Maguari Stork</t>
  </si>
  <si>
    <t>Ciconia nigra</t>
  </si>
  <si>
    <t>KY767670.1</t>
  </si>
  <si>
    <t>sbatch --nice=100 --partition=vgl --cpus-per-task=32 mitoVGP -a pacbio -s Ciconia_maguari -i bCicMag1 -r fasta_refs/mtDNA_Ciconia_nigra.fasta -t 32 -f 25000</t>
  </si>
  <si>
    <t>MT-CYB(partial 558bp) MT-TT MT-TP MT-ND6 MT-TE</t>
  </si>
  <si>
    <t>bAytFul2</t>
  </si>
  <si>
    <t>Aythya</t>
  </si>
  <si>
    <t>fuligula</t>
  </si>
  <si>
    <t>Tufted Duck</t>
  </si>
  <si>
    <t>spleen</t>
  </si>
  <si>
    <t>NC_024595.1</t>
  </si>
  <si>
    <t>sbatch --nice=100 --partition=vgl --cpus-per-task=32 mitoVGP -s Aythya_fuligula -i bAytFul2 -r fasta_refs/mtDNA_Aythya_fuligula.fasta -t 32 -f 25000 -p 5</t>
  </si>
  <si>
    <t>bBucAby1</t>
  </si>
  <si>
    <t>Bucorvus</t>
  </si>
  <si>
    <t>abyssinicus</t>
  </si>
  <si>
    <t>Abyssinian ground hornbill</t>
  </si>
  <si>
    <t>Bucorvus leadbeateri</t>
  </si>
  <si>
    <t>NC_015199.1</t>
  </si>
  <si>
    <t>sbatch --nice=100 --partition=vgl --cpus-per-task=32 mitoVGP -s Bucorvus_abyssinicus -i bBucAby1 -r fasta_refs/mtDNA_Bucorvus_leadbeateri.fasta -t 32 -f 25000 -p 10 -o stopOnLowCoverage=0</t>
  </si>
  <si>
    <t>bChiLan1</t>
  </si>
  <si>
    <t>Chiroxiphia</t>
  </si>
  <si>
    <t>lanceolata</t>
  </si>
  <si>
    <t>Lanced-tailed manakin</t>
  </si>
  <si>
    <t>Lepidothrix coronata</t>
  </si>
  <si>
    <t>KJ909196.1</t>
  </si>
  <si>
    <t>sbatch --nice=100 --partition=vgl --cpus-per-task=32 mitoVGP -s Chiroxiphia_lanceolata -i bChiLan1 -r fasta_refs/mtDNA_Lepidothrix_coronata.fasta -t 32 -f 25000 -p 35</t>
  </si>
  <si>
    <t>bPhoRub1</t>
  </si>
  <si>
    <t>Phoenicopterus</t>
  </si>
  <si>
    <t>ruber</t>
  </si>
  <si>
    <t>American Flamingo</t>
  </si>
  <si>
    <t>NC_027934.1</t>
  </si>
  <si>
    <t xml:space="preserve">sbatch --nice=100 --partition=vgl --cpus-per-task=32 mitoVGP -s Phoenicopterus_ruber -i bPhoRub1 -r fasta_refs/mtDNA_Phoenicopterus_ruber.fasta -t 32 </t>
  </si>
  <si>
    <t>bSylAtr1</t>
  </si>
  <si>
    <t>Sylvia</t>
  </si>
  <si>
    <t>atricapilla</t>
  </si>
  <si>
    <t>Eurasian blackcap</t>
  </si>
  <si>
    <t>NC_010228.1</t>
  </si>
  <si>
    <t xml:space="preserve">sbatch --nice=100 --partition=vgl --cpus-per-task=32 mitoVGP -s Sylvia_atricapilla -i bSylAtr1 -r fasta_refs/mtDNA_Sylvia_atricapilla.fasta -t 32 </t>
  </si>
  <si>
    <t>bSylBor1</t>
  </si>
  <si>
    <t>borin</t>
  </si>
  <si>
    <t>Garden Warbler</t>
  </si>
  <si>
    <t>RBCs</t>
  </si>
  <si>
    <t>Sylvia crassirostris</t>
  </si>
  <si>
    <t>NC_010229.1</t>
  </si>
  <si>
    <t>sbatch --nice=100 --partition=vgl --cpus-per-task=32 mitoVGP -s Sylvia_borin -i bSylBor1 -r fasta_refs/mtDNA_Sylvia_atricapilla.fasta -t 32 -p 70</t>
  </si>
  <si>
    <t>bTauEry1</t>
  </si>
  <si>
    <t>Tauraco</t>
  </si>
  <si>
    <t>erythrolophus</t>
  </si>
  <si>
    <t>Red-crested Turaco</t>
  </si>
  <si>
    <t>sbatch --nice=100 --partition=vgl --cpus-per-task=32 mitoVGP -s Tauraco_erythrolophus -i bTauEry1 -r fasta_refs/mtDNA_Cuculus_poliocephalus.fasta -t 32 -f 25000</t>
  </si>
  <si>
    <t>bAquChr1</t>
  </si>
  <si>
    <t>Aquila</t>
  </si>
  <si>
    <t>chrysaetos</t>
  </si>
  <si>
    <t>European golden eagle</t>
  </si>
  <si>
    <t>NC_024087.1</t>
  </si>
  <si>
    <t xml:space="preserve">sbatch --nice=100 --partition=vgl --cpus-per-task=32 mitoVGP -a pacbio -s Aquila_chrysaetos -i bAquChr1 -r fasta_refs/mtDNA_Aquila_chrysaetos.fasta -t 32 </t>
  </si>
  <si>
    <t>LR822062.1</t>
  </si>
  <si>
    <t>bEriRub2</t>
  </si>
  <si>
    <t>Erithacus</t>
  </si>
  <si>
    <t>rubecula</t>
  </si>
  <si>
    <t>European robin</t>
  </si>
  <si>
    <t>Oenanthe isabellina</t>
  </si>
  <si>
    <t>NC_040290.1</t>
  </si>
  <si>
    <t>sbatch --nice=100 --partition=vgl --cpus-per-task=32 mitoVGP -s Erithacus_rubecula -i bEriRub2 -r fasta_refs/mtDNA_Oenanthe_isabellina.fasta -t 32 -m blasr</t>
  </si>
  <si>
    <t>bStrTur1</t>
  </si>
  <si>
    <t>Streptopelia</t>
  </si>
  <si>
    <t>turtur</t>
  </si>
  <si>
    <t>European turtle dove</t>
  </si>
  <si>
    <t>Streptopelia decaocto</t>
  </si>
  <si>
    <t>NC_037513.1</t>
  </si>
  <si>
    <t>sbatch --nice=100 --partition=vgl --cpus-per-task=32 mitoVGP -a pacbio -s Streptopelia_turtur -i bStrTur1 -r fasta_refs/mtDNA_Streptopelia_decaocto.fasta -t 32 -p 70 -o stopOnLowCoverage=0</t>
  </si>
  <si>
    <t>echinoderm</t>
  </si>
  <si>
    <t>eAstRub1</t>
  </si>
  <si>
    <t>Asterias</t>
  </si>
  <si>
    <t>rubens</t>
  </si>
  <si>
    <t>Common starfish</t>
  </si>
  <si>
    <t>sperm</t>
  </si>
  <si>
    <t>Phenol-chloroform</t>
  </si>
  <si>
    <t>Not.performed</t>
  </si>
  <si>
    <t>Asterias amurensis</t>
  </si>
  <si>
    <t>AB183559.1</t>
  </si>
  <si>
    <t>sbatch --nice=100 --partition=vgl --cpus-per-task=32 mitoVGP -a pacbio -s Asterias_rubens -i eAstRub1 -r fasta_refs/mtDNA_Asterias_amurensis.fasta -t 32 -2 Asterias_rubens/illumina/file.ls</t>
  </si>
  <si>
    <t>LR745847.1</t>
  </si>
  <si>
    <t>fish</t>
  </si>
  <si>
    <t>fSebUmb1</t>
  </si>
  <si>
    <t>Sebastes</t>
  </si>
  <si>
    <t>umbrosus</t>
  </si>
  <si>
    <t>Honeycomb rockfish</t>
  </si>
  <si>
    <t>Sebastes koreanus</t>
  </si>
  <si>
    <t>KJ775792.1</t>
  </si>
  <si>
    <t>sbatch --nice=100 --partition=vgl --cpus-per-task=32 mitoVGP -a pacbio -s Sebastes_umbrosus -i fSebUmb1 -r fasta_refs/mtDNA_Sebastes_koreanus.fasta -t 32 -f 25000</t>
  </si>
  <si>
    <t>fAnaAna1</t>
  </si>
  <si>
    <t>Anableps</t>
  </si>
  <si>
    <t>anableps</t>
  </si>
  <si>
    <t>Largescale Four-Eyed Fish</t>
  </si>
  <si>
    <t>MPI</t>
  </si>
  <si>
    <t>18,22</t>
  </si>
  <si>
    <t>Kryptolebias hermaphroditus</t>
  </si>
  <si>
    <t>NC_032387.1</t>
  </si>
  <si>
    <t xml:space="preserve">sbatch --nice=100 --partition=vgl --cpus-per-task=32 mitoVGP -a pacbio -s Anableps_anableps -i fAnaAna1 -r fasta_refs/mtDNA_Kryptolebias_hermaphroditus.fasta -t 32 </t>
  </si>
  <si>
    <t>fXenCan1</t>
  </si>
  <si>
    <t>Xenentodon</t>
  </si>
  <si>
    <t>cancila</t>
  </si>
  <si>
    <t>Needlefish</t>
  </si>
  <si>
    <t>Ablennes hians</t>
  </si>
  <si>
    <t>NC_011180.1</t>
  </si>
  <si>
    <t xml:space="preserve">sbatch --nice=100 --partition=vgl --cpus-per-task=32 mitoVGP -a pacbio -s Xenentodon_cancila -i fXenCan1 -r fasta_refs/mtDNA_Ablennes_hians.fasta -t 32 </t>
  </si>
  <si>
    <t>fPygNat1</t>
  </si>
  <si>
    <t>Pygocentrus</t>
  </si>
  <si>
    <t>nattereri</t>
  </si>
  <si>
    <t>Red-bellied piranha</t>
  </si>
  <si>
    <t>Bionano soft tissue protocol</t>
  </si>
  <si>
    <t>75kb</t>
  </si>
  <si>
    <t>NC_015840.1</t>
  </si>
  <si>
    <t xml:space="preserve">sbatch --nice=100 --partition=vgl --cpus-per-task=32 mitoVGP -a pacbio -s Pygocentrus_nattereri -i fPygNat1 -r fasta_refs/mtDNA_Pygocentrus_nattereri.fasta -t 32 </t>
  </si>
  <si>
    <t>fArcCen1</t>
  </si>
  <si>
    <t>Archocentrus</t>
  </si>
  <si>
    <t>centrarchus</t>
  </si>
  <si>
    <t>Flier cichlid</t>
  </si>
  <si>
    <t>17,18 2x PB libraries (both standard prep)</t>
  </si>
  <si>
    <t>Symphysodon aequifasciata</t>
  </si>
  <si>
    <t>KT362183.1</t>
  </si>
  <si>
    <t xml:space="preserve">sbatch --nice=100 --partition=vgl --cpus-per-task=32 mitoVGP -a pacbio -s Archocentrus_centrarchus -i fArcCen1 -r fasta_refs/mtDNA_Symphysodon_aequifasciata.fasta -t 32 </t>
  </si>
  <si>
    <t>fMegCyp1</t>
  </si>
  <si>
    <t>Megalops</t>
  </si>
  <si>
    <t>cyprinoides</t>
  </si>
  <si>
    <t>Indo-pacific tarpon</t>
  </si>
  <si>
    <t>whole.body</t>
  </si>
  <si>
    <t>with skin</t>
  </si>
  <si>
    <t>Bionano fibrous tissue protocol</t>
  </si>
  <si>
    <t>NC_005799.1</t>
  </si>
  <si>
    <t>sbatch --nice=100 --partition=vgl --cpus-per-task=32 mitoVGP -a pacbio -s Megalops_cyprinoides -i fMegCyp1 -r fasta_refs/mtDNA_Megalops_cyprinoides.fasta -t 32 -f 25000</t>
  </si>
  <si>
    <t>fScaArg1</t>
  </si>
  <si>
    <t>Scatophagus</t>
  </si>
  <si>
    <t>argus</t>
  </si>
  <si>
    <t>Spotted scat</t>
  </si>
  <si>
    <t>KC790398.1</t>
  </si>
  <si>
    <t xml:space="preserve">sbatch --nice=100 --partition=vgl --cpus-per-task=32 mitoVGP -a pacbio -s Scatophagus_argus -i fScaArg1 -r fasta_refs/mtDNA_Scatophagus_argus.fasta -t 32 </t>
  </si>
  <si>
    <t>https://genomeark.s3.amazonaws.com/species/Scatophagus_argus/fScaArg1/assembly_MT_rockefeller/fScaArg1.MT.20200331.fasta.gz</t>
  </si>
  <si>
    <t>fEsoLuc1</t>
  </si>
  <si>
    <t>Esox</t>
  </si>
  <si>
    <t>lucius</t>
  </si>
  <si>
    <t>Northern pike</t>
  </si>
  <si>
    <t>CM015599.1</t>
  </si>
  <si>
    <t>sbatch --nice=100 --partition=vgl --cpus-per-task=32 mitoVGP -a pacbio -s Esox_lucius -i fEsoLuc1 -r fasta_refs/mtDNA_Esox_lucius.fasta -t 32 -f 25000</t>
  </si>
  <si>
    <t>fAntMac1</t>
  </si>
  <si>
    <t>Antennarius</t>
  </si>
  <si>
    <t>maculatus</t>
  </si>
  <si>
    <t>Warty Frogfish</t>
  </si>
  <si>
    <t>2x PB libraries (standard + express kit)</t>
  </si>
  <si>
    <t>Neoceratias spinifer</t>
  </si>
  <si>
    <t>NC_013864.1</t>
  </si>
  <si>
    <t>sbatch --nice=100 --partition=vgl --cpus-per-task=32 mitoVGP -a pacbio -s Antennarius_maculatus -i fAntMac1 -r fasta_refs/mtDNA_Neoceratias_spinifer.fasta -t 32 -f 25000 -z 5000</t>
  </si>
  <si>
    <t>MT-RNR2(partial 323bp) MT-TV</t>
  </si>
  <si>
    <t>16714, 17787</t>
  </si>
  <si>
    <t>17222, 19133</t>
  </si>
  <si>
    <t>fMelBoe1</t>
  </si>
  <si>
    <t>Melanotaenia</t>
  </si>
  <si>
    <t>boesemani</t>
  </si>
  <si>
    <t>Boesman’s rainbowfish</t>
  </si>
  <si>
    <t>NC_028208.1</t>
  </si>
  <si>
    <t xml:space="preserve">sbatch --nice=100 --partition=vgl --cpus-per-task=32 mitoVGP -a pacbio -s Melanotaenia_boesemani -i fMelBoe1 -r fasta_refs/mtDNA_Melanotaenia_boesemani.fasta -t 32 </t>
  </si>
  <si>
    <t>fDreSAT1</t>
  </si>
  <si>
    <t>Danio</t>
  </si>
  <si>
    <t>rerio</t>
  </si>
  <si>
    <t>Zebrafish SAT strain</t>
  </si>
  <si>
    <t>cells</t>
  </si>
  <si>
    <t>35kb</t>
  </si>
  <si>
    <t>NC_002333.2</t>
  </si>
  <si>
    <t xml:space="preserve">sbatch --nice=100 --partition=vgl --cpus-per-task=32 mitoVGP -a pacbio -s Danio_rerio -i fDreSAT1 -r fasta_refs/mtDNA_Danio_rerio.fasta -t 32 </t>
  </si>
  <si>
    <t>LR822066.1</t>
  </si>
  <si>
    <t>fEleEle1</t>
  </si>
  <si>
    <t>Electrophorus</t>
  </si>
  <si>
    <t>electricus</t>
  </si>
  <si>
    <t>Electric eel</t>
  </si>
  <si>
    <t>liver plug prep for 10x</t>
  </si>
  <si>
    <t>AP011978.1</t>
  </si>
  <si>
    <t xml:space="preserve">sbatch --nice=100 --partition=vgl --cpus-per-task=32 mitoVGP -a pacbio -s Electrophorus_electricus -i fEleEle1 -r fasta_refs/mtDNA_Electrophorus_electricus.fasta -t 32 </t>
  </si>
  <si>
    <t>15645, 16934</t>
  </si>
  <si>
    <t>16116, 17245</t>
  </si>
  <si>
    <t>fCheRos1</t>
  </si>
  <si>
    <t>Chelmon</t>
  </si>
  <si>
    <t>rostratus</t>
  </si>
  <si>
    <t>Copperband butterflyfish</t>
  </si>
  <si>
    <t>12,15</t>
  </si>
  <si>
    <t>NC_025953.1</t>
  </si>
  <si>
    <t xml:space="preserve">sbatch --nice=100 --partition=vgl --cpus-per-task=32 mitoVGP -a pacbio -s Chelmon_rostratus -i fCheRos1 -r fasta_refs/mtDNA_Chelmon_rostratus.fasta -t 32 </t>
  </si>
  <si>
    <t>fAngAng1</t>
  </si>
  <si>
    <t>Anguilla</t>
  </si>
  <si>
    <t>anguilla</t>
  </si>
  <si>
    <t>European eel</t>
  </si>
  <si>
    <t>KJ564270.1</t>
  </si>
  <si>
    <t>sbatch --nice=100 --partition=vgl --cpus-per-task=32 mitoVGP -s Anguilla_anguilla -i fAngAng1 -r fasta_refs/mtDNA_Anguilla_anguilla.fasta -t 32 -p 10 -o stopOnLowCoverage=0</t>
  </si>
  <si>
    <t>fAplTae1</t>
  </si>
  <si>
    <t>Aplochiton</t>
  </si>
  <si>
    <t>taeniatus</t>
  </si>
  <si>
    <t>Peladilla</t>
  </si>
  <si>
    <t>Lovettia sealii</t>
  </si>
  <si>
    <t>NC_043851.1</t>
  </si>
  <si>
    <t xml:space="preserve">sbatch --nice=100 --partition=vgl --cpus-per-task=32 mitoVGP -s Aplochiton_taeniatus -i fAplTae1 -r fasta_refs/mtDNA_Lovettia_sealii.fasta -t 32 </t>
  </si>
  <si>
    <t>fPerMag1</t>
  </si>
  <si>
    <t>Periophthalmus</t>
  </si>
  <si>
    <t>magnuspinnatus</t>
  </si>
  <si>
    <t>Korean giant-fin mudskipper</t>
  </si>
  <si>
    <t>gills</t>
  </si>
  <si>
    <t>NC_028157.1</t>
  </si>
  <si>
    <t xml:space="preserve">sbatch --nice=100 --partition=vgl --cpus-per-task=32 mitoVGP -a pacbio -s Periophthalmus_magnuspinnatus -i fPerMag1 -r fasta_refs/mtDNA_Periophthalmus_magnuspinnatus.fasta -t 32 </t>
  </si>
  <si>
    <t>fCycLum1</t>
  </si>
  <si>
    <t>Cyclopterus</t>
  </si>
  <si>
    <t>lumpus</t>
  </si>
  <si>
    <t>Lumpfish</t>
  </si>
  <si>
    <t>Aptocyclus ventricosus</t>
  </si>
  <si>
    <t>NC_008129.1</t>
  </si>
  <si>
    <t xml:space="preserve">sbatch --nice=100 --partition=vgl --cpus-per-task=32 mitoVGP -a pacbio -s Cyclopterus_lumpus -i fCycLum1 -r fasta_refs/mtDNA_Aptocyclus_ventricosus.fasta -t 32 </t>
  </si>
  <si>
    <t>MT-TL1</t>
  </si>
  <si>
    <t>fNotCel1</t>
  </si>
  <si>
    <t>Notolabrus</t>
  </si>
  <si>
    <t>celidotus</t>
  </si>
  <si>
    <t>Spotty Wrasse</t>
  </si>
  <si>
    <t>Choerodon schoenleinii</t>
  </si>
  <si>
    <t>MG739435.1</t>
  </si>
  <si>
    <t xml:space="preserve">sbatch --nice=100 --partition=vgl --cpus-per-task=32 mitoVGP -a pacbio -s Notolabrus_celidotus -i fNotCel1 -r fasta_refs/mtDNA_Choerodon_schoenleinii.fasta -t 32 </t>
  </si>
  <si>
    <t>fHipHip1</t>
  </si>
  <si>
    <t>Hippoglossus</t>
  </si>
  <si>
    <t>hippoglossus</t>
  </si>
  <si>
    <t>Atlantic Halibut</t>
  </si>
  <si>
    <t>Pleuronichthys japonicus</t>
  </si>
  <si>
    <t>NC_036299.1</t>
  </si>
  <si>
    <t xml:space="preserve">sbatch --nice=100 --partition=vgl --cpus-per-task=32 mitoVGP -a pacbio -s Hippoglossus_hippoglossus -i fHipHip1 -r fasta_refs/mtDNA_Pleuronichthys_japonicus.fasta -t 32 </t>
  </si>
  <si>
    <t>fAnaTes1</t>
  </si>
  <si>
    <t>Anabas</t>
  </si>
  <si>
    <t>testudineus</t>
  </si>
  <si>
    <t>Climbing perch</t>
  </si>
  <si>
    <t>NC_024752.1</t>
  </si>
  <si>
    <t xml:space="preserve">sbatch --nice=100 --partition=vgl --cpus-per-task=32 mitoVGP -a pacbio -s Anabas_testudineus -i fAnaTes1 -r fasta_refs/mtDNA_Anabas_testudineus.fasta -t 32 </t>
  </si>
  <si>
    <t>https://genomeark.s3.amazonaws.com/species/Anabas_testudineus/fAnaTes1/assembly_MT_rockefeller/fAnaTes1.MT.20191001.fasta.gz</t>
  </si>
  <si>
    <t>MT-ND1(partial 198 bp) MT-TL2</t>
  </si>
  <si>
    <t>fSalTru1</t>
  </si>
  <si>
    <t>Salmo</t>
  </si>
  <si>
    <t>trutta</t>
  </si>
  <si>
    <t>Brown trout</t>
  </si>
  <si>
    <t>MF621763.1</t>
  </si>
  <si>
    <t xml:space="preserve">sbatch --nice=100 --partition=vgl --cpus-per-task=32 mitoVGP -a pacbio -s Salmo_trutta -i fSalTru1 -r fasta_refs/mtDNA_Salmo_trutta.fasta -t 32 </t>
  </si>
  <si>
    <t>https://genomeark.s3.amazonaws.com/species/Salmo_trutta/fSalTru1/assembly_MT_rockefeller/fSalTru1.MT.20191003.fasta.gz</t>
  </si>
  <si>
    <t>fEcheNa1</t>
  </si>
  <si>
    <t>Echeneis</t>
  </si>
  <si>
    <t>naucrates</t>
  </si>
  <si>
    <t>Live sharksucker</t>
  </si>
  <si>
    <t>NC_022508.1</t>
  </si>
  <si>
    <t xml:space="preserve">sbatch --nice=100 --partition=vgl --cpus-per-task=32 mitoVGP -a pacbio -s Echeneis_naucrates -i fEcheNa1 -r fasta_refs/mtDNA_Echeneis_naucrates.fasta -t 32 </t>
  </si>
  <si>
    <t>https://genomeark.s3.amazonaws.com/species/Echeneis_naucrates/fEcheNa1/assembly_MT_rockefeller/fEcheNa1.MT.20191002.fasta.gz</t>
  </si>
  <si>
    <t>fZeuFab1</t>
  </si>
  <si>
    <t>Zeus</t>
  </si>
  <si>
    <t>faber</t>
  </si>
  <si>
    <t>John dory</t>
  </si>
  <si>
    <t>AP002941.1</t>
  </si>
  <si>
    <t xml:space="preserve">sbatch --nice=100 --partition=vgl --cpus-per-task=32 mitoVGP -a pacbio -s Zeus_faber -i fZeuFab1 -r fasta_refs/mtDNA_Zeus_faber.fasta -t 32 </t>
  </si>
  <si>
    <t>https://genomeark.s3.amazonaws.com/species/Zeus_faber/fZeuFab1/assembly_MT_rockefeller/fZeuFab1.MT.20191003.fasta.gz</t>
  </si>
  <si>
    <t>fAciRut3</t>
  </si>
  <si>
    <t>Acipenser</t>
  </si>
  <si>
    <t>ruthenus</t>
  </si>
  <si>
    <t>Sterlet</t>
  </si>
  <si>
    <t>NC_022453.1</t>
  </si>
  <si>
    <t xml:space="preserve">sbatch --nice=100 --partition=vgl --cpus-per-task=32 mitoVGP -a pacbio -s Acipenser_ruthenus -i fAciRut3 -r fasta_refs/mtDNA_Acipenser_ruthenus.fasta -t 32 </t>
  </si>
  <si>
    <t>LR824036.1</t>
  </si>
  <si>
    <t>fTakRub1</t>
  </si>
  <si>
    <t>Takifugu</t>
  </si>
  <si>
    <t>rubripes</t>
  </si>
  <si>
    <t>Japanese puffer (Torafugu)</t>
  </si>
  <si>
    <t>NC_004299.1</t>
  </si>
  <si>
    <t xml:space="preserve">sbatch --nice=100 --partition=vgl --cpus-per-task=32 mitoVGP -a pacbio -s Takifugu_rubripes -i fTakRub1 -r fasta_refs/mtDNA_Takifugu_rubripes.fasta -t 32 </t>
  </si>
  <si>
    <t>https://genomeark.s3.amazonaws.com/species/Takifugu_rubripes/fTakRub1/assembly_MT_rockefeller/fTakRub1.MT.20191003.fasta.gz</t>
  </si>
  <si>
    <t>fMasArm1</t>
  </si>
  <si>
    <t>Mastacembelus</t>
  </si>
  <si>
    <t>armatus</t>
  </si>
  <si>
    <t>Tire track eel</t>
  </si>
  <si>
    <t>7,10</t>
  </si>
  <si>
    <t>NC_023977.1</t>
  </si>
  <si>
    <t xml:space="preserve">sbatch --nice=100 --partition=vgl --cpus-per-task=32 mitoVGP -a pacbio -s Mastacembelus_armatus -i fMasArm1 -r fasta_refs/mtDNA_Mastacembelus_armatus.fasta -t 32 </t>
  </si>
  <si>
    <t>https://genomeark.s3.amazonaws.com/species/Mastacembelus_armatus/fMasArm1/assembly_MT_rockefeller/fMasArm1.MT.20191002.fasta.gz</t>
  </si>
  <si>
    <t>fTraTra1</t>
  </si>
  <si>
    <t>Trachurus</t>
  </si>
  <si>
    <t>trachurus</t>
  </si>
  <si>
    <t>Atlantic horse mackerel</t>
  </si>
  <si>
    <t>AB108498.1</t>
  </si>
  <si>
    <t xml:space="preserve">sbatch --nice=100 --partition=vgl --cpus-per-task=32 mitoVGP -a pacbio -s Trachurus_trachurus -i fTraTra1 -r fasta_refs/mtDNA_Trachurus_trachurus.fasta -t 32 </t>
  </si>
  <si>
    <t>LR991652.1</t>
  </si>
  <si>
    <t>fGouWil2</t>
  </si>
  <si>
    <t>Gouania</t>
  </si>
  <si>
    <t>willdenowi</t>
  </si>
  <si>
    <t>Blunt-snouted clingfish</t>
  </si>
  <si>
    <t>Aspasma minima</t>
  </si>
  <si>
    <t>NC_008130.1</t>
  </si>
  <si>
    <t xml:space="preserve">sbatch --nice=100 --partition=vgl --cpus-per-task=32 mitoVGP -a pacbio -s Gouania_willdenowi -i fGouWil2 -r fasta_refs/mtDNA_Aspasma_minima.fasta -t 32 </t>
  </si>
  <si>
    <t>LR822064.1</t>
  </si>
  <si>
    <t>MT-TP</t>
  </si>
  <si>
    <t>fDenClu1</t>
  </si>
  <si>
    <t>Denticeps</t>
  </si>
  <si>
    <t>clupeoides</t>
  </si>
  <si>
    <t>Denticle herring</t>
  </si>
  <si>
    <t>NC_007889.1</t>
  </si>
  <si>
    <t xml:space="preserve">sbatch --nice=100 --partition=vgl --cpus-per-task=32 mitoVGP -a pacbio -s Denticeps_clupeoides -i fDenClu1 -r fasta_refs/mtDNA_Denticeps_clupeoides.fasta -t 32 </t>
  </si>
  <si>
    <t>LR824131.1</t>
  </si>
  <si>
    <t>fAstCal1</t>
  </si>
  <si>
    <t>Astatotilapia</t>
  </si>
  <si>
    <t>calliptera</t>
  </si>
  <si>
    <t>Eastern happy</t>
  </si>
  <si>
    <t>brain.and.testes</t>
  </si>
  <si>
    <t>JN628855.1</t>
  </si>
  <si>
    <t xml:space="preserve">sbatch --nice=100 --partition=vgl --cpus-per-task=32 mitoVGP -a pacbio -s Astatotilapia_calliptera -i fAstCal1 -r fasta_refs/mtDNA_Astatotilapia_calliptera.fasta -t 32 </t>
  </si>
  <si>
    <t>https://genomeark.s3.amazonaws.com/species/Astatotilapia_calliptera/fAstCal1/assembly_MT_rockefeller/fAstCal1.MT.20191002.fasta.gz</t>
  </si>
  <si>
    <t>fSpaAur1</t>
  </si>
  <si>
    <t>Sparus</t>
  </si>
  <si>
    <t>aurata</t>
  </si>
  <si>
    <t>Gilthead seabream</t>
  </si>
  <si>
    <t>testis</t>
  </si>
  <si>
    <t>KT805959.1</t>
  </si>
  <si>
    <t xml:space="preserve">sbatch --nice=100 --partition=vgl --cpus-per-task=32 mitoVGP -a pacbio -s Sparus_aurata -i fSpaAur1 -r fasta_refs/mtDNA_Sparus_aurata.fasta -t 32 </t>
  </si>
  <si>
    <t>https://genomeark.s3.amazonaws.com/species/Sparus_aurata/fSpaAur1/assembly_MT_rockefeller/fSpaAur1.MT.20191003.fasta.gz</t>
  </si>
  <si>
    <t>fParRan2</t>
  </si>
  <si>
    <t>Parambassis</t>
  </si>
  <si>
    <t>ranga</t>
  </si>
  <si>
    <t>Indian glassy fish</t>
  </si>
  <si>
    <t>Parambassis lala</t>
  </si>
  <si>
    <t>MK070911.1</t>
  </si>
  <si>
    <t>sbatch --nice=100 --partition=vgl --cpus-per-task=32 mitoVGP -a pacbio -s Parambassis_ranga -i fParRan2 -r fasta_refs/mtDNA_Parambassis_lala.fasta -t 32 -p 70</t>
  </si>
  <si>
    <t>LR822063.1</t>
  </si>
  <si>
    <t>fErpCal1</t>
  </si>
  <si>
    <t>Erpetoichthys</t>
  </si>
  <si>
    <t>calabaricus</t>
  </si>
  <si>
    <t>Reedfish</t>
  </si>
  <si>
    <t>NC_005251.1</t>
  </si>
  <si>
    <t xml:space="preserve">sbatch --nice=100 --partition=vgl --cpus-per-task=32 mitoVGP -a pacbio -s Erpetoichthys_calabaricus -i fErpCal1 -r fasta_refs/mtDNA_Erpetoichthys_calabaricus.fasta -t 32 </t>
  </si>
  <si>
    <t>https://genomeark.s3.amazonaws.com/species/Erpetoichthys_calabaricus/fErpCal1/assembly_MT_rockefeller/fErpCal1.MT.20191002.fasta.gz</t>
  </si>
  <si>
    <t>fSynAcu1</t>
  </si>
  <si>
    <t>Syngnathus</t>
  </si>
  <si>
    <t>acus</t>
  </si>
  <si>
    <t>Greater pipefish</t>
  </si>
  <si>
    <t>Syngnathus schlegeli</t>
  </si>
  <si>
    <t>NC_037520.1</t>
  </si>
  <si>
    <t xml:space="preserve">sbatch --nice=100 --partition=vgl --cpus-per-task=32 mitoVGP -a pacbio -s Syngnathus_acus -i fSynAcu1 -r fasta_refs/mtDNA_Syngnathus_schlegeli.fasta -t 32 </t>
  </si>
  <si>
    <t>LR822065.1</t>
  </si>
  <si>
    <t>fChaCha1</t>
  </si>
  <si>
    <t>Chanos</t>
  </si>
  <si>
    <t>chanos</t>
  </si>
  <si>
    <t>Milkfish</t>
  </si>
  <si>
    <t>NC_004693.1</t>
  </si>
  <si>
    <t xml:space="preserve">sbatch --nice=100 --partition=vgl --cpus-per-task=32 mitoVGP -s Chanos_chanos -i fChaCha1 -r fasta_refs/mtDNA_Chanos_chanos.fasta -t 32 </t>
  </si>
  <si>
    <t>fCotGob3</t>
  </si>
  <si>
    <t>Cottoperca</t>
  </si>
  <si>
    <t>gobio</t>
  </si>
  <si>
    <t>Channel bull blenny</t>
  </si>
  <si>
    <t>Bovichtus argentinus</t>
  </si>
  <si>
    <t>NC_034351.1</t>
  </si>
  <si>
    <t>sbatch --nice=100 --partition=vgl --cpus-per-task=32 mitoVGP -s Cottoperca_gobio -i fCotGob3 -r fasta_refs/mtDNA_Bovichtus_argentinus.fasta -t 32 -p 5</t>
  </si>
  <si>
    <t>fGadMor1</t>
  </si>
  <si>
    <t>Gadus</t>
  </si>
  <si>
    <t>morhua</t>
  </si>
  <si>
    <t>Atlantic cod</t>
  </si>
  <si>
    <t>NC_002081.1</t>
  </si>
  <si>
    <t>sbatch --nice=100 --partition=vgl --cpus-per-task=32 mitoVGP -s Gadus_morhua -i fGadMor1 -r fasta_refs/mtDNA_Gadus_morhua.fasta -t 32 -m blasr</t>
  </si>
  <si>
    <t>fMalNig1</t>
  </si>
  <si>
    <t>Malacosteus</t>
  </si>
  <si>
    <t>niger</t>
  </si>
  <si>
    <t>Stoplight loosejaw</t>
  </si>
  <si>
    <t>Chauliodus sloani</t>
  </si>
  <si>
    <t>AP002915.1</t>
  </si>
  <si>
    <t>sbatch --nice=100 --partition=vgl --cpus-per-task=32 mitoVGP -s Malacosteus_niger -i fMalNig1 -r fasta_refs/mtDNA_Chauliodus_sloani.fasta -t 32 -f 25000 -o stopOnLowCoverage=2</t>
  </si>
  <si>
    <t>fMyrMur1</t>
  </si>
  <si>
    <t>Myripristis</t>
  </si>
  <si>
    <t>murdjan</t>
  </si>
  <si>
    <t>Pinecone soldierfish</t>
  </si>
  <si>
    <t>Myripristis berndti</t>
  </si>
  <si>
    <t>NC_003189.1</t>
  </si>
  <si>
    <t xml:space="preserve">sbatch --nice=100 --partition=vgl --cpus-per-task=32 mitoVGP -s Myripristis_murdjan -i fMyrMur1 -r fasta_refs/mtDNA_Myripristis_berndti.fasta -t 32 </t>
  </si>
  <si>
    <t>fSalaFa1</t>
  </si>
  <si>
    <t>Salarias</t>
  </si>
  <si>
    <t>fasciatus</t>
  </si>
  <si>
    <t>Jewelled blenny</t>
  </si>
  <si>
    <t>20,30,40</t>
  </si>
  <si>
    <t>NC_004412.1</t>
  </si>
  <si>
    <t>sbatch --nice=100 --partition=vgl --cpus-per-task=32 mitoVGP -s Salarias_fasciatus -i fSalaFa1 -r fasta_refs/mtDNA_Salarias_fasciatus.fasta -t 32 -f 25000 -o stopOnLowCoverage=2</t>
  </si>
  <si>
    <t>fSclFor1</t>
  </si>
  <si>
    <t>Scleropages</t>
  </si>
  <si>
    <t>formosus</t>
  </si>
  <si>
    <t>Golden arowana</t>
  </si>
  <si>
    <t>KY131791.1</t>
  </si>
  <si>
    <t xml:space="preserve">sbatch --nice=100 --partition=vgl --cpus-per-task=32 mitoVGP -s Scleropages_formosus -i fSclFor1 -r fasta_refs/mtDNA_Scleropages_formosus.fasta -t 32 </t>
  </si>
  <si>
    <t>fSphaOr1</t>
  </si>
  <si>
    <t>Sphaeramia</t>
  </si>
  <si>
    <t>orbicularis</t>
  </si>
  <si>
    <t>Orbiculate cardinalfish</t>
  </si>
  <si>
    <t>Jaydia lineata</t>
  </si>
  <si>
    <t>NC_041647.1</t>
  </si>
  <si>
    <t xml:space="preserve">sbatch --nice=100 --partition=vgl --cpus-per-task=32 mitoVGP -s Sphaeramia_orbicularis -i fSphaOr1 -r fasta_refs/mtDNA_Jaydia_lineata.fasta -t 32 </t>
  </si>
  <si>
    <t>fThaAma1</t>
  </si>
  <si>
    <t>Thalassophryne</t>
  </si>
  <si>
    <t>amazonica</t>
  </si>
  <si>
    <t>Prehistoric monster fish</t>
  </si>
  <si>
    <t>5ug input</t>
  </si>
  <si>
    <t>Porichthys myriaster</t>
  </si>
  <si>
    <t>NC_006920.1</t>
  </si>
  <si>
    <t xml:space="preserve">sbatch --nice=100 --partition=vgl --cpus-per-task=32 mitoVGP -s Thalassophryne_amazonica -i fThaAma1 -r fasta_refs/mtDNA_Porichthys_myriaster.fasta -t 32 </t>
  </si>
  <si>
    <t>lamprey</t>
  </si>
  <si>
    <t>kPetMar1</t>
  </si>
  <si>
    <t>Petromyzon</t>
  </si>
  <si>
    <t>marinus</t>
  </si>
  <si>
    <t>Sea Lamprey</t>
  </si>
  <si>
    <t>U11880.1</t>
  </si>
  <si>
    <t>sbatch --nice=100 --partition=vgl --cpus-per-task=32 mitoVGP -a pacbio -s Petromyzon_marinus -i kPetMar1 -r fasta_refs/mtDNA_Petromyzon_marinus.fasta -t 32 -f 17000 -p 75</t>
  </si>
  <si>
    <t>mammal</t>
  </si>
  <si>
    <t>mOrnAna1</t>
  </si>
  <si>
    <t>Ornithorhynchus</t>
  </si>
  <si>
    <t>anatinus</t>
  </si>
  <si>
    <t>Platypus</t>
  </si>
  <si>
    <t>BGI</t>
  </si>
  <si>
    <t>12 or 15</t>
  </si>
  <si>
    <t>NC_000891.1</t>
  </si>
  <si>
    <t xml:space="preserve">sbatch --nice=100 --partition=vgl --cpus-per-task=32 mitoVGP -a pacbio -s Ornithorhynchus_anatinus -i mOrnAna1 -r fasta_refs/mtDNA_Ornithorhynchus_anatinus.fasta -t 32 </t>
  </si>
  <si>
    <t>mBosTau1</t>
  </si>
  <si>
    <t>Bos</t>
  </si>
  <si>
    <t>taurus</t>
  </si>
  <si>
    <t>Cow (Angus/Braham Hybrid)</t>
  </si>
  <si>
    <t>lung</t>
  </si>
  <si>
    <t>fetal lung</t>
  </si>
  <si>
    <t>Salting out protocol</t>
  </si>
  <si>
    <t>Covaris G-tube</t>
  </si>
  <si>
    <t>RSII P6/C4</t>
  </si>
  <si>
    <t>NC_006853.1</t>
  </si>
  <si>
    <t xml:space="preserve">sbatch --nice=100 --partition=vgl --cpus-per-task=32 mitoVGP -a pacbio -s Bos_taurus -i mBosTau1 -r fasta_refs/mtDNA_Bos_taurus.fasta -t 32 </t>
  </si>
  <si>
    <t>https://genomeark.s3.amazonaws.com/species/Bos_taurus/mBosTau1/assembly_MT_rockefeller/mBosTau1.MT.20191003.fasta.gz</t>
  </si>
  <si>
    <t>mPanTro1</t>
  </si>
  <si>
    <t>Pan</t>
  </si>
  <si>
    <t>troglodytes</t>
  </si>
  <si>
    <t>Chimpanzee</t>
  </si>
  <si>
    <t>Gentra.Puregene</t>
  </si>
  <si>
    <t>Qiagen</t>
  </si>
  <si>
    <t>JF727179.2</t>
  </si>
  <si>
    <t xml:space="preserve">sbatch --nice=100 --partition=vgl --cpus-per-task=32 mitoVGP -a pacbio -s Pan_troglodytes -i mPanTro1 -r fasta_refs/mtDNA_Pan_troglodytes.fasta -t 32 </t>
  </si>
  <si>
    <t>https://genomeark.s3.amazonaws.com/species/Pan_troglodytes/mPanTro1/assembly_MT_rockefeller/mPanTro1.MT.20200625.fasta.gz</t>
  </si>
  <si>
    <t>mTacAcu1</t>
  </si>
  <si>
    <t>Tachyglossus</t>
  </si>
  <si>
    <t>aculeatus</t>
  </si>
  <si>
    <t>Short-beaked echidna</t>
  </si>
  <si>
    <t>Nanobind (Circulomics)</t>
  </si>
  <si>
    <t>NC_003321.1</t>
  </si>
  <si>
    <t xml:space="preserve">sbatch --nice=100 --partition=vgl --cpus-per-task=32 mitoVGP -a pacbio -s Tachyglossus_aculeatus -i mTacAcu1 -r fasta_refs/mtDNA_Tachyglossus_aculeatus.fasta -t 32 </t>
  </si>
  <si>
    <t>mBalMus1</t>
  </si>
  <si>
    <t>Balaenoptera</t>
  </si>
  <si>
    <t>musculus</t>
  </si>
  <si>
    <t>Blue Whale</t>
  </si>
  <si>
    <t>skin/dermal fibroblasts</t>
  </si>
  <si>
    <t>Gentra Puregene Cell Kit (Qiagen)</t>
  </si>
  <si>
    <t>MF409242.1</t>
  </si>
  <si>
    <t xml:space="preserve">sbatch --nice=100 --partition=vgl --cpus-per-task=32 mitoVGP -a pacbio -s Balaenoptera_musculus -i mBalMus1 -r fasta_refs/mtDNA_Balaenoptera_musculus.fasta -t 32 </t>
  </si>
  <si>
    <t>mMyoMyo1</t>
  </si>
  <si>
    <t>Myotis</t>
  </si>
  <si>
    <t>myotis</t>
  </si>
  <si>
    <t>Greater Mouse-Eared Bat</t>
  </si>
  <si>
    <t>12,14,15</t>
  </si>
  <si>
    <t>KT901455.1</t>
  </si>
  <si>
    <t>-b variantCaller</t>
  </si>
  <si>
    <t>sbatch --nice=100 --partition=vgl --cpus-per-task=32 mitoVGP -a pacbio -s Myotis_myotis -i mMyoMyo1 -r fasta_refs/mtDNA_Myotis_myotis.fasta -t 32 -b variantCaller</t>
  </si>
  <si>
    <t>https://genomeark.s3.amazonaws.com/species/Myotis_myotis/mMyoMyo1/assembly_MT_rockefeller/mMyoMyo1.MT.20191205.fasta.gz</t>
  </si>
  <si>
    <t>15616, 16736</t>
  </si>
  <si>
    <t>16173, 17035</t>
  </si>
  <si>
    <t>mChoDid1</t>
  </si>
  <si>
    <t>Choloepus</t>
  </si>
  <si>
    <t>didactylus</t>
  </si>
  <si>
    <t>Linnaeus's Two Toed Sloth</t>
  </si>
  <si>
    <t>AY960980.1</t>
  </si>
  <si>
    <t xml:space="preserve">sbatch --nice=100 --partition=vgl --cpus-per-task=32 mitoVGP -a pacbio -s Choloepus_didactylus -i mChoDid1 -r fasta_refs/mtDNA_Choloepus_didactylus.fasta -t 32 </t>
  </si>
  <si>
    <t>mPipKuh1</t>
  </si>
  <si>
    <t>Pipistrellus</t>
  </si>
  <si>
    <t>kuhlii</t>
  </si>
  <si>
    <t>Kuhl's Pipistrelle</t>
  </si>
  <si>
    <t>15,20kb</t>
  </si>
  <si>
    <t>Pipistrellus pygmaeus</t>
  </si>
  <si>
    <t>MN122927.1</t>
  </si>
  <si>
    <t xml:space="preserve">sbatch --nice=100 --partition=vgl --cpus-per-task=32 mitoVGP -a pacbio -s Pipistrellus_kuhlii -i mPipKuh1 -r fasta_refs/mtDNA_Pipistrellus_pygmaeus.fasta -t 32 </t>
  </si>
  <si>
    <t>https://genomeark.s3.amazonaws.com/species/Pipistrellus_kuhlii/mPipKuh1/assembly_MT_rockefeller/mPipKuh1.MT.20191204.fasta.gz</t>
  </si>
  <si>
    <t>15468, 16636</t>
  </si>
  <si>
    <t>16100, 16935</t>
  </si>
  <si>
    <t>mTamTet1</t>
  </si>
  <si>
    <t>Tamandua</t>
  </si>
  <si>
    <t>tetradactyla</t>
  </si>
  <si>
    <t>Southern tamandua</t>
  </si>
  <si>
    <t>KT818552.1</t>
  </si>
  <si>
    <t>sbatch --nice=100 --partition=vgl --cpus-per-task=32 mitoVGP -a pacbio -s Tamandua_tetradactyla -i mTamTet1 -r fasta_refs/mtDNA_Tamandua_tetradactyla.fasta -t 32 -p 70</t>
  </si>
  <si>
    <t>https://genomeark.s3.amazonaws.com/species/Tamandua_tetradactyla/mTamTet1/assembly_MT_rockefeller/mTamTet1.MT.20191216.fasta.gz</t>
  </si>
  <si>
    <t>MT-TS1</t>
  </si>
  <si>
    <t>MT-TL2(partial 61bp)</t>
  </si>
  <si>
    <t>MT-TL2</t>
  </si>
  <si>
    <t>mRhiFer1</t>
  </si>
  <si>
    <t>Rhinolophus</t>
  </si>
  <si>
    <t>ferrumequinum</t>
  </si>
  <si>
    <t>Greater Horseshoe Bat</t>
  </si>
  <si>
    <t>JX084273.1</t>
  </si>
  <si>
    <t>sbatch --nice=100 --partition=vgl --cpus-per-task=32 mitoVGP -a pacbio -s Rhinolophus_ferrumequinum -i mRhiFer1 -r fasta_refs/mtDNA_Rhinolophus_ferrumequinum.fasta -t 32 -f 25000</t>
  </si>
  <si>
    <t>https://genomeark.s3.amazonaws.com/species/Rhinolophus_ferrumequinum/mRhiFer1/assembly_MT_rockefeller/mRhiFer1.MT.20191003.fasta.gz</t>
  </si>
  <si>
    <t>repeat1</t>
  </si>
  <si>
    <t>mZalCal1</t>
  </si>
  <si>
    <t>Zalophus</t>
  </si>
  <si>
    <t>californianus</t>
  </si>
  <si>
    <t>Californian Sea Lion</t>
  </si>
  <si>
    <t>NC_008416.1</t>
  </si>
  <si>
    <t xml:space="preserve">sbatch --nice=100 --partition=vgl --cpus-per-task=32 mitoVGP -a pacbio -s Zalophus_californianus -i mZalCal1 -r fasta_refs/mtDNA_Zalophus_californianus.fasta -t 32 </t>
  </si>
  <si>
    <t>mMusErm1</t>
  </si>
  <si>
    <t>Mustela</t>
  </si>
  <si>
    <t>erminea</t>
  </si>
  <si>
    <t>Stoat</t>
  </si>
  <si>
    <t>NC_025516.1</t>
  </si>
  <si>
    <t xml:space="preserve">sbatch --nice=100 --partition=vgl --cpus-per-task=32 mitoVGP -a pacbio -s Mustela_erminea -i mMusErm1 -r fasta_refs/mtDNA_Mustela_erminea.fasta -t 32 </t>
  </si>
  <si>
    <t>mTriVul1</t>
  </si>
  <si>
    <t>Trichosurus</t>
  </si>
  <si>
    <t>vulpecula</t>
  </si>
  <si>
    <t>Common brushtail possum</t>
  </si>
  <si>
    <t>AF357238.1</t>
  </si>
  <si>
    <t>sbatch --nice=100 --partition=vgl --cpus-per-task=32 mitoVGP -a pacbio -s Trichosurus_vulpecula -i mTriVul1 -r fasta_refs/mtDNA_Trichosurus_vulpecula.fasta -t 32 -f 25000 -p 50</t>
  </si>
  <si>
    <t>MT-TK MT-TD</t>
  </si>
  <si>
    <t>MT-TG</t>
  </si>
  <si>
    <t>16256, 16803</t>
  </si>
  <si>
    <t>16664, 17039</t>
  </si>
  <si>
    <t>mArvNil1</t>
  </si>
  <si>
    <t>Arvicanthis</t>
  </si>
  <si>
    <t>niloticus</t>
  </si>
  <si>
    <t>Nile rat</t>
  </si>
  <si>
    <t>Mus musculus</t>
  </si>
  <si>
    <t>NC_005089.1</t>
  </si>
  <si>
    <t>sbatch --nice=100 --partition=vgl --cpus-per-task=32 mitoVGP -a pacbio -s Arvicanthis_niloticus -i mArvNil1 -r fasta_refs/mtDNA_Mus_musculus.fasta -t 32 -f 25000</t>
  </si>
  <si>
    <t>mHomSap3</t>
  </si>
  <si>
    <t>Homo</t>
  </si>
  <si>
    <t>sapiens</t>
  </si>
  <si>
    <t>Human</t>
  </si>
  <si>
    <t>NC_012920.1</t>
  </si>
  <si>
    <t xml:space="preserve">sbatch --nice=100 --partition=vgl --cpus-per-task=32 mitoVGP -a pacbio -s Homo_sapiens -i mHomSap3 -r fasta_refs/mtDNA_Homo_sapiens.fasta -t 32 </t>
  </si>
  <si>
    <t>mTurTru1</t>
  </si>
  <si>
    <t>Tursiops</t>
  </si>
  <si>
    <t>truncatus</t>
  </si>
  <si>
    <t>Bottlenose dolphin</t>
  </si>
  <si>
    <t>NC_012059.1</t>
  </si>
  <si>
    <t xml:space="preserve">sbatch --nice=100 --partition=vgl --cpus-per-task=32 mitoVGP -a pacbio -s Tursiops_truncatus -i mTurTru1 -r fasta_refs/mtDNA_Tursiops_truncatus.fasta -t 32 </t>
  </si>
  <si>
    <t>mLemCat1</t>
  </si>
  <si>
    <t>Lemur</t>
  </si>
  <si>
    <t>catta</t>
  </si>
  <si>
    <t>Ring-tailed lemur</t>
  </si>
  <si>
    <t>NC_004025.1</t>
  </si>
  <si>
    <t>sbatch --nice=100 --partition=vgl --cpus-per-task=32 mitoVGP -a pacbio -s Lemur_catta -i mLemCat1 -r fasta_refs/mtDNA_Lemur_catta.fasta -t 32 -f 18000 -v LENIENT</t>
  </si>
  <si>
    <t>https://genomeark.s3.amazonaws.com/species/Lemur_catta/mLemCat1/assembly_MT_rockefeller/mLemCat1.MT.20190820.fasta.gz</t>
  </si>
  <si>
    <t>mLynCan4</t>
  </si>
  <si>
    <t>Lynx</t>
  </si>
  <si>
    <t>canadensis</t>
  </si>
  <si>
    <t>Canada Lynx</t>
  </si>
  <si>
    <t>Magattract</t>
  </si>
  <si>
    <t>NC_028313.1</t>
  </si>
  <si>
    <t xml:space="preserve">sbatch --nice=100 --partition=vgl --cpus-per-task=32 mitoVGP -a pacbio -s Lynx_canadensis -i mLynCan4 -r fasta_refs/mtDNA_Lynx_canadensis.fasta -t 32 </t>
  </si>
  <si>
    <t>MT-TE</t>
  </si>
  <si>
    <t>15625, 16422</t>
  </si>
  <si>
    <t>15934, 16742</t>
  </si>
  <si>
    <t>mPhoSin1</t>
  </si>
  <si>
    <t>Phocoena</t>
  </si>
  <si>
    <t>sinus</t>
  </si>
  <si>
    <t>Vaquita</t>
  </si>
  <si>
    <t>Phocoena phocoena</t>
  </si>
  <si>
    <t>NC_005280.1</t>
  </si>
  <si>
    <t>sbatch --nice=100 --partition=vgl --cpus-per-task=32 mitoVGP -a pacbio -s Phocoena_sinus -i mPhoSin1 -r fasta_refs/mtDNA_Phocoena_phocoena.fasta -t 32 -f 25000</t>
  </si>
  <si>
    <t>MT-TL2(partial 56bp)</t>
  </si>
  <si>
    <t>mCalJac1</t>
  </si>
  <si>
    <t>Callithrix</t>
  </si>
  <si>
    <t>jacchus</t>
  </si>
  <si>
    <t>Common marmoset</t>
  </si>
  <si>
    <t>NC_025586.1</t>
  </si>
  <si>
    <t>sbatch --nice=100 --partition=vgl --cpus-per-task=32 mitoVGP -a pacbio -s Callithrix_jacchus -i mCalJac1 -r fasta_refs/mtDNA_Callithrix_jacchus.fasta -t 32 -f 25000</t>
  </si>
  <si>
    <t>MT-TR</t>
  </si>
  <si>
    <t>mPhyDis1</t>
  </si>
  <si>
    <t>Phyllostomus</t>
  </si>
  <si>
    <t>discolor</t>
  </si>
  <si>
    <t>Pale spear-nosed Bat</t>
  </si>
  <si>
    <t>Magattract Kingfisher Agarose Plug</t>
  </si>
  <si>
    <t>Lophostoma silvicolum</t>
  </si>
  <si>
    <t>NC_022424.1</t>
  </si>
  <si>
    <t>sbatch --nice=100 --partition=vgl --cpus-per-task=32 mitoVGP -a pacbio -s Phyllostomus_discolor -i mPhyDis1 -r fasta_refs/mtDNA_Lophostoma_silvicolum.fasta -t 32 -f 17000</t>
  </si>
  <si>
    <t>mPipPip1</t>
  </si>
  <si>
    <t>pipistrellus</t>
  </si>
  <si>
    <t>Common pipistrelle</t>
  </si>
  <si>
    <t xml:space="preserve">sbatch --nice=100 --partition=vgl --cpus-per-task=32 mitoVGP -a pacbio -s Pipistrellus_pipistrellus -i mPipPip1 -r fasta_refs/mtDNA_Pipistrellus_pygmaeus.fasta -t 32 </t>
  </si>
  <si>
    <t>LR862378.1</t>
  </si>
  <si>
    <t>15466, 16442</t>
  </si>
  <si>
    <t>15902, 16653</t>
  </si>
  <si>
    <t>mSciVul1</t>
  </si>
  <si>
    <t>Sciurus</t>
  </si>
  <si>
    <t>vulgaris</t>
  </si>
  <si>
    <t>Eurasian red squirrel</t>
  </si>
  <si>
    <t>NC_002369.1</t>
  </si>
  <si>
    <t xml:space="preserve">sbatch --nice=100 --partition=vgl --cpus-per-task=32 mitoVGP -a pacbio -s Sciurus_vulgaris -i mSciVul1 -r fasta_refs/mtDNA_Sciurus_vulgaris.fasta -t 32 </t>
  </si>
  <si>
    <t>LR822068.1</t>
  </si>
  <si>
    <t>mRatNor1</t>
  </si>
  <si>
    <t>Rattus</t>
  </si>
  <si>
    <t>norvegicus</t>
  </si>
  <si>
    <t>Brown rat</t>
  </si>
  <si>
    <t>kidney</t>
  </si>
  <si>
    <t>AY172581.1</t>
  </si>
  <si>
    <t>sbatch --nice=100 --partition=vgl --cpus-per-task=32 mitoVGP -a pacbio -s Rattus_norvegicus -i mRatNor1 -r fasta_refs/mtDNA_Rattus_norvegicus.fasta -t 32 -f 25000</t>
  </si>
  <si>
    <t>CM026996.1</t>
  </si>
  <si>
    <t>mSciCar1</t>
  </si>
  <si>
    <t>carolinensis</t>
  </si>
  <si>
    <t>Grey squirrel</t>
  </si>
  <si>
    <t>Sciurus vulgaris</t>
  </si>
  <si>
    <t>sbatch --nice=100 --partition=vgl --cpus-per-task=32 mitoVGP -a pacbio -s Sciurus_carolinensis -i mSciCar1 -r fasta_refs/mtDNA_Sciurus_vulgaris.fasta -t 32 -d true -p 70 -o "stopOnLowCoverage=0 obtErrorRate=0.1 obtOvlErrorRate=0.1 utgErrorRate=0.08 utgOvlErrorRate=0.08"</t>
  </si>
  <si>
    <t>LR822069.1</t>
  </si>
  <si>
    <t>mLutLut1</t>
  </si>
  <si>
    <t>Lutra</t>
  </si>
  <si>
    <t>lutra</t>
  </si>
  <si>
    <t>Eurasian otter</t>
  </si>
  <si>
    <t>FJ236015.1</t>
  </si>
  <si>
    <t xml:space="preserve">sbatch --nice=100 --partition=vgl --cpus-per-task=32 mitoVGP -a pacbio -s Lutra_lutra -i mLutLut1 -r fasta_refs/mtDNA_Lutra_lutra.fasta -t 32 </t>
  </si>
  <si>
    <t>LR822067.1</t>
  </si>
  <si>
    <t>mArvAmp1</t>
  </si>
  <si>
    <t>Arvicola</t>
  </si>
  <si>
    <t>amphibius</t>
  </si>
  <si>
    <t>Water vole</t>
  </si>
  <si>
    <t>Myodes rufocanus</t>
  </si>
  <si>
    <t>NC_029477.1</t>
  </si>
  <si>
    <t>sbatch --nice=100 --partition=vgl --cpus-per-task=32 mitoVGP -s Arvicola_amphibius -i mArvAmp1 -r fasta_refs/mtDNA_Myodes_rufocanus.fasta -t 32 -f 25000 -p 50</t>
  </si>
  <si>
    <t>reptile</t>
  </si>
  <si>
    <t>rCheMyd1</t>
  </si>
  <si>
    <t>Chelonia</t>
  </si>
  <si>
    <t>mydas</t>
  </si>
  <si>
    <t>Green sea turtle</t>
  </si>
  <si>
    <t>NC_000886.1</t>
  </si>
  <si>
    <t>sbatch --nice=100 --partition=vgl --cpus-per-task=32 mitoVGP -s Chelonia_mydas -i rCheMyd1 -r fasta_refs/mtDNA_Chelonia_mydas.fasta -t 32 -f 25000 -o stopOnLowCoverage=5</t>
  </si>
  <si>
    <t>rLacAgi1</t>
  </si>
  <si>
    <t>Lacerta</t>
  </si>
  <si>
    <t>agilis</t>
  </si>
  <si>
    <t>Sand lizard</t>
  </si>
  <si>
    <t>NC_021766.1</t>
  </si>
  <si>
    <t>sbatch --nice=100 --partition=vgl --cpus-per-task=32 mitoVGP -a pacbio -s Lacerta_agilis -i rLacAgi1 -r fasta_refs/mtDNA_Lacerta_agilis.fasta -t 32 -f 25000 -p 5</t>
  </si>
  <si>
    <t>MT-CYB(partial 186bp) MT-TT MT-TP</t>
  </si>
  <si>
    <t>rDerCor1</t>
  </si>
  <si>
    <t>Dermochelys</t>
  </si>
  <si>
    <t>coriacea</t>
  </si>
  <si>
    <t>Leatherback Sea Turtle</t>
  </si>
  <si>
    <t>JX454992.1</t>
  </si>
  <si>
    <t xml:space="preserve">sbatch --nice=100 --partition=vgl --cpus-per-task=32 mitoVGP -a pacbio -s Dermochelys_coriacea -i rDerCor1 -r fasta_refs/mtDNA_Dermochelys_coriacea.fasta -t 32 </t>
  </si>
  <si>
    <t>rGopEvg1</t>
  </si>
  <si>
    <t>Gopherus</t>
  </si>
  <si>
    <t>evgoodei</t>
  </si>
  <si>
    <t>Goode's Thornscrub tortoise</t>
  </si>
  <si>
    <t>CM017320.1</t>
  </si>
  <si>
    <t xml:space="preserve">sbatch --nice=100 --partition=vgl --cpus-per-task=32 mitoVGP -a pacbio -s Gopherus_evgoodei -i rGopEvg1 -r fasta_refs/mtDNA_Gopherus_evgoodei.fasta -t 32 </t>
  </si>
  <si>
    <t>rGopFla2</t>
  </si>
  <si>
    <t>flavomarginatus</t>
  </si>
  <si>
    <t>Bolson tortoise</t>
  </si>
  <si>
    <t>Gopherus evgoodei</t>
  </si>
  <si>
    <t>sbatch --nice=100 --partition=vgl --cpus-per-task=32 mitoVGP -a pacbio -s Gopherus_flavomarginatus -i rGopFla2 -r fasta_refs/mtDNA_Gopherus_evgoodei.fasta -t 32 -p 70</t>
  </si>
  <si>
    <t>https://genomeark.s3.amazonaws.com/species/Gopherus_flavomarginatus/rGopFla2/assembly_MT_rockefeller/rGopFla2.MT.20190820.fasta.gz</t>
  </si>
  <si>
    <t>rThaEle1</t>
  </si>
  <si>
    <t>Thamnophis</t>
  </si>
  <si>
    <t>elegans</t>
  </si>
  <si>
    <t>Western terrestrial garter snake</t>
  </si>
  <si>
    <t>Nerodia sipedon</t>
  </si>
  <si>
    <t>JF964960.1</t>
  </si>
  <si>
    <t xml:space="preserve">sbatch --nice=100 --partition=vgl --cpus-per-task=32 mitoVGP -s Thamnophis_elegans -i rThaEle1 -r fasta_refs/mtDNA_Nerodia_sipedon.fasta -t 32 </t>
  </si>
  <si>
    <t>shark</t>
  </si>
  <si>
    <t>sCarCar2</t>
  </si>
  <si>
    <t>Carcharodon</t>
  </si>
  <si>
    <t>carcharias</t>
  </si>
  <si>
    <t>Great white shark</t>
  </si>
  <si>
    <t>KX389266.1</t>
  </si>
  <si>
    <t xml:space="preserve">sbatch --nice=100 --partition=vgl --cpus-per-task=32 mitoVGP -a pacbio -s Carcharodon_carcharias -i sCarCar2 -r fasta_refs/mtDNA_Carcharodon_carcharias.fasta -t 32 </t>
  </si>
  <si>
    <t>sPriPec2</t>
  </si>
  <si>
    <t>Pristis</t>
  </si>
  <si>
    <t>pectinata</t>
  </si>
  <si>
    <t>Smalltooth sawfish</t>
  </si>
  <si>
    <t>MF682494.1</t>
  </si>
  <si>
    <t xml:space="preserve">sbatch --nice=100 --partition=vgl --cpus-per-task=32 mitoVGP -a pacbio -s Pristis_pectinata -i sPriPec2 -r fasta_refs/mtDNA_Pristis_pectinata.fasta -t 32 </t>
  </si>
  <si>
    <t>sAmbRad1</t>
  </si>
  <si>
    <t>Amblyraja</t>
  </si>
  <si>
    <t>radiata</t>
  </si>
  <si>
    <t>Thorny Skate</t>
  </si>
  <si>
    <t>AF106038.1</t>
  </si>
  <si>
    <t xml:space="preserve">sbatch --nice=100 --partition=vgl --cpus-per-task=32 mitoVGP -a pacbio -s Amblyraja_radiata -i sAmbRad1 -r fasta_refs/mtDNA_Amblyraja_radiata.fasta -t 32 </t>
  </si>
  <si>
    <t>sScyCan1</t>
  </si>
  <si>
    <t>Scyliorhinus</t>
  </si>
  <si>
    <t>canicula</t>
  </si>
  <si>
    <t>Small-spotted catshark</t>
  </si>
  <si>
    <t>20,25</t>
  </si>
  <si>
    <t>NC_001950.1</t>
  </si>
  <si>
    <t>sbatch --nice=100 --partition=vgl --cpus-per-task=32 mitoVGP -a pacbio -s Scyliorhinus_canicula -i sScyCan1 -r fasta_refs/mtDNA_Scyliorhinus_canicula.fasta -t 32 -d true -p 70 -o "stopOnLowCoverage=0 obtErrorRate=0.1 obtOvlErrorRate=0.1 utgErrorRate=0.08 utgOvlErrorRate=0.08"</t>
  </si>
  <si>
    <t>RXXE02000090.1</t>
  </si>
  <si>
    <t>JADCQO010000133.1</t>
  </si>
  <si>
    <t>RRCD01000160.1</t>
  </si>
  <si>
    <t>RRCB01000135.1</t>
  </si>
  <si>
    <t>WNMW01000123.1</t>
  </si>
  <si>
    <t>WNMU01000109.1</t>
  </si>
  <si>
    <t>JADCQK010000253.1</t>
  </si>
  <si>
    <t>WNMQ02000161.1</t>
  </si>
  <si>
    <t>WHPO01000106.1</t>
  </si>
  <si>
    <t>JAAIYC010000105.1</t>
  </si>
  <si>
    <t>JACNMV010000181.1</t>
  </si>
  <si>
    <t>JAAVWG010000865.1</t>
  </si>
  <si>
    <t>JAFCHQ010000206.1</t>
  </si>
  <si>
    <t>JAGFVS010000291.1</t>
  </si>
  <si>
    <t>WNMO01000110.1</t>
  </si>
  <si>
    <t>WNNE01000089.1</t>
  </si>
  <si>
    <t>WNMI02000171.1</t>
  </si>
  <si>
    <t>VMED01000095.1</t>
  </si>
  <si>
    <t>JABXNV010000191.1</t>
  </si>
  <si>
    <t>VOHI02000205.1</t>
  </si>
  <si>
    <t>JAGGDV010000107.1</t>
  </si>
  <si>
    <t>JAGFVN010000153.1</t>
  </si>
  <si>
    <t>JADCQQ010000139.1</t>
  </si>
  <si>
    <t>JABWDS010000033.1</t>
  </si>
  <si>
    <t>JABWDQ010000410.1</t>
  </si>
  <si>
    <t>JADFAU010000056.1</t>
  </si>
  <si>
    <t>STFV01000189.1</t>
  </si>
  <si>
    <t>JABWDM010000207.1</t>
  </si>
  <si>
    <t>JAAIYR010000053.1</t>
  </si>
  <si>
    <t>JABVMC010000155.1</t>
  </si>
  <si>
    <t>JAGFVI010000093.1</t>
  </si>
  <si>
    <t>JABVME010000090.1</t>
  </si>
  <si>
    <t>WNMA01000124.1</t>
  </si>
  <si>
    <t>WNNC01000049.1</t>
  </si>
  <si>
    <t>WOTL01000468.1</t>
  </si>
  <si>
    <t>WOYB01000057.1</t>
  </si>
  <si>
    <t>RZJT02000322.1</t>
  </si>
  <si>
    <t>JADRJE010000311.1</t>
  </si>
  <si>
    <t>VNFC03000106.1</t>
  </si>
  <si>
    <t>JADCNF010000146.1</t>
  </si>
  <si>
    <t>WPOA02000047.1</t>
  </si>
  <si>
    <t>WNLY01000094.1</t>
  </si>
  <si>
    <t>JAANDE010000212.1</t>
  </si>
  <si>
    <t>JAAOMG010001596.1</t>
  </si>
  <si>
    <t>JACSEX010000950.1</t>
  </si>
  <si>
    <t>JAAOMD010000362.1</t>
  </si>
  <si>
    <t>VHLE02000055.1</t>
  </si>
  <si>
    <t>VOSU01000065.1</t>
  </si>
  <si>
    <t>JAALXP010000353.1</t>
  </si>
  <si>
    <t>RXPA02000078.1</t>
  </si>
  <si>
    <t>WNMS01000029.1</t>
  </si>
  <si>
    <t>WSPL03000041.1</t>
  </si>
  <si>
    <t>VHHN01000383.1</t>
  </si>
  <si>
    <t>JAGDEE010000719.1</t>
  </si>
  <si>
    <t>WOXU01000173.1</t>
  </si>
  <si>
    <t>JAAGWR010000958.1</t>
  </si>
  <si>
    <t>Accession number/url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</si>
</sst>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448E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5E397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D9D9D9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1" fontId="3" fillId="4" borderId="0" xfId="0" applyNumberFormat="1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3" fillId="7" borderId="0" xfId="0" applyFont="1" applyFill="1"/>
    <xf numFmtId="0" fontId="4" fillId="8" borderId="0" xfId="0" applyFont="1" applyFill="1"/>
    <xf numFmtId="0" fontId="4" fillId="9" borderId="0" xfId="0" applyFont="1" applyFill="1"/>
    <xf numFmtId="0" fontId="4" fillId="10" borderId="0" xfId="0" applyFont="1" applyFill="1"/>
    <xf numFmtId="0" fontId="1" fillId="0" borderId="0" xfId="0" applyFont="1"/>
    <xf numFmtId="0" fontId="5" fillId="0" borderId="0" xfId="0" applyFont="1"/>
    <xf numFmtId="1" fontId="1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5" fillId="0" borderId="1" xfId="0" applyFont="1" applyBorder="1"/>
    <xf numFmtId="0" fontId="7" fillId="0" borderId="1" xfId="0" applyFont="1" applyBorder="1" applyAlignment="1">
      <alignment horizontal="left"/>
    </xf>
    <xf numFmtId="0" fontId="7" fillId="11" borderId="0" xfId="0" applyFont="1" applyFill="1"/>
    <xf numFmtId="0" fontId="6" fillId="11" borderId="0" xfId="0" applyFont="1" applyFill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2280-3FDC-BF44-809E-BBD84C11681C}">
  <dimension ref="A1:AQ1008"/>
  <sheetViews>
    <sheetView tabSelected="1" workbookViewId="0">
      <pane xSplit="2" ySplit="1" topLeftCell="AG2" activePane="bottomRight" state="frozen"/>
      <selection pane="topRight" activeCell="D1" sqref="D1"/>
      <selection pane="bottomLeft" activeCell="A2" sqref="A2"/>
      <selection pane="bottomRight" activeCell="AL10" sqref="AL10"/>
    </sheetView>
  </sheetViews>
  <sheetFormatPr baseColWidth="10" defaultColWidth="11.28515625" defaultRowHeight="15" customHeight="1" x14ac:dyDescent="0.2"/>
  <cols>
    <col min="1" max="1" width="15.7109375" style="12" bestFit="1" customWidth="1"/>
    <col min="2" max="2" width="12.7109375" style="12" bestFit="1" customWidth="1"/>
    <col min="3" max="3" width="14.42578125" style="12" bestFit="1" customWidth="1"/>
    <col min="4" max="4" width="14.5703125" style="12" bestFit="1" customWidth="1"/>
    <col min="5" max="5" width="25.5703125" style="12" bestFit="1" customWidth="1"/>
    <col min="6" max="6" width="11.28515625" style="12" customWidth="1"/>
    <col min="7" max="7" width="18" style="12" bestFit="1" customWidth="1"/>
    <col min="8" max="8" width="18.28515625" style="12" bestFit="1" customWidth="1"/>
    <col min="9" max="9" width="14.7109375" style="12" bestFit="1" customWidth="1"/>
    <col min="10" max="10" width="7.140625" style="12" customWidth="1"/>
    <col min="11" max="11" width="29.140625" style="12" bestFit="1" customWidth="1"/>
    <col min="12" max="12" width="8.7109375" style="12" customWidth="1"/>
    <col min="13" max="13" width="32.140625" style="12" bestFit="1" customWidth="1"/>
    <col min="14" max="14" width="7.42578125" style="12" customWidth="1"/>
    <col min="15" max="15" width="19" style="12" bestFit="1" customWidth="1"/>
    <col min="16" max="16" width="7" style="12" customWidth="1"/>
    <col min="17" max="17" width="23.7109375" style="12" bestFit="1" customWidth="1"/>
    <col min="18" max="18" width="7.42578125" style="12" customWidth="1"/>
    <col min="19" max="19" width="22.28515625" style="12" bestFit="1" customWidth="1"/>
    <col min="20" max="20" width="26.85546875" style="12" bestFit="1" customWidth="1"/>
    <col min="21" max="21" width="12.28515625" style="12" bestFit="1" customWidth="1"/>
    <col min="23" max="23" width="15.28515625" style="12" bestFit="1" customWidth="1"/>
    <col min="24" max="24" width="19.7109375" style="12" customWidth="1"/>
    <col min="25" max="25" width="11.28515625" style="12" customWidth="1"/>
    <col min="26" max="26" width="8.7109375" style="12" bestFit="1" customWidth="1"/>
    <col min="27" max="27" width="19.140625" style="12" customWidth="1"/>
    <col min="28" max="28" width="15.28515625" style="12" bestFit="1" customWidth="1"/>
    <col min="29" max="29" width="27.140625" style="12" bestFit="1" customWidth="1"/>
    <col min="30" max="30" width="29.7109375" style="12" bestFit="1" customWidth="1"/>
    <col min="31" max="31" width="18.7109375" style="12" customWidth="1"/>
    <col min="32" max="32" width="12" style="12" customWidth="1"/>
    <col min="33" max="33" width="20.140625" style="12" bestFit="1" customWidth="1"/>
    <col min="34" max="34" width="16.7109375" style="12" bestFit="1" customWidth="1"/>
    <col min="35" max="35" width="27.85546875" style="12" bestFit="1" customWidth="1"/>
    <col min="36" max="36" width="17" style="12" bestFit="1" customWidth="1"/>
    <col min="37" max="37" width="20.7109375" style="12" bestFit="1" customWidth="1"/>
    <col min="38" max="38" width="54.28515625" style="12" customWidth="1"/>
    <col min="39" max="39" width="22.85546875" style="12" bestFit="1" customWidth="1"/>
    <col min="40" max="40" width="27.140625" customWidth="1"/>
    <col min="41" max="41" width="14.5703125" style="12" bestFit="1" customWidth="1"/>
    <col min="42" max="42" width="13.7109375" style="12" bestFit="1" customWidth="1"/>
    <col min="43" max="43" width="22.7109375" style="12" bestFit="1" customWidth="1"/>
    <col min="44" max="48" width="10.5703125" style="12" customWidth="1"/>
    <col min="49" max="16384" width="11.28515625" style="12"/>
  </cols>
  <sheetData>
    <row r="1" spans="1:43" ht="19.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9</v>
      </c>
      <c r="M1" s="3" t="s">
        <v>11</v>
      </c>
      <c r="N1" s="3" t="s">
        <v>9</v>
      </c>
      <c r="O1" s="3" t="s">
        <v>12</v>
      </c>
      <c r="P1" s="3" t="s">
        <v>9</v>
      </c>
      <c r="Q1" s="3" t="s">
        <v>13</v>
      </c>
      <c r="R1" s="3" t="s">
        <v>9</v>
      </c>
      <c r="S1" s="5" t="s">
        <v>14</v>
      </c>
      <c r="T1" s="5" t="s">
        <v>15</v>
      </c>
      <c r="U1" s="5" t="s">
        <v>16</v>
      </c>
      <c r="V1" s="5" t="s">
        <v>17</v>
      </c>
      <c r="W1" s="6" t="s">
        <v>18</v>
      </c>
      <c r="X1" s="6" t="s">
        <v>19</v>
      </c>
      <c r="Y1" s="6" t="s">
        <v>20</v>
      </c>
      <c r="Z1" s="6" t="s">
        <v>21</v>
      </c>
      <c r="AA1" s="6" t="s">
        <v>1080</v>
      </c>
      <c r="AB1" s="7" t="s">
        <v>22</v>
      </c>
      <c r="AC1" s="7" t="s">
        <v>23</v>
      </c>
      <c r="AD1" s="8" t="s">
        <v>24</v>
      </c>
      <c r="AE1" s="8" t="s">
        <v>25</v>
      </c>
      <c r="AF1" s="8" t="s">
        <v>26</v>
      </c>
      <c r="AG1" s="9" t="s">
        <v>27</v>
      </c>
      <c r="AH1" s="9" t="s">
        <v>28</v>
      </c>
      <c r="AI1" s="9" t="s">
        <v>29</v>
      </c>
      <c r="AJ1" s="10" t="s">
        <v>30</v>
      </c>
      <c r="AK1" s="10" t="s">
        <v>31</v>
      </c>
      <c r="AL1" s="10" t="s">
        <v>32</v>
      </c>
      <c r="AM1" s="10" t="s">
        <v>33</v>
      </c>
      <c r="AN1" s="10" t="s">
        <v>34</v>
      </c>
      <c r="AO1" s="11" t="s">
        <v>35</v>
      </c>
      <c r="AP1" s="11" t="s">
        <v>36</v>
      </c>
      <c r="AQ1" s="11" t="s">
        <v>37</v>
      </c>
    </row>
    <row r="2" spans="1:43" ht="15.75" customHeight="1" x14ac:dyDescent="0.2">
      <c r="A2" s="12" t="s">
        <v>38</v>
      </c>
      <c r="B2" s="12" t="s">
        <v>39</v>
      </c>
      <c r="C2" s="13" t="s">
        <v>40</v>
      </c>
      <c r="D2" s="13" t="s">
        <v>41</v>
      </c>
      <c r="E2" s="12" t="s">
        <v>42</v>
      </c>
      <c r="F2" s="12" t="s">
        <v>43</v>
      </c>
      <c r="G2" s="14">
        <v>176.916292685</v>
      </c>
      <c r="H2" s="12" t="s">
        <v>44</v>
      </c>
      <c r="K2" s="15" t="s">
        <v>45</v>
      </c>
      <c r="L2" s="15" t="s">
        <v>46</v>
      </c>
      <c r="M2" s="15" t="s">
        <v>47</v>
      </c>
      <c r="N2" s="15"/>
      <c r="O2" s="15" t="s">
        <v>48</v>
      </c>
      <c r="P2" s="16"/>
      <c r="Q2" s="17">
        <v>20</v>
      </c>
      <c r="R2" s="18"/>
      <c r="S2" s="12" t="s">
        <v>49</v>
      </c>
      <c r="T2" s="13" t="s">
        <v>50</v>
      </c>
      <c r="U2" s="12" t="s">
        <v>51</v>
      </c>
      <c r="V2" s="12" t="s">
        <v>52</v>
      </c>
      <c r="W2" s="12">
        <v>2.2000000000000002</v>
      </c>
      <c r="Y2" s="12" t="s">
        <v>53</v>
      </c>
      <c r="Z2" s="12" t="s">
        <v>54</v>
      </c>
      <c r="AA2" s="12" t="s">
        <v>55</v>
      </c>
      <c r="AB2" s="19">
        <v>19264</v>
      </c>
      <c r="AC2" s="12">
        <v>56</v>
      </c>
      <c r="AD2" s="19">
        <v>43036</v>
      </c>
      <c r="AE2" s="19">
        <v>670.20348837209303</v>
      </c>
      <c r="AF2" s="17">
        <v>31.6677</v>
      </c>
      <c r="AG2" s="17" t="s">
        <v>56</v>
      </c>
      <c r="AH2" s="19">
        <v>16250</v>
      </c>
      <c r="AI2" s="19">
        <v>80528</v>
      </c>
      <c r="AJ2" s="15"/>
      <c r="AK2" s="15"/>
      <c r="AL2" s="15"/>
      <c r="AM2" s="15"/>
      <c r="AO2" s="18" t="s">
        <v>57</v>
      </c>
      <c r="AP2" s="18" t="s">
        <v>58</v>
      </c>
      <c r="AQ2" s="12" t="s">
        <v>59</v>
      </c>
    </row>
    <row r="3" spans="1:43" ht="15.75" customHeight="1" x14ac:dyDescent="0.2">
      <c r="A3" s="12" t="s">
        <v>38</v>
      </c>
      <c r="B3" s="12" t="s">
        <v>60</v>
      </c>
      <c r="C3" s="20" t="s">
        <v>61</v>
      </c>
      <c r="D3" s="21" t="s">
        <v>62</v>
      </c>
      <c r="E3" s="12" t="s">
        <v>63</v>
      </c>
      <c r="F3" s="12" t="s">
        <v>64</v>
      </c>
      <c r="G3" s="14">
        <v>318.91358798300001</v>
      </c>
      <c r="H3" s="15" t="s">
        <v>65</v>
      </c>
      <c r="I3" s="15"/>
      <c r="J3" s="15"/>
      <c r="K3" s="15" t="s">
        <v>45</v>
      </c>
      <c r="L3" s="15" t="s">
        <v>46</v>
      </c>
      <c r="M3" s="15" t="s">
        <v>66</v>
      </c>
      <c r="N3" s="15" t="s">
        <v>67</v>
      </c>
      <c r="O3" s="15" t="s">
        <v>48</v>
      </c>
      <c r="P3" s="16"/>
      <c r="Q3" s="22">
        <v>25</v>
      </c>
      <c r="R3" s="18"/>
      <c r="S3" s="12" t="s">
        <v>68</v>
      </c>
      <c r="T3" s="13"/>
      <c r="U3" s="12" t="s">
        <v>69</v>
      </c>
      <c r="V3" s="12" t="s">
        <v>52</v>
      </c>
      <c r="W3" s="12">
        <v>2.1</v>
      </c>
      <c r="X3" s="12" t="s">
        <v>70</v>
      </c>
      <c r="Y3" s="12" t="s">
        <v>71</v>
      </c>
      <c r="Z3" s="12" t="s">
        <v>54</v>
      </c>
      <c r="AA3" s="12" t="s">
        <v>72</v>
      </c>
      <c r="AB3" s="19">
        <v>22664</v>
      </c>
      <c r="AC3" s="12">
        <v>158</v>
      </c>
      <c r="AD3" s="19">
        <v>158365</v>
      </c>
      <c r="AE3" s="19">
        <v>2096.2539710554183</v>
      </c>
      <c r="AF3" s="17">
        <v>40.393500000000003</v>
      </c>
      <c r="AG3" s="17" t="s">
        <v>56</v>
      </c>
      <c r="AH3" s="19">
        <v>2148</v>
      </c>
      <c r="AI3" s="19">
        <v>123194</v>
      </c>
      <c r="AJ3" s="15"/>
      <c r="AK3" s="15"/>
      <c r="AL3" s="15"/>
      <c r="AM3" s="15"/>
      <c r="AO3" s="18" t="s">
        <v>73</v>
      </c>
      <c r="AP3" s="18" t="s">
        <v>74</v>
      </c>
      <c r="AQ3" s="12" t="s">
        <v>75</v>
      </c>
    </row>
    <row r="4" spans="1:43" ht="15.75" customHeight="1" x14ac:dyDescent="0.2">
      <c r="A4" s="12" t="s">
        <v>38</v>
      </c>
      <c r="B4" s="12" t="s">
        <v>76</v>
      </c>
      <c r="C4" s="20" t="s">
        <v>77</v>
      </c>
      <c r="D4" s="21" t="s">
        <v>78</v>
      </c>
      <c r="E4" s="12" t="s">
        <v>79</v>
      </c>
      <c r="F4" s="12" t="s">
        <v>64</v>
      </c>
      <c r="G4" s="14">
        <v>360.41690022</v>
      </c>
      <c r="H4" s="15" t="s">
        <v>80</v>
      </c>
      <c r="I4" s="15"/>
      <c r="J4" s="15"/>
      <c r="K4" s="15" t="s">
        <v>45</v>
      </c>
      <c r="L4" s="15" t="s">
        <v>46</v>
      </c>
      <c r="M4" s="15" t="s">
        <v>66</v>
      </c>
      <c r="N4" s="15" t="s">
        <v>81</v>
      </c>
      <c r="O4" s="15" t="s">
        <v>48</v>
      </c>
      <c r="P4" s="16"/>
      <c r="Q4" s="22">
        <v>25</v>
      </c>
      <c r="R4" s="18"/>
      <c r="S4" s="12" t="s">
        <v>49</v>
      </c>
      <c r="T4" s="13" t="s">
        <v>82</v>
      </c>
      <c r="U4" s="12" t="s">
        <v>83</v>
      </c>
      <c r="V4" s="12" t="s">
        <v>52</v>
      </c>
      <c r="W4" s="12">
        <v>2.1</v>
      </c>
      <c r="X4" s="12" t="str">
        <f>"-z 5000"</f>
        <v>-z 5000</v>
      </c>
      <c r="Y4" s="12" t="s">
        <v>84</v>
      </c>
      <c r="Z4" s="12" t="s">
        <v>54</v>
      </c>
      <c r="AA4" s="12" t="s">
        <v>85</v>
      </c>
      <c r="AB4" s="19">
        <v>17865</v>
      </c>
      <c r="AC4" s="12">
        <v>9</v>
      </c>
      <c r="AD4" s="19">
        <v>516005</v>
      </c>
      <c r="AE4" s="19">
        <v>8665.0713685978171</v>
      </c>
      <c r="AF4" s="17">
        <v>43.806399999999996</v>
      </c>
      <c r="AG4" s="17" t="s">
        <v>86</v>
      </c>
      <c r="AH4" s="19">
        <v>0</v>
      </c>
      <c r="AI4" s="19">
        <v>0</v>
      </c>
      <c r="AJ4" s="15"/>
      <c r="AK4" s="15"/>
      <c r="AL4" s="15"/>
      <c r="AM4" s="15"/>
      <c r="AO4" s="18" t="s">
        <v>87</v>
      </c>
      <c r="AP4" s="18" t="s">
        <v>88</v>
      </c>
      <c r="AQ4" s="12" t="s">
        <v>59</v>
      </c>
    </row>
    <row r="5" spans="1:43" ht="15.75" customHeight="1" x14ac:dyDescent="0.2">
      <c r="A5" s="12" t="s">
        <v>38</v>
      </c>
      <c r="B5" s="12" t="s">
        <v>89</v>
      </c>
      <c r="C5" s="20" t="s">
        <v>90</v>
      </c>
      <c r="D5" s="21" t="s">
        <v>91</v>
      </c>
      <c r="E5" s="12" t="s">
        <v>92</v>
      </c>
      <c r="F5" s="12" t="s">
        <v>64</v>
      </c>
      <c r="G5" s="14">
        <v>233.29273348699999</v>
      </c>
      <c r="H5" s="15" t="s">
        <v>65</v>
      </c>
      <c r="I5" s="15"/>
      <c r="J5" s="15"/>
      <c r="K5" s="15" t="s">
        <v>45</v>
      </c>
      <c r="L5" s="15" t="s">
        <v>46</v>
      </c>
      <c r="M5" s="15" t="s">
        <v>47</v>
      </c>
      <c r="N5" s="15"/>
      <c r="O5" s="15" t="s">
        <v>93</v>
      </c>
      <c r="P5" s="18" t="s">
        <v>94</v>
      </c>
      <c r="Q5" s="22">
        <v>17</v>
      </c>
      <c r="R5" s="16" t="s">
        <v>95</v>
      </c>
      <c r="S5" s="12" t="s">
        <v>68</v>
      </c>
      <c r="T5" s="13"/>
      <c r="U5" s="12" t="s">
        <v>96</v>
      </c>
      <c r="V5" s="12" t="s">
        <v>52</v>
      </c>
      <c r="W5" s="12">
        <v>2.1</v>
      </c>
      <c r="Y5" s="12" t="s">
        <v>97</v>
      </c>
      <c r="Z5" s="12" t="s">
        <v>54</v>
      </c>
      <c r="AA5" s="12" t="s">
        <v>98</v>
      </c>
      <c r="AB5" s="19">
        <v>16407</v>
      </c>
      <c r="AC5" s="12">
        <v>381</v>
      </c>
      <c r="AD5" s="19">
        <v>666679</v>
      </c>
      <c r="AE5" s="19">
        <v>12190.144450539405</v>
      </c>
      <c r="AF5" s="17" t="s">
        <v>99</v>
      </c>
      <c r="AG5" s="17" t="s">
        <v>100</v>
      </c>
      <c r="AH5" s="19">
        <v>16408</v>
      </c>
      <c r="AI5" s="19">
        <v>893120</v>
      </c>
      <c r="AJ5" s="15"/>
      <c r="AK5" s="15"/>
      <c r="AL5" s="15"/>
      <c r="AM5" s="15"/>
      <c r="AO5" s="18"/>
      <c r="AP5" s="18"/>
    </row>
    <row r="6" spans="1:43" ht="15.75" customHeight="1" x14ac:dyDescent="0.2">
      <c r="A6" s="12" t="s">
        <v>38</v>
      </c>
      <c r="B6" s="12" t="s">
        <v>101</v>
      </c>
      <c r="C6" s="20" t="s">
        <v>102</v>
      </c>
      <c r="D6" s="21" t="s">
        <v>103</v>
      </c>
      <c r="E6" s="12" t="s">
        <v>104</v>
      </c>
      <c r="F6" s="12" t="s">
        <v>64</v>
      </c>
      <c r="G6" s="14">
        <v>273.01621431900003</v>
      </c>
      <c r="H6" s="15" t="s">
        <v>65</v>
      </c>
      <c r="I6" s="15"/>
      <c r="J6" s="15"/>
      <c r="K6" s="15" t="s">
        <v>45</v>
      </c>
      <c r="L6" s="15" t="s">
        <v>46</v>
      </c>
      <c r="M6" s="15" t="s">
        <v>47</v>
      </c>
      <c r="N6" s="15"/>
      <c r="O6" s="15" t="s">
        <v>93</v>
      </c>
      <c r="P6" s="18" t="s">
        <v>94</v>
      </c>
      <c r="Q6" s="22">
        <v>17</v>
      </c>
      <c r="R6" s="18"/>
      <c r="S6" s="12" t="s">
        <v>68</v>
      </c>
      <c r="T6" s="13"/>
      <c r="U6" s="12" t="s">
        <v>105</v>
      </c>
      <c r="V6" s="12" t="s">
        <v>52</v>
      </c>
      <c r="W6" s="12">
        <v>2.1</v>
      </c>
      <c r="Y6" s="12" t="s">
        <v>106</v>
      </c>
      <c r="Z6" s="12" t="s">
        <v>54</v>
      </c>
      <c r="AA6" s="12" t="s">
        <v>107</v>
      </c>
      <c r="AB6" s="19">
        <v>16291</v>
      </c>
      <c r="AC6" s="12">
        <v>102</v>
      </c>
      <c r="AD6" s="19">
        <v>894115</v>
      </c>
      <c r="AE6" s="19">
        <v>16465.195506721502</v>
      </c>
      <c r="AF6" s="17" t="s">
        <v>99</v>
      </c>
      <c r="AG6" s="17" t="s">
        <v>100</v>
      </c>
      <c r="AH6" s="19">
        <v>16291</v>
      </c>
      <c r="AI6" s="19">
        <v>1334632</v>
      </c>
      <c r="AJ6" s="15"/>
      <c r="AK6" s="15"/>
      <c r="AL6" s="15"/>
      <c r="AM6" s="15"/>
      <c r="AO6" s="18"/>
      <c r="AP6" s="18"/>
    </row>
    <row r="7" spans="1:43" ht="15.75" customHeight="1" x14ac:dyDescent="0.2">
      <c r="A7" s="12" t="s">
        <v>38</v>
      </c>
      <c r="B7" s="12" t="s">
        <v>108</v>
      </c>
      <c r="C7" s="20" t="s">
        <v>109</v>
      </c>
      <c r="D7" s="21" t="s">
        <v>110</v>
      </c>
      <c r="E7" s="12" t="s">
        <v>111</v>
      </c>
      <c r="F7" s="12" t="s">
        <v>64</v>
      </c>
      <c r="G7" s="14">
        <v>252.47738027299999</v>
      </c>
      <c r="H7" s="15" t="s">
        <v>65</v>
      </c>
      <c r="I7" s="15"/>
      <c r="J7" s="15"/>
      <c r="K7" s="15" t="s">
        <v>45</v>
      </c>
      <c r="L7" s="15" t="s">
        <v>46</v>
      </c>
      <c r="M7" s="15" t="s">
        <v>47</v>
      </c>
      <c r="N7" s="15"/>
      <c r="O7" s="12" t="s">
        <v>112</v>
      </c>
      <c r="P7" s="18" t="s">
        <v>113</v>
      </c>
      <c r="Q7" s="22">
        <v>17</v>
      </c>
      <c r="R7" s="18" t="s">
        <v>114</v>
      </c>
      <c r="S7" s="12" t="s">
        <v>68</v>
      </c>
      <c r="T7" s="13"/>
      <c r="U7" s="12" t="s">
        <v>115</v>
      </c>
      <c r="V7" s="12" t="s">
        <v>52</v>
      </c>
      <c r="W7" s="12">
        <v>2.1</v>
      </c>
      <c r="Y7" s="12" t="s">
        <v>116</v>
      </c>
      <c r="Z7" s="12" t="s">
        <v>54</v>
      </c>
      <c r="AA7" s="12" t="s">
        <v>117</v>
      </c>
      <c r="AB7" s="19">
        <v>16008</v>
      </c>
      <c r="AC7" s="12">
        <v>80</v>
      </c>
      <c r="AD7" s="19">
        <v>1265578</v>
      </c>
      <c r="AE7" s="19">
        <v>23717.728635682161</v>
      </c>
      <c r="AF7" s="17">
        <v>42.631599999999999</v>
      </c>
      <c r="AG7" s="17" t="s">
        <v>100</v>
      </c>
      <c r="AH7" s="19">
        <v>16007</v>
      </c>
      <c r="AI7" s="19">
        <v>1952268</v>
      </c>
      <c r="AJ7" s="15"/>
      <c r="AK7" s="15"/>
      <c r="AL7" s="15"/>
      <c r="AM7" s="15"/>
      <c r="AO7" s="18"/>
      <c r="AP7" s="18"/>
    </row>
    <row r="8" spans="1:43" ht="15.75" customHeight="1" x14ac:dyDescent="0.2">
      <c r="A8" s="12" t="s">
        <v>118</v>
      </c>
      <c r="B8" s="12" t="s">
        <v>119</v>
      </c>
      <c r="C8" s="13" t="s">
        <v>120</v>
      </c>
      <c r="D8" s="13" t="s">
        <v>121</v>
      </c>
      <c r="E8" s="12" t="s">
        <v>122</v>
      </c>
      <c r="F8" s="18" t="s">
        <v>123</v>
      </c>
      <c r="G8" s="14">
        <v>106.00287208899999</v>
      </c>
      <c r="H8" s="12" t="s">
        <v>124</v>
      </c>
      <c r="I8" s="12" t="s">
        <v>54</v>
      </c>
      <c r="K8" s="12" t="s">
        <v>125</v>
      </c>
      <c r="L8" s="12" t="s">
        <v>126</v>
      </c>
      <c r="M8" s="15" t="s">
        <v>66</v>
      </c>
      <c r="N8" s="15" t="s">
        <v>127</v>
      </c>
      <c r="O8" s="15" t="s">
        <v>93</v>
      </c>
      <c r="P8" s="16"/>
      <c r="Q8" s="17">
        <v>15</v>
      </c>
      <c r="R8" s="18" t="s">
        <v>128</v>
      </c>
      <c r="S8" s="12" t="s">
        <v>68</v>
      </c>
      <c r="T8" s="13"/>
      <c r="U8" s="12" t="s">
        <v>129</v>
      </c>
      <c r="V8" s="12" t="s">
        <v>52</v>
      </c>
      <c r="W8" s="12">
        <v>2.1</v>
      </c>
      <c r="X8" s="12" t="str">
        <f>"-v LENIENT -m blasr"</f>
        <v>-v LENIENT -m blasr</v>
      </c>
      <c r="Y8" s="12" t="s">
        <v>130</v>
      </c>
      <c r="Z8" s="12" t="s">
        <v>54</v>
      </c>
      <c r="AA8" s="12" t="s">
        <v>1024</v>
      </c>
      <c r="AB8" s="19">
        <v>17830</v>
      </c>
      <c r="AC8" s="12">
        <v>233</v>
      </c>
      <c r="AD8" s="19">
        <v>6322</v>
      </c>
      <c r="AE8" s="19">
        <v>106.37128435221537</v>
      </c>
      <c r="AF8" s="17" t="s">
        <v>131</v>
      </c>
      <c r="AG8" s="17" t="s">
        <v>56</v>
      </c>
      <c r="AH8" s="19">
        <v>18151</v>
      </c>
      <c r="AI8" s="19">
        <v>23382</v>
      </c>
      <c r="AJ8" s="15"/>
      <c r="AK8" s="15"/>
      <c r="AL8" s="15"/>
      <c r="AM8" s="15"/>
      <c r="AO8" s="18">
        <v>16723</v>
      </c>
      <c r="AP8" s="18">
        <v>17706</v>
      </c>
      <c r="AQ8" s="12" t="s">
        <v>132</v>
      </c>
    </row>
    <row r="9" spans="1:43" ht="15.75" customHeight="1" x14ac:dyDescent="0.2">
      <c r="A9" s="12" t="s">
        <v>118</v>
      </c>
      <c r="B9" s="12" t="s">
        <v>133</v>
      </c>
      <c r="C9" s="20" t="s">
        <v>134</v>
      </c>
      <c r="D9" s="21" t="s">
        <v>135</v>
      </c>
      <c r="E9" s="12" t="s">
        <v>136</v>
      </c>
      <c r="F9" s="12" t="s">
        <v>123</v>
      </c>
      <c r="G9" s="14">
        <v>62.006791036999999</v>
      </c>
      <c r="H9" s="12" t="s">
        <v>124</v>
      </c>
      <c r="I9" s="12" t="s">
        <v>54</v>
      </c>
      <c r="J9" s="12" t="s">
        <v>137</v>
      </c>
      <c r="K9" s="12" t="s">
        <v>138</v>
      </c>
      <c r="L9" s="15" t="s">
        <v>139</v>
      </c>
      <c r="M9" s="15" t="s">
        <v>66</v>
      </c>
      <c r="N9" s="15" t="s">
        <v>140</v>
      </c>
      <c r="O9" s="15" t="s">
        <v>93</v>
      </c>
      <c r="P9" s="16" t="s">
        <v>141</v>
      </c>
      <c r="Q9" s="17">
        <v>30</v>
      </c>
      <c r="R9" s="18"/>
      <c r="S9" s="12" t="s">
        <v>68</v>
      </c>
      <c r="T9" s="13"/>
      <c r="U9" s="12" t="s">
        <v>142</v>
      </c>
      <c r="V9" s="12" t="s">
        <v>52</v>
      </c>
      <c r="W9" s="17" t="str">
        <f>"2.0"</f>
        <v>2.0</v>
      </c>
      <c r="X9" s="12" t="str">
        <f>"-d true -p 70 -o ""stopOnLowCoverage=0 obtErrorRate=0.1 obtOvlErrorRate=0.1 utgErrorRate=0.08 utgOvlErrorRate=0.08"""</f>
        <v>-d true -p 70 -o "stopOnLowCoverage=0 obtErrorRate=0.1 obtOvlErrorRate=0.1 utgErrorRate=0.08 utgOvlErrorRate=0.08"</v>
      </c>
      <c r="Y9" s="12" t="s">
        <v>143</v>
      </c>
      <c r="Z9" s="12" t="s">
        <v>54</v>
      </c>
      <c r="AA9" s="12" t="s">
        <v>1025</v>
      </c>
      <c r="AB9" s="19">
        <v>18488</v>
      </c>
      <c r="AC9" s="12">
        <v>34</v>
      </c>
      <c r="AD9" s="19">
        <v>11502</v>
      </c>
      <c r="AE9" s="19">
        <v>186.63998269147555</v>
      </c>
      <c r="AF9" s="17" t="s">
        <v>131</v>
      </c>
      <c r="AG9" s="17" t="s">
        <v>56</v>
      </c>
      <c r="AH9" s="19">
        <v>9750</v>
      </c>
      <c r="AI9" s="19">
        <v>4754870</v>
      </c>
      <c r="AJ9" s="15"/>
      <c r="AK9" s="15"/>
      <c r="AL9" s="15"/>
      <c r="AM9" s="15"/>
      <c r="AO9" s="18">
        <v>17355</v>
      </c>
      <c r="AP9" s="18">
        <v>18488</v>
      </c>
      <c r="AQ9" s="12" t="s">
        <v>132</v>
      </c>
    </row>
    <row r="10" spans="1:43" ht="15.75" customHeight="1" x14ac:dyDescent="0.2">
      <c r="A10" s="12" t="s">
        <v>118</v>
      </c>
      <c r="B10" s="12" t="s">
        <v>144</v>
      </c>
      <c r="C10" s="13" t="s">
        <v>145</v>
      </c>
      <c r="D10" s="13" t="s">
        <v>146</v>
      </c>
      <c r="E10" s="12" t="s">
        <v>147</v>
      </c>
      <c r="F10" s="12" t="s">
        <v>123</v>
      </c>
      <c r="G10" s="14">
        <v>77.026547903999997</v>
      </c>
      <c r="H10" s="12" t="s">
        <v>148</v>
      </c>
      <c r="K10" s="12" t="s">
        <v>149</v>
      </c>
      <c r="L10" s="12" t="s">
        <v>126</v>
      </c>
      <c r="M10" s="15" t="s">
        <v>66</v>
      </c>
      <c r="N10" s="15" t="s">
        <v>150</v>
      </c>
      <c r="O10" s="15" t="s">
        <v>93</v>
      </c>
      <c r="P10" s="16"/>
      <c r="Q10" s="17">
        <v>17</v>
      </c>
      <c r="R10" s="18"/>
      <c r="S10" s="12" t="s">
        <v>49</v>
      </c>
      <c r="T10" s="13" t="s">
        <v>151</v>
      </c>
      <c r="U10" s="12" t="s">
        <v>152</v>
      </c>
      <c r="V10" s="12" t="s">
        <v>52</v>
      </c>
      <c r="W10" s="12">
        <v>2.1</v>
      </c>
      <c r="Y10" s="12" t="s">
        <v>153</v>
      </c>
      <c r="Z10" s="12" t="s">
        <v>54</v>
      </c>
      <c r="AA10" s="12" t="s">
        <v>1026</v>
      </c>
      <c r="AB10" s="19">
        <v>18982</v>
      </c>
      <c r="AC10" s="12">
        <v>398</v>
      </c>
      <c r="AD10" s="19">
        <v>697072</v>
      </c>
      <c r="AE10" s="19">
        <v>11016.837003476978</v>
      </c>
      <c r="AF10" s="17" t="s">
        <v>99</v>
      </c>
      <c r="AG10" s="17" t="s">
        <v>154</v>
      </c>
      <c r="AH10" s="19">
        <v>2168</v>
      </c>
      <c r="AI10" s="19">
        <v>139340</v>
      </c>
      <c r="AJ10" s="15"/>
      <c r="AK10" s="15"/>
      <c r="AL10" s="15" t="s">
        <v>155</v>
      </c>
      <c r="AM10" s="15"/>
      <c r="AO10" s="18"/>
      <c r="AP10" s="18"/>
    </row>
    <row r="11" spans="1:43" ht="15.75" customHeight="1" x14ac:dyDescent="0.2">
      <c r="A11" s="12" t="s">
        <v>118</v>
      </c>
      <c r="B11" s="12" t="s">
        <v>156</v>
      </c>
      <c r="C11" s="13" t="s">
        <v>157</v>
      </c>
      <c r="D11" s="13" t="s">
        <v>158</v>
      </c>
      <c r="E11" s="12" t="s">
        <v>159</v>
      </c>
      <c r="F11" s="18" t="s">
        <v>123</v>
      </c>
      <c r="G11" s="14">
        <v>109.308136483</v>
      </c>
      <c r="H11" s="12" t="s">
        <v>148</v>
      </c>
      <c r="K11" s="12" t="s">
        <v>125</v>
      </c>
      <c r="L11" s="12" t="s">
        <v>126</v>
      </c>
      <c r="M11" s="15" t="s">
        <v>66</v>
      </c>
      <c r="N11" s="15" t="s">
        <v>67</v>
      </c>
      <c r="O11" s="15" t="s">
        <v>93</v>
      </c>
      <c r="P11" s="16"/>
      <c r="Q11" s="17">
        <v>15</v>
      </c>
      <c r="R11" s="18" t="s">
        <v>160</v>
      </c>
      <c r="S11" s="12" t="s">
        <v>68</v>
      </c>
      <c r="T11" s="13"/>
      <c r="U11" s="12" t="s">
        <v>161</v>
      </c>
      <c r="V11" s="12" t="s">
        <v>52</v>
      </c>
      <c r="W11" s="12">
        <v>2.1</v>
      </c>
      <c r="Y11" s="12" t="s">
        <v>162</v>
      </c>
      <c r="Z11" s="12" t="s">
        <v>54</v>
      </c>
      <c r="AA11" s="12" t="s">
        <v>1027</v>
      </c>
      <c r="AB11" s="19">
        <v>16855</v>
      </c>
      <c r="AC11" s="12">
        <v>441</v>
      </c>
      <c r="AD11" s="19">
        <v>1088747</v>
      </c>
      <c r="AE11" s="19">
        <v>19378.469296944528</v>
      </c>
      <c r="AF11" s="17" t="s">
        <v>99</v>
      </c>
      <c r="AG11" s="17" t="s">
        <v>56</v>
      </c>
      <c r="AH11" s="19">
        <v>19362</v>
      </c>
      <c r="AI11" s="19">
        <v>1935204</v>
      </c>
      <c r="AJ11" s="15"/>
      <c r="AK11" s="15"/>
      <c r="AL11" s="15"/>
      <c r="AM11" s="15"/>
      <c r="AO11" s="18"/>
      <c r="AP11" s="18"/>
    </row>
    <row r="12" spans="1:43" ht="15.75" customHeight="1" x14ac:dyDescent="0.2">
      <c r="A12" s="12" t="s">
        <v>118</v>
      </c>
      <c r="B12" s="12" t="s">
        <v>163</v>
      </c>
      <c r="C12" s="13" t="s">
        <v>164</v>
      </c>
      <c r="D12" s="21" t="s">
        <v>165</v>
      </c>
      <c r="E12" s="12" t="s">
        <v>166</v>
      </c>
      <c r="F12" s="12" t="s">
        <v>123</v>
      </c>
      <c r="G12" s="14">
        <v>67.193758961</v>
      </c>
      <c r="H12" s="12" t="s">
        <v>124</v>
      </c>
      <c r="I12" s="12" t="s">
        <v>54</v>
      </c>
      <c r="K12" s="15" t="s">
        <v>167</v>
      </c>
      <c r="L12" s="15" t="s">
        <v>168</v>
      </c>
      <c r="M12" s="12" t="s">
        <v>66</v>
      </c>
      <c r="O12" s="12" t="s">
        <v>48</v>
      </c>
      <c r="P12" s="18" t="s">
        <v>169</v>
      </c>
      <c r="Q12" s="17">
        <v>15</v>
      </c>
      <c r="R12" s="18" t="s">
        <v>128</v>
      </c>
      <c r="S12" s="12" t="s">
        <v>68</v>
      </c>
      <c r="T12" s="13"/>
      <c r="U12" s="12" t="s">
        <v>170</v>
      </c>
      <c r="V12" s="12" t="s">
        <v>52</v>
      </c>
      <c r="W12" s="17" t="str">
        <f>"2.0"</f>
        <v>2.0</v>
      </c>
      <c r="Y12" s="12" t="s">
        <v>171</v>
      </c>
      <c r="Z12" s="12" t="s">
        <v>172</v>
      </c>
      <c r="AB12" s="23" t="s">
        <v>131</v>
      </c>
      <c r="AC12" s="12">
        <v>0</v>
      </c>
      <c r="AD12" s="19"/>
      <c r="AE12" s="19"/>
      <c r="AG12" s="17" t="s">
        <v>56</v>
      </c>
      <c r="AH12" s="19">
        <v>16195</v>
      </c>
      <c r="AI12" s="19">
        <v>1641700</v>
      </c>
      <c r="AJ12" s="15"/>
      <c r="AK12" s="15"/>
      <c r="AL12" s="15"/>
      <c r="AM12" s="15"/>
      <c r="AO12" s="18"/>
      <c r="AP12" s="18"/>
    </row>
    <row r="13" spans="1:43" ht="15.75" customHeight="1" x14ac:dyDescent="0.2">
      <c r="A13" s="12" t="s">
        <v>118</v>
      </c>
      <c r="B13" s="12" t="s">
        <v>173</v>
      </c>
      <c r="C13" s="13" t="s">
        <v>174</v>
      </c>
      <c r="D13" s="13" t="s">
        <v>175</v>
      </c>
      <c r="E13" s="12" t="s">
        <v>176</v>
      </c>
      <c r="F13" s="12" t="s">
        <v>43</v>
      </c>
      <c r="G13" s="14">
        <v>94.627394335999995</v>
      </c>
      <c r="H13" s="12" t="s">
        <v>124</v>
      </c>
      <c r="I13" s="12" t="s">
        <v>54</v>
      </c>
      <c r="K13" s="15" t="s">
        <v>45</v>
      </c>
      <c r="L13" s="15" t="s">
        <v>177</v>
      </c>
      <c r="M13" s="15" t="s">
        <v>47</v>
      </c>
      <c r="N13" s="15"/>
      <c r="O13" s="15" t="s">
        <v>48</v>
      </c>
      <c r="P13" s="16"/>
      <c r="Q13" s="17">
        <v>20</v>
      </c>
      <c r="R13" s="18"/>
      <c r="S13" s="12" t="s">
        <v>68</v>
      </c>
      <c r="T13" s="13"/>
      <c r="U13" s="12" t="s">
        <v>178</v>
      </c>
      <c r="V13" s="12" t="s">
        <v>52</v>
      </c>
      <c r="W13" s="12">
        <v>2.1</v>
      </c>
      <c r="Y13" s="12" t="s">
        <v>179</v>
      </c>
      <c r="Z13" s="12" t="s">
        <v>54</v>
      </c>
      <c r="AA13" s="12" t="s">
        <v>1028</v>
      </c>
      <c r="AB13" s="19">
        <v>19053</v>
      </c>
      <c r="AC13" s="12">
        <v>13</v>
      </c>
      <c r="AD13" s="19">
        <v>1445</v>
      </c>
      <c r="AE13" s="19">
        <v>22.752322468902534</v>
      </c>
      <c r="AF13" s="17" t="s">
        <v>131</v>
      </c>
      <c r="AG13" s="17" t="s">
        <v>56</v>
      </c>
      <c r="AH13" s="19">
        <v>3533</v>
      </c>
      <c r="AI13" s="19">
        <v>2356</v>
      </c>
      <c r="AJ13" s="15"/>
      <c r="AK13" s="15"/>
      <c r="AL13" s="15" t="s">
        <v>180</v>
      </c>
      <c r="AM13" s="15"/>
      <c r="AO13" s="18"/>
      <c r="AP13" s="18"/>
    </row>
    <row r="14" spans="1:43" ht="15.75" customHeight="1" x14ac:dyDescent="0.2">
      <c r="A14" s="12" t="s">
        <v>118</v>
      </c>
      <c r="B14" s="12" t="s">
        <v>181</v>
      </c>
      <c r="C14" s="20" t="s">
        <v>182</v>
      </c>
      <c r="D14" s="21" t="s">
        <v>183</v>
      </c>
      <c r="E14" s="12" t="s">
        <v>184</v>
      </c>
      <c r="F14" s="12" t="s">
        <v>43</v>
      </c>
      <c r="G14" s="14">
        <v>123.554925535</v>
      </c>
      <c r="H14" s="12" t="s">
        <v>124</v>
      </c>
      <c r="I14" s="12" t="s">
        <v>54</v>
      </c>
      <c r="K14" s="15" t="s">
        <v>185</v>
      </c>
      <c r="L14" s="15" t="s">
        <v>186</v>
      </c>
      <c r="M14" s="15" t="s">
        <v>47</v>
      </c>
      <c r="N14" s="15"/>
      <c r="O14" s="15" t="s">
        <v>187</v>
      </c>
      <c r="P14" s="16"/>
      <c r="Q14" s="17">
        <v>20</v>
      </c>
      <c r="R14" s="18"/>
      <c r="S14" s="12" t="s">
        <v>68</v>
      </c>
      <c r="T14" s="13"/>
      <c r="U14" s="12" t="s">
        <v>188</v>
      </c>
      <c r="V14" s="12" t="s">
        <v>52</v>
      </c>
      <c r="W14" s="12">
        <v>2.1</v>
      </c>
      <c r="Y14" s="12" t="s">
        <v>189</v>
      </c>
      <c r="Z14" s="12" t="s">
        <v>54</v>
      </c>
      <c r="AA14" s="12" t="s">
        <v>190</v>
      </c>
      <c r="AB14" s="19">
        <v>16784</v>
      </c>
      <c r="AC14" s="12">
        <v>12</v>
      </c>
      <c r="AD14" s="19">
        <v>1799</v>
      </c>
      <c r="AE14" s="19">
        <v>32.155624404194469</v>
      </c>
      <c r="AF14" s="17" t="s">
        <v>131</v>
      </c>
      <c r="AG14" s="17" t="s">
        <v>56</v>
      </c>
      <c r="AH14" s="19">
        <v>4328</v>
      </c>
      <c r="AI14" s="19">
        <v>3320</v>
      </c>
      <c r="AJ14" s="15"/>
      <c r="AK14" s="15"/>
      <c r="AL14" s="15"/>
      <c r="AM14" s="15"/>
      <c r="AO14" s="18"/>
      <c r="AP14" s="18"/>
    </row>
    <row r="15" spans="1:43" ht="15.75" customHeight="1" x14ac:dyDescent="0.2">
      <c r="A15" s="12" t="s">
        <v>118</v>
      </c>
      <c r="B15" s="12" t="s">
        <v>191</v>
      </c>
      <c r="C15" s="13" t="s">
        <v>192</v>
      </c>
      <c r="D15" s="21" t="s">
        <v>193</v>
      </c>
      <c r="E15" s="12" t="s">
        <v>194</v>
      </c>
      <c r="F15" s="12" t="s">
        <v>43</v>
      </c>
      <c r="G15" s="14">
        <v>78.035083446000002</v>
      </c>
      <c r="H15" s="12" t="s">
        <v>124</v>
      </c>
      <c r="I15" s="12" t="s">
        <v>54</v>
      </c>
      <c r="K15" s="15" t="s">
        <v>45</v>
      </c>
      <c r="L15" s="15" t="s">
        <v>177</v>
      </c>
      <c r="M15" s="15" t="s">
        <v>47</v>
      </c>
      <c r="N15" s="15"/>
      <c r="O15" s="15" t="s">
        <v>48</v>
      </c>
      <c r="P15" s="16"/>
      <c r="Q15" s="17">
        <v>20</v>
      </c>
      <c r="R15" s="18"/>
      <c r="S15" s="12" t="s">
        <v>68</v>
      </c>
      <c r="T15" s="13"/>
      <c r="U15" s="12" t="s">
        <v>195</v>
      </c>
      <c r="V15" s="12" t="s">
        <v>196</v>
      </c>
      <c r="W15" s="12">
        <v>2.1</v>
      </c>
      <c r="Y15" s="12" t="s">
        <v>197</v>
      </c>
      <c r="Z15" s="12" t="s">
        <v>54</v>
      </c>
      <c r="AA15" s="12" t="s">
        <v>1029</v>
      </c>
      <c r="AB15" s="19">
        <v>18687</v>
      </c>
      <c r="AC15" s="12">
        <v>37</v>
      </c>
      <c r="AD15" s="19">
        <v>3076</v>
      </c>
      <c r="AE15" s="19">
        <v>49.381923262160861</v>
      </c>
      <c r="AF15" s="17" t="s">
        <v>131</v>
      </c>
      <c r="AG15" s="17" t="s">
        <v>56</v>
      </c>
      <c r="AH15" s="19">
        <v>19042</v>
      </c>
      <c r="AI15" s="19">
        <v>13544</v>
      </c>
      <c r="AJ15" s="15"/>
      <c r="AK15" s="15" t="s">
        <v>198</v>
      </c>
      <c r="AL15" s="15"/>
      <c r="AM15" s="15"/>
      <c r="AO15" s="18">
        <v>15302</v>
      </c>
      <c r="AP15" s="18">
        <v>18360</v>
      </c>
      <c r="AQ15" s="12" t="s">
        <v>199</v>
      </c>
    </row>
    <row r="16" spans="1:43" ht="15.75" customHeight="1" x14ac:dyDescent="0.2">
      <c r="A16" s="12" t="s">
        <v>118</v>
      </c>
      <c r="B16" s="12" t="s">
        <v>200</v>
      </c>
      <c r="C16" s="20" t="s">
        <v>201</v>
      </c>
      <c r="D16" s="20" t="s">
        <v>202</v>
      </c>
      <c r="E16" s="12" t="s">
        <v>203</v>
      </c>
      <c r="F16" s="12" t="s">
        <v>43</v>
      </c>
      <c r="G16" s="14">
        <v>165.40581975500001</v>
      </c>
      <c r="H16" s="12" t="s">
        <v>124</v>
      </c>
      <c r="I16" s="12" t="s">
        <v>54</v>
      </c>
      <c r="K16" s="15" t="s">
        <v>185</v>
      </c>
      <c r="L16" s="15" t="s">
        <v>186</v>
      </c>
      <c r="M16" s="15" t="s">
        <v>47</v>
      </c>
      <c r="N16" s="15"/>
      <c r="O16" s="15" t="s">
        <v>187</v>
      </c>
      <c r="P16" s="16"/>
      <c r="Q16" s="17">
        <v>20</v>
      </c>
      <c r="R16" s="18"/>
      <c r="S16" s="12" t="s">
        <v>49</v>
      </c>
      <c r="T16" s="13" t="s">
        <v>204</v>
      </c>
      <c r="U16" s="12" t="s">
        <v>205</v>
      </c>
      <c r="V16" s="12" t="s">
        <v>196</v>
      </c>
      <c r="W16" s="17" t="str">
        <f>"2.2"</f>
        <v>2.2</v>
      </c>
      <c r="X16" s="12" t="s">
        <v>206</v>
      </c>
      <c r="Y16" s="12" t="s">
        <v>207</v>
      </c>
      <c r="Z16" s="12" t="s">
        <v>54</v>
      </c>
      <c r="AA16" s="12" t="s">
        <v>1030</v>
      </c>
      <c r="AB16" s="19">
        <v>19935</v>
      </c>
      <c r="AC16" s="12">
        <v>196</v>
      </c>
      <c r="AD16" s="19">
        <v>3470</v>
      </c>
      <c r="AE16" s="19">
        <v>52.219714070729871</v>
      </c>
      <c r="AF16" s="17" t="s">
        <v>131</v>
      </c>
      <c r="AG16" s="17" t="s">
        <v>56</v>
      </c>
      <c r="AH16" s="19">
        <v>11334</v>
      </c>
      <c r="AI16" s="19">
        <v>6988</v>
      </c>
      <c r="AJ16" s="15"/>
      <c r="AK16" s="15"/>
      <c r="AL16" s="15"/>
      <c r="AM16" s="15"/>
      <c r="AO16" s="18">
        <v>15157</v>
      </c>
      <c r="AP16" s="18">
        <v>19583</v>
      </c>
      <c r="AQ16" s="12" t="s">
        <v>199</v>
      </c>
    </row>
    <row r="17" spans="1:43" ht="15.75" customHeight="1" x14ac:dyDescent="0.2">
      <c r="A17" s="12" t="s">
        <v>118</v>
      </c>
      <c r="B17" s="12" t="s">
        <v>208</v>
      </c>
      <c r="C17" s="13" t="s">
        <v>209</v>
      </c>
      <c r="D17" s="21" t="s">
        <v>210</v>
      </c>
      <c r="E17" s="12" t="s">
        <v>211</v>
      </c>
      <c r="F17" s="12" t="s">
        <v>43</v>
      </c>
      <c r="G17" s="14">
        <v>90.479961449000001</v>
      </c>
      <c r="H17" s="12" t="s">
        <v>124</v>
      </c>
      <c r="I17" s="12" t="s">
        <v>54</v>
      </c>
      <c r="K17" s="15" t="s">
        <v>45</v>
      </c>
      <c r="L17" s="15" t="s">
        <v>46</v>
      </c>
      <c r="M17" s="15" t="s">
        <v>47</v>
      </c>
      <c r="N17" s="15"/>
      <c r="O17" s="15" t="s">
        <v>48</v>
      </c>
      <c r="P17" s="16"/>
      <c r="Q17" s="17">
        <v>20</v>
      </c>
      <c r="R17" s="18"/>
      <c r="S17" s="12" t="s">
        <v>49</v>
      </c>
      <c r="T17" s="13" t="s">
        <v>212</v>
      </c>
      <c r="U17" s="12" t="s">
        <v>213</v>
      </c>
      <c r="V17" s="12" t="s">
        <v>52</v>
      </c>
      <c r="W17" s="12">
        <v>2.1</v>
      </c>
      <c r="Y17" s="12" t="s">
        <v>214</v>
      </c>
      <c r="Z17" s="12" t="s">
        <v>54</v>
      </c>
      <c r="AA17" s="12" t="s">
        <v>1031</v>
      </c>
      <c r="AB17" s="19">
        <v>18726</v>
      </c>
      <c r="AC17" s="12">
        <v>63</v>
      </c>
      <c r="AD17" s="19">
        <v>5380</v>
      </c>
      <c r="AE17" s="19">
        <v>86.190323614226216</v>
      </c>
      <c r="AF17" s="17" t="s">
        <v>131</v>
      </c>
      <c r="AG17" s="17" t="s">
        <v>56</v>
      </c>
      <c r="AH17" s="19">
        <v>16493</v>
      </c>
      <c r="AI17" s="19">
        <v>1475526</v>
      </c>
      <c r="AJ17" s="15"/>
      <c r="AK17" s="15"/>
      <c r="AL17" s="15" t="s">
        <v>198</v>
      </c>
      <c r="AM17" s="15"/>
      <c r="AO17" s="18"/>
      <c r="AP17" s="18"/>
    </row>
    <row r="18" spans="1:43" ht="15.75" customHeight="1" x14ac:dyDescent="0.2">
      <c r="A18" s="12" t="s">
        <v>118</v>
      </c>
      <c r="B18" s="12" t="s">
        <v>215</v>
      </c>
      <c r="C18" s="13" t="s">
        <v>216</v>
      </c>
      <c r="D18" s="13" t="s">
        <v>217</v>
      </c>
      <c r="E18" s="12" t="s">
        <v>218</v>
      </c>
      <c r="F18" s="12" t="s">
        <v>43</v>
      </c>
      <c r="G18" s="14">
        <v>77.380345774000006</v>
      </c>
      <c r="H18" s="12" t="s">
        <v>124</v>
      </c>
      <c r="I18" s="12" t="s">
        <v>54</v>
      </c>
      <c r="K18" s="15" t="s">
        <v>45</v>
      </c>
      <c r="L18" s="15" t="s">
        <v>177</v>
      </c>
      <c r="M18" s="15" t="s">
        <v>47</v>
      </c>
      <c r="N18" s="15"/>
      <c r="O18" s="15" t="s">
        <v>48</v>
      </c>
      <c r="P18" s="16"/>
      <c r="Q18" s="17">
        <v>20</v>
      </c>
      <c r="R18" s="18"/>
      <c r="S18" s="12" t="s">
        <v>49</v>
      </c>
      <c r="T18" s="13" t="s">
        <v>219</v>
      </c>
      <c r="U18" s="12" t="s">
        <v>220</v>
      </c>
      <c r="V18" s="12" t="s">
        <v>52</v>
      </c>
      <c r="W18" s="12">
        <v>2.1</v>
      </c>
      <c r="Y18" s="12" t="s">
        <v>221</v>
      </c>
      <c r="Z18" s="12" t="s">
        <v>54</v>
      </c>
      <c r="AA18" s="12" t="s">
        <v>1032</v>
      </c>
      <c r="AB18" s="19">
        <v>16895</v>
      </c>
      <c r="AC18" s="12">
        <v>336</v>
      </c>
      <c r="AD18" s="19">
        <v>6201</v>
      </c>
      <c r="AE18" s="19">
        <v>110.10949985202723</v>
      </c>
      <c r="AF18" s="17" t="s">
        <v>131</v>
      </c>
      <c r="AG18" s="17" t="s">
        <v>56</v>
      </c>
      <c r="AH18" s="19">
        <v>12127</v>
      </c>
      <c r="AI18" s="19">
        <v>10770</v>
      </c>
      <c r="AJ18" s="15"/>
      <c r="AK18" s="15"/>
      <c r="AL18" s="15"/>
      <c r="AM18" s="15"/>
      <c r="AO18" s="18"/>
      <c r="AP18" s="18"/>
    </row>
    <row r="19" spans="1:43" ht="15.75" customHeight="1" x14ac:dyDescent="0.2">
      <c r="A19" s="12" t="s">
        <v>118</v>
      </c>
      <c r="B19" s="12" t="s">
        <v>222</v>
      </c>
      <c r="C19" s="13" t="s">
        <v>223</v>
      </c>
      <c r="D19" s="21" t="s">
        <v>224</v>
      </c>
      <c r="E19" s="12" t="s">
        <v>225</v>
      </c>
      <c r="F19" s="12" t="s">
        <v>43</v>
      </c>
      <c r="G19" s="14">
        <v>76.989386382000006</v>
      </c>
      <c r="H19" s="12" t="s">
        <v>124</v>
      </c>
      <c r="I19" s="12" t="s">
        <v>54</v>
      </c>
      <c r="K19" s="15" t="s">
        <v>45</v>
      </c>
      <c r="L19" s="15" t="s">
        <v>177</v>
      </c>
      <c r="M19" s="15" t="s">
        <v>47</v>
      </c>
      <c r="N19" s="15"/>
      <c r="O19" s="15" t="s">
        <v>187</v>
      </c>
      <c r="P19" s="16"/>
      <c r="Q19" s="17">
        <v>20</v>
      </c>
      <c r="R19" s="18"/>
      <c r="S19" s="12" t="s">
        <v>68</v>
      </c>
      <c r="T19" s="13"/>
      <c r="U19" s="12" t="s">
        <v>226</v>
      </c>
      <c r="V19" s="12" t="s">
        <v>52</v>
      </c>
      <c r="W19" s="17">
        <v>2.2000000000000002</v>
      </c>
      <c r="X19" s="12" t="str">
        <f>"-p 70"</f>
        <v>-p 70</v>
      </c>
      <c r="Y19" s="12" t="s">
        <v>227</v>
      </c>
      <c r="Z19" s="12" t="s">
        <v>54</v>
      </c>
      <c r="AA19" s="12" t="s">
        <v>1033</v>
      </c>
      <c r="AB19" s="19">
        <v>19234</v>
      </c>
      <c r="AC19" s="12">
        <v>25</v>
      </c>
      <c r="AD19" s="19">
        <v>8343</v>
      </c>
      <c r="AE19" s="19">
        <v>130.12893833835915</v>
      </c>
      <c r="AF19" s="17" t="s">
        <v>131</v>
      </c>
      <c r="AG19" s="17" t="s">
        <v>56</v>
      </c>
      <c r="AH19" s="19">
        <v>12422</v>
      </c>
      <c r="AI19" s="19">
        <v>19312</v>
      </c>
      <c r="AJ19" s="15"/>
      <c r="AK19" s="15"/>
      <c r="AL19" s="15" t="s">
        <v>228</v>
      </c>
      <c r="AM19" s="15"/>
      <c r="AO19" s="18">
        <v>18887</v>
      </c>
      <c r="AP19" s="18">
        <v>19234</v>
      </c>
      <c r="AQ19" s="12" t="s">
        <v>132</v>
      </c>
    </row>
    <row r="20" spans="1:43" ht="15.75" customHeight="1" x14ac:dyDescent="0.2">
      <c r="A20" s="12" t="s">
        <v>118</v>
      </c>
      <c r="B20" s="12" t="s">
        <v>229</v>
      </c>
      <c r="C20" s="20" t="s">
        <v>230</v>
      </c>
      <c r="D20" s="21" t="s">
        <v>231</v>
      </c>
      <c r="E20" s="12" t="s">
        <v>232</v>
      </c>
      <c r="F20" s="12" t="s">
        <v>43</v>
      </c>
      <c r="G20" s="14">
        <v>87.141271567000004</v>
      </c>
      <c r="H20" s="12" t="s">
        <v>124</v>
      </c>
      <c r="I20" s="12" t="s">
        <v>54</v>
      </c>
      <c r="K20" s="15" t="s">
        <v>45</v>
      </c>
      <c r="L20" s="15" t="s">
        <v>177</v>
      </c>
      <c r="M20" s="15" t="s">
        <v>47</v>
      </c>
      <c r="N20" s="15"/>
      <c r="O20" s="15" t="s">
        <v>187</v>
      </c>
      <c r="P20" s="16"/>
      <c r="Q20" s="17">
        <v>20</v>
      </c>
      <c r="R20" s="18"/>
      <c r="S20" s="12" t="s">
        <v>49</v>
      </c>
      <c r="T20" s="13" t="s">
        <v>233</v>
      </c>
      <c r="U20" s="12" t="s">
        <v>234</v>
      </c>
      <c r="V20" s="12" t="s">
        <v>52</v>
      </c>
      <c r="W20" s="12">
        <v>2.1</v>
      </c>
      <c r="X20" s="12" t="str">
        <f>"-f 25000 -z 5000"</f>
        <v>-f 25000 -z 5000</v>
      </c>
      <c r="Y20" s="12" t="s">
        <v>235</v>
      </c>
      <c r="Z20" s="12" t="s">
        <v>54</v>
      </c>
      <c r="AA20" s="12" t="s">
        <v>1034</v>
      </c>
      <c r="AB20" s="19">
        <v>16842</v>
      </c>
      <c r="AC20" s="12">
        <v>280</v>
      </c>
      <c r="AD20" s="19">
        <v>8544</v>
      </c>
      <c r="AE20" s="19">
        <v>152.19095119344496</v>
      </c>
      <c r="AF20" s="17" t="s">
        <v>131</v>
      </c>
      <c r="AG20" s="17" t="s">
        <v>100</v>
      </c>
      <c r="AH20" s="19">
        <v>16844</v>
      </c>
      <c r="AI20" s="19">
        <v>11902</v>
      </c>
      <c r="AJ20" s="15"/>
      <c r="AK20" s="15"/>
      <c r="AL20" s="15"/>
      <c r="AM20" s="15"/>
      <c r="AO20" s="18"/>
      <c r="AP20" s="18"/>
    </row>
    <row r="21" spans="1:43" ht="15.75" customHeight="1" x14ac:dyDescent="0.2">
      <c r="A21" s="12" t="s">
        <v>118</v>
      </c>
      <c r="B21" s="12" t="s">
        <v>236</v>
      </c>
      <c r="C21" s="13" t="s">
        <v>237</v>
      </c>
      <c r="D21" s="21" t="s">
        <v>238</v>
      </c>
      <c r="E21" s="12" t="s">
        <v>239</v>
      </c>
      <c r="F21" s="12" t="s">
        <v>43</v>
      </c>
      <c r="G21" s="14">
        <v>75.354296129999994</v>
      </c>
      <c r="H21" s="12" t="s">
        <v>124</v>
      </c>
      <c r="I21" s="12" t="s">
        <v>54</v>
      </c>
      <c r="K21" s="15" t="s">
        <v>45</v>
      </c>
      <c r="L21" s="15" t="s">
        <v>177</v>
      </c>
      <c r="M21" s="15" t="s">
        <v>47</v>
      </c>
      <c r="N21" s="15"/>
      <c r="O21" s="15" t="s">
        <v>48</v>
      </c>
      <c r="P21" s="16"/>
      <c r="Q21" s="17">
        <v>20</v>
      </c>
      <c r="R21" s="18"/>
      <c r="S21" s="12" t="s">
        <v>68</v>
      </c>
      <c r="T21" s="13"/>
      <c r="U21" s="12" t="s">
        <v>240</v>
      </c>
      <c r="V21" s="12" t="s">
        <v>52</v>
      </c>
      <c r="W21" s="12">
        <v>2.1</v>
      </c>
      <c r="Y21" s="12" t="s">
        <v>241</v>
      </c>
      <c r="Z21" s="12" t="s">
        <v>54</v>
      </c>
      <c r="AA21" s="12" t="s">
        <v>1035</v>
      </c>
      <c r="AB21" s="19">
        <v>18200</v>
      </c>
      <c r="AC21" s="12">
        <v>71</v>
      </c>
      <c r="AD21" s="19">
        <v>9734</v>
      </c>
      <c r="AE21" s="19">
        <v>160.45054945054946</v>
      </c>
      <c r="AF21" s="17" t="s">
        <v>131</v>
      </c>
      <c r="AG21" s="17" t="s">
        <v>56</v>
      </c>
      <c r="AH21" s="19">
        <v>11152</v>
      </c>
      <c r="AI21" s="19">
        <v>1763682</v>
      </c>
      <c r="AJ21" s="15"/>
      <c r="AK21" s="15"/>
      <c r="AL21" s="15"/>
      <c r="AM21" s="15"/>
      <c r="AO21" s="18"/>
      <c r="AP21" s="18"/>
    </row>
    <row r="22" spans="1:43" ht="15.75" customHeight="1" x14ac:dyDescent="0.2">
      <c r="A22" s="12" t="s">
        <v>118</v>
      </c>
      <c r="B22" s="12" t="s">
        <v>242</v>
      </c>
      <c r="C22" s="13" t="s">
        <v>243</v>
      </c>
      <c r="D22" s="13" t="s">
        <v>244</v>
      </c>
      <c r="E22" s="12" t="s">
        <v>245</v>
      </c>
      <c r="F22" s="12" t="s">
        <v>43</v>
      </c>
      <c r="G22" s="14">
        <v>68.794085682000002</v>
      </c>
      <c r="H22" s="12" t="s">
        <v>124</v>
      </c>
      <c r="I22" s="12" t="s">
        <v>54</v>
      </c>
      <c r="K22" s="15" t="s">
        <v>45</v>
      </c>
      <c r="L22" s="15" t="s">
        <v>177</v>
      </c>
      <c r="M22" s="15" t="s">
        <v>47</v>
      </c>
      <c r="N22" s="15"/>
      <c r="O22" s="15" t="s">
        <v>48</v>
      </c>
      <c r="P22" s="16"/>
      <c r="Q22" s="17">
        <v>20</v>
      </c>
      <c r="R22" s="18"/>
      <c r="S22" s="12" t="s">
        <v>68</v>
      </c>
      <c r="T22" s="13"/>
      <c r="U22" s="12" t="s">
        <v>246</v>
      </c>
      <c r="V22" s="12" t="s">
        <v>196</v>
      </c>
      <c r="W22" s="12">
        <v>2.1</v>
      </c>
      <c r="X22" s="12" t="str">
        <f>"-f 25000 -p 6"</f>
        <v>-f 25000 -p 6</v>
      </c>
      <c r="Y22" s="12" t="s">
        <v>247</v>
      </c>
      <c r="Z22" s="12" t="s">
        <v>54</v>
      </c>
      <c r="AA22" s="12" t="s">
        <v>1036</v>
      </c>
      <c r="AB22" s="19">
        <v>19029</v>
      </c>
      <c r="AC22" s="12">
        <v>19</v>
      </c>
      <c r="AD22" s="19">
        <v>10021</v>
      </c>
      <c r="AE22" s="19">
        <v>157.9851805139524</v>
      </c>
      <c r="AF22" s="17" t="s">
        <v>131</v>
      </c>
      <c r="AG22" s="17" t="s">
        <v>100</v>
      </c>
      <c r="AH22" s="19">
        <v>16941</v>
      </c>
      <c r="AI22" s="19">
        <v>15864</v>
      </c>
      <c r="AJ22" s="15"/>
      <c r="AK22" s="15" t="s">
        <v>248</v>
      </c>
      <c r="AL22" s="15" t="s">
        <v>249</v>
      </c>
      <c r="AM22" s="15"/>
      <c r="AO22" s="18"/>
      <c r="AP22" s="18"/>
    </row>
    <row r="23" spans="1:43" ht="15.75" customHeight="1" x14ac:dyDescent="0.2">
      <c r="A23" s="12" t="s">
        <v>118</v>
      </c>
      <c r="B23" s="24" t="s">
        <v>250</v>
      </c>
      <c r="C23" s="25" t="s">
        <v>251</v>
      </c>
      <c r="D23" s="26" t="s">
        <v>252</v>
      </c>
      <c r="E23" s="12" t="s">
        <v>253</v>
      </c>
      <c r="F23" s="12" t="s">
        <v>43</v>
      </c>
      <c r="G23" s="14">
        <v>90.195963558000003</v>
      </c>
      <c r="H23" s="12" t="s">
        <v>124</v>
      </c>
      <c r="I23" s="12" t="s">
        <v>54</v>
      </c>
      <c r="K23" s="15" t="s">
        <v>45</v>
      </c>
      <c r="L23" s="15" t="s">
        <v>177</v>
      </c>
      <c r="M23" s="15" t="s">
        <v>47</v>
      </c>
      <c r="N23" s="15"/>
      <c r="O23" s="15" t="s">
        <v>48</v>
      </c>
      <c r="P23" s="16"/>
      <c r="Q23" s="17">
        <v>20</v>
      </c>
      <c r="R23" s="18"/>
      <c r="S23" s="12" t="s">
        <v>49</v>
      </c>
      <c r="T23" s="13" t="s">
        <v>254</v>
      </c>
      <c r="U23" s="12" t="s">
        <v>255</v>
      </c>
      <c r="V23" s="12" t="s">
        <v>52</v>
      </c>
      <c r="W23" s="17">
        <v>2.2000000000000002</v>
      </c>
      <c r="X23" s="12" t="str">
        <f>"-d true -p 70"</f>
        <v>-d true -p 70</v>
      </c>
      <c r="Y23" s="12" t="s">
        <v>256</v>
      </c>
      <c r="Z23" s="12" t="s">
        <v>54</v>
      </c>
      <c r="AA23" s="12" t="s">
        <v>257</v>
      </c>
      <c r="AB23" s="19">
        <v>19698</v>
      </c>
      <c r="AC23" s="12">
        <v>65</v>
      </c>
      <c r="AD23" s="19">
        <v>15748</v>
      </c>
      <c r="AE23" s="19">
        <v>239.84160828510508</v>
      </c>
      <c r="AF23" s="17" t="s">
        <v>131</v>
      </c>
      <c r="AG23" s="17" t="s">
        <v>100</v>
      </c>
      <c r="AH23" s="19">
        <v>17349</v>
      </c>
      <c r="AI23" s="19">
        <v>13778</v>
      </c>
      <c r="AJ23" s="15"/>
      <c r="AK23" s="15"/>
      <c r="AL23" s="15"/>
      <c r="AM23" s="15"/>
      <c r="AO23" s="18">
        <v>15958</v>
      </c>
      <c r="AP23" s="18">
        <v>18602</v>
      </c>
      <c r="AQ23" s="12" t="s">
        <v>132</v>
      </c>
    </row>
    <row r="24" spans="1:43" ht="15.75" customHeight="1" x14ac:dyDescent="0.2">
      <c r="A24" s="12" t="s">
        <v>118</v>
      </c>
      <c r="B24" s="12" t="s">
        <v>258</v>
      </c>
      <c r="C24" s="20" t="s">
        <v>134</v>
      </c>
      <c r="D24" s="21" t="s">
        <v>259</v>
      </c>
      <c r="E24" s="12" t="s">
        <v>260</v>
      </c>
      <c r="F24" s="12" t="s">
        <v>43</v>
      </c>
      <c r="G24" s="14">
        <v>140.83435181199999</v>
      </c>
      <c r="H24" s="12" t="s">
        <v>124</v>
      </c>
      <c r="I24" s="12" t="s">
        <v>54</v>
      </c>
      <c r="K24" s="15" t="s">
        <v>185</v>
      </c>
      <c r="L24" s="15" t="s">
        <v>186</v>
      </c>
      <c r="M24" s="15" t="s">
        <v>47</v>
      </c>
      <c r="N24" s="15"/>
      <c r="O24" s="15" t="s">
        <v>187</v>
      </c>
      <c r="P24" s="16"/>
      <c r="Q24" s="17">
        <v>20</v>
      </c>
      <c r="R24" s="18"/>
      <c r="S24" s="12" t="s">
        <v>49</v>
      </c>
      <c r="T24" s="13" t="s">
        <v>261</v>
      </c>
      <c r="U24" s="12" t="s">
        <v>142</v>
      </c>
      <c r="V24" s="12" t="s">
        <v>52</v>
      </c>
      <c r="W24" s="17">
        <v>2.1</v>
      </c>
      <c r="Y24" s="12" t="s">
        <v>262</v>
      </c>
      <c r="Z24" s="12" t="s">
        <v>54</v>
      </c>
      <c r="AA24" s="12" t="s">
        <v>1037</v>
      </c>
      <c r="AB24" s="19">
        <v>17652</v>
      </c>
      <c r="AC24" s="12">
        <v>70</v>
      </c>
      <c r="AD24" s="19">
        <v>20779</v>
      </c>
      <c r="AE24" s="19">
        <v>353.14411964649901</v>
      </c>
      <c r="AF24" s="17">
        <v>36.219200000000001</v>
      </c>
      <c r="AG24" s="17" t="s">
        <v>100</v>
      </c>
      <c r="AH24" s="19">
        <v>17130</v>
      </c>
      <c r="AI24" s="19">
        <v>30964</v>
      </c>
      <c r="AJ24" s="15"/>
      <c r="AK24" s="15"/>
      <c r="AL24" s="15"/>
      <c r="AM24" s="15"/>
      <c r="AO24" s="18" t="s">
        <v>263</v>
      </c>
      <c r="AP24" s="18" t="s">
        <v>264</v>
      </c>
      <c r="AQ24" s="12" t="s">
        <v>59</v>
      </c>
    </row>
    <row r="25" spans="1:43" ht="15.75" customHeight="1" x14ac:dyDescent="0.2">
      <c r="A25" s="12" t="s">
        <v>118</v>
      </c>
      <c r="B25" s="12" t="s">
        <v>265</v>
      </c>
      <c r="C25" s="13" t="s">
        <v>266</v>
      </c>
      <c r="D25" s="21" t="s">
        <v>267</v>
      </c>
      <c r="E25" s="12" t="s">
        <v>268</v>
      </c>
      <c r="F25" s="12" t="s">
        <v>43</v>
      </c>
      <c r="G25" s="14">
        <v>76.537337688999997</v>
      </c>
      <c r="H25" s="12" t="s">
        <v>124</v>
      </c>
      <c r="I25" s="12" t="s">
        <v>54</v>
      </c>
      <c r="K25" s="15" t="s">
        <v>45</v>
      </c>
      <c r="L25" s="15" t="s">
        <v>177</v>
      </c>
      <c r="M25" s="15" t="s">
        <v>47</v>
      </c>
      <c r="N25" s="15"/>
      <c r="O25" s="15" t="s">
        <v>48</v>
      </c>
      <c r="P25" s="16"/>
      <c r="Q25" s="17">
        <v>20</v>
      </c>
      <c r="R25" s="18"/>
      <c r="S25" s="12" t="s">
        <v>49</v>
      </c>
      <c r="T25" s="13" t="s">
        <v>219</v>
      </c>
      <c r="U25" s="12" t="s">
        <v>220</v>
      </c>
      <c r="V25" s="12" t="s">
        <v>52</v>
      </c>
      <c r="W25" s="12">
        <v>2.1</v>
      </c>
      <c r="Y25" s="12" t="s">
        <v>269</v>
      </c>
      <c r="Z25" s="12" t="s">
        <v>54</v>
      </c>
      <c r="AA25" s="12" t="s">
        <v>1038</v>
      </c>
      <c r="AB25" s="19">
        <v>21618</v>
      </c>
      <c r="AC25" s="12">
        <v>2</v>
      </c>
      <c r="AD25" s="19">
        <v>23658</v>
      </c>
      <c r="AE25" s="19">
        <v>328.30974188176521</v>
      </c>
      <c r="AF25" s="17">
        <v>30.256599999999999</v>
      </c>
      <c r="AG25" s="17" t="s">
        <v>56</v>
      </c>
      <c r="AH25" s="19">
        <v>6981</v>
      </c>
      <c r="AI25" s="19">
        <v>42548</v>
      </c>
      <c r="AJ25" s="15"/>
      <c r="AK25" s="15"/>
      <c r="AL25" s="15" t="s">
        <v>270</v>
      </c>
      <c r="AM25" s="15"/>
      <c r="AO25" s="18">
        <v>14591</v>
      </c>
      <c r="AP25" s="18">
        <v>21164</v>
      </c>
      <c r="AQ25" s="12" t="s">
        <v>199</v>
      </c>
    </row>
    <row r="26" spans="1:43" ht="15.75" customHeight="1" x14ac:dyDescent="0.2">
      <c r="A26" s="12" t="s">
        <v>118</v>
      </c>
      <c r="B26" s="12" t="s">
        <v>271</v>
      </c>
      <c r="C26" s="13" t="s">
        <v>272</v>
      </c>
      <c r="D26" s="21" t="s">
        <v>273</v>
      </c>
      <c r="E26" s="12" t="s">
        <v>274</v>
      </c>
      <c r="F26" s="12" t="s">
        <v>43</v>
      </c>
      <c r="G26" s="14">
        <v>75.593497157000002</v>
      </c>
      <c r="H26" s="12" t="s">
        <v>124</v>
      </c>
      <c r="I26" s="12" t="s">
        <v>54</v>
      </c>
      <c r="K26" s="15" t="s">
        <v>45</v>
      </c>
      <c r="L26" s="15" t="s">
        <v>177</v>
      </c>
      <c r="M26" s="15" t="s">
        <v>47</v>
      </c>
      <c r="N26" s="15"/>
      <c r="O26" s="15" t="s">
        <v>48</v>
      </c>
      <c r="P26" s="16"/>
      <c r="Q26" s="17">
        <v>20</v>
      </c>
      <c r="R26" s="18"/>
      <c r="S26" s="12" t="s">
        <v>68</v>
      </c>
      <c r="T26" s="13"/>
      <c r="U26" s="12" t="s">
        <v>275</v>
      </c>
      <c r="V26" s="12" t="s">
        <v>196</v>
      </c>
      <c r="W26" s="12">
        <v>2.1</v>
      </c>
      <c r="Y26" s="12" t="s">
        <v>276</v>
      </c>
      <c r="Z26" s="12" t="s">
        <v>54</v>
      </c>
      <c r="AA26" s="12" t="s">
        <v>1039</v>
      </c>
      <c r="AB26" s="19">
        <v>24468</v>
      </c>
      <c r="AC26" s="12">
        <v>46</v>
      </c>
      <c r="AD26" s="19">
        <v>40126</v>
      </c>
      <c r="AE26" s="19">
        <v>491.98136341343798</v>
      </c>
      <c r="AF26" s="17">
        <v>28.164400000000001</v>
      </c>
      <c r="AG26" s="17" t="s">
        <v>277</v>
      </c>
      <c r="AH26" s="19">
        <v>16297</v>
      </c>
      <c r="AI26" s="19">
        <v>38756</v>
      </c>
      <c r="AJ26" s="15"/>
      <c r="AK26" s="15" t="s">
        <v>278</v>
      </c>
      <c r="AL26" s="15"/>
      <c r="AM26" s="15"/>
      <c r="AO26" s="18"/>
      <c r="AP26" s="18"/>
    </row>
    <row r="27" spans="1:43" ht="15.75" customHeight="1" x14ac:dyDescent="0.2">
      <c r="A27" s="12" t="s">
        <v>118</v>
      </c>
      <c r="B27" s="12" t="s">
        <v>279</v>
      </c>
      <c r="C27" s="13" t="s">
        <v>280</v>
      </c>
      <c r="D27" s="13" t="s">
        <v>281</v>
      </c>
      <c r="E27" s="12" t="s">
        <v>282</v>
      </c>
      <c r="F27" s="12" t="s">
        <v>43</v>
      </c>
      <c r="G27" s="14">
        <v>88.842468858999993</v>
      </c>
      <c r="H27" s="12" t="s">
        <v>148</v>
      </c>
      <c r="K27" s="15" t="s">
        <v>45</v>
      </c>
      <c r="L27" s="15" t="s">
        <v>46</v>
      </c>
      <c r="M27" s="15" t="s">
        <v>47</v>
      </c>
      <c r="N27" s="15"/>
      <c r="O27" s="15" t="s">
        <v>48</v>
      </c>
      <c r="P27" s="16"/>
      <c r="Q27" s="17">
        <v>20</v>
      </c>
      <c r="R27" s="18"/>
      <c r="S27" s="12" t="s">
        <v>68</v>
      </c>
      <c r="T27" s="13"/>
      <c r="U27" s="12" t="s">
        <v>283</v>
      </c>
      <c r="V27" s="12" t="s">
        <v>52</v>
      </c>
      <c r="W27" s="12">
        <v>2.1</v>
      </c>
      <c r="Y27" s="12" t="s">
        <v>284</v>
      </c>
      <c r="Z27" s="12" t="s">
        <v>54</v>
      </c>
      <c r="AA27" s="12" t="s">
        <v>1040</v>
      </c>
      <c r="AB27" s="19">
        <v>16733</v>
      </c>
      <c r="AC27" s="12">
        <v>243</v>
      </c>
      <c r="AD27" s="19">
        <v>500849</v>
      </c>
      <c r="AE27" s="19">
        <v>8979.5434171995457</v>
      </c>
      <c r="AF27" s="17">
        <v>43.5214</v>
      </c>
      <c r="AG27" s="17" t="s">
        <v>100</v>
      </c>
      <c r="AH27" s="19">
        <v>16732</v>
      </c>
      <c r="AI27" s="19">
        <v>809740</v>
      </c>
      <c r="AJ27" s="15"/>
      <c r="AK27" s="15"/>
      <c r="AL27" s="15"/>
      <c r="AM27" s="15"/>
      <c r="AO27" s="18"/>
      <c r="AP27" s="18"/>
    </row>
    <row r="28" spans="1:43" ht="15.75" customHeight="1" x14ac:dyDescent="0.2">
      <c r="A28" s="12" t="s">
        <v>118</v>
      </c>
      <c r="B28" s="12" t="s">
        <v>285</v>
      </c>
      <c r="C28" s="13" t="s">
        <v>286</v>
      </c>
      <c r="D28" s="21" t="s">
        <v>287</v>
      </c>
      <c r="E28" s="12" t="s">
        <v>288</v>
      </c>
      <c r="F28" s="12" t="s">
        <v>43</v>
      </c>
      <c r="G28" s="14">
        <v>77.488544426999994</v>
      </c>
      <c r="H28" s="12" t="s">
        <v>148</v>
      </c>
      <c r="I28" s="15"/>
      <c r="J28" s="15"/>
      <c r="K28" s="15" t="s">
        <v>45</v>
      </c>
      <c r="L28" s="15" t="s">
        <v>46</v>
      </c>
      <c r="M28" s="15" t="s">
        <v>47</v>
      </c>
      <c r="N28" s="15"/>
      <c r="O28" s="15" t="s">
        <v>48</v>
      </c>
      <c r="P28" s="16"/>
      <c r="Q28" s="17">
        <v>20</v>
      </c>
      <c r="R28" s="18"/>
      <c r="S28" s="12" t="s">
        <v>49</v>
      </c>
      <c r="T28" s="13" t="s">
        <v>289</v>
      </c>
      <c r="U28" s="12" t="s">
        <v>290</v>
      </c>
      <c r="V28" s="12" t="s">
        <v>52</v>
      </c>
      <c r="W28" s="12">
        <v>2.1</v>
      </c>
      <c r="Y28" s="12" t="s">
        <v>291</v>
      </c>
      <c r="Z28" s="12" t="s">
        <v>54</v>
      </c>
      <c r="AA28" s="12" t="s">
        <v>1041</v>
      </c>
      <c r="AB28" s="19">
        <v>19110</v>
      </c>
      <c r="AC28" s="12">
        <v>413</v>
      </c>
      <c r="AD28" s="19">
        <v>670053</v>
      </c>
      <c r="AE28" s="19">
        <v>10518.885400313971</v>
      </c>
      <c r="AF28" s="17">
        <v>39.9313</v>
      </c>
      <c r="AG28" s="17" t="s">
        <v>56</v>
      </c>
      <c r="AH28" s="19">
        <v>16679</v>
      </c>
      <c r="AI28" s="19">
        <v>1072744</v>
      </c>
      <c r="AJ28" s="15"/>
      <c r="AK28" s="15"/>
      <c r="AL28" s="15" t="s">
        <v>292</v>
      </c>
      <c r="AM28" s="15"/>
      <c r="AO28" s="18"/>
      <c r="AP28" s="18"/>
    </row>
    <row r="29" spans="1:43" ht="15.75" customHeight="1" x14ac:dyDescent="0.2">
      <c r="A29" s="12" t="s">
        <v>118</v>
      </c>
      <c r="B29" s="12" t="s">
        <v>293</v>
      </c>
      <c r="C29" s="13" t="s">
        <v>294</v>
      </c>
      <c r="D29" s="13" t="s">
        <v>295</v>
      </c>
      <c r="E29" s="12" t="s">
        <v>296</v>
      </c>
      <c r="F29" s="12" t="s">
        <v>43</v>
      </c>
      <c r="G29" s="14">
        <v>70.997981609000007</v>
      </c>
      <c r="H29" s="12" t="s">
        <v>148</v>
      </c>
      <c r="K29" s="15" t="s">
        <v>45</v>
      </c>
      <c r="L29" s="15" t="s">
        <v>46</v>
      </c>
      <c r="M29" s="15" t="s">
        <v>47</v>
      </c>
      <c r="N29" s="15"/>
      <c r="O29" s="15" t="s">
        <v>48</v>
      </c>
      <c r="P29" s="16"/>
      <c r="Q29" s="17">
        <v>15</v>
      </c>
      <c r="R29" s="18" t="s">
        <v>160</v>
      </c>
      <c r="S29" s="12" t="s">
        <v>49</v>
      </c>
      <c r="T29" s="13" t="s">
        <v>297</v>
      </c>
      <c r="U29" s="12" t="s">
        <v>298</v>
      </c>
      <c r="V29" s="12" t="s">
        <v>196</v>
      </c>
      <c r="W29" s="17">
        <v>2.2000000000000002</v>
      </c>
      <c r="X29" s="12" t="str">
        <f>"-p 70 -b variantCaller"</f>
        <v>-p 70 -b variantCaller</v>
      </c>
      <c r="Y29" s="12" t="s">
        <v>299</v>
      </c>
      <c r="Z29" s="12" t="s">
        <v>54</v>
      </c>
      <c r="AA29" s="12" t="s">
        <v>300</v>
      </c>
      <c r="AB29" s="19">
        <v>16814</v>
      </c>
      <c r="AC29" s="12">
        <v>463</v>
      </c>
      <c r="AD29" s="19">
        <v>708356</v>
      </c>
      <c r="AE29" s="19">
        <v>12638.68205067206</v>
      </c>
      <c r="AF29" s="17" t="s">
        <v>99</v>
      </c>
      <c r="AG29" s="17" t="s">
        <v>100</v>
      </c>
      <c r="AH29" s="19">
        <v>16813</v>
      </c>
      <c r="AI29" s="19">
        <v>1079786</v>
      </c>
      <c r="AJ29" s="15"/>
      <c r="AK29" s="15"/>
      <c r="AL29" s="15"/>
      <c r="AM29" s="15"/>
      <c r="AO29" s="18"/>
      <c r="AP29" s="18"/>
    </row>
    <row r="30" spans="1:43" ht="15.75" customHeight="1" x14ac:dyDescent="0.2">
      <c r="A30" s="12" t="s">
        <v>118</v>
      </c>
      <c r="B30" s="12" t="s">
        <v>301</v>
      </c>
      <c r="C30" s="20" t="s">
        <v>302</v>
      </c>
      <c r="D30" s="27" t="s">
        <v>303</v>
      </c>
      <c r="E30" s="12" t="s">
        <v>304</v>
      </c>
      <c r="F30" s="12" t="s">
        <v>43</v>
      </c>
      <c r="G30" s="14">
        <v>80.275280827000003</v>
      </c>
      <c r="H30" s="12" t="s">
        <v>148</v>
      </c>
      <c r="K30" s="15" t="s">
        <v>45</v>
      </c>
      <c r="L30" s="15" t="s">
        <v>46</v>
      </c>
      <c r="M30" s="15" t="s">
        <v>47</v>
      </c>
      <c r="N30" s="15"/>
      <c r="O30" s="15" t="s">
        <v>187</v>
      </c>
      <c r="P30" s="16"/>
      <c r="Q30" s="17">
        <v>20</v>
      </c>
      <c r="R30" s="18"/>
      <c r="S30" s="12" t="s">
        <v>49</v>
      </c>
      <c r="T30" s="13" t="s">
        <v>305</v>
      </c>
      <c r="U30" s="12" t="s">
        <v>306</v>
      </c>
      <c r="V30" s="12" t="s">
        <v>52</v>
      </c>
      <c r="W30" s="17" t="str">
        <f>"2.0"</f>
        <v>2.0</v>
      </c>
      <c r="X30" s="12" t="s">
        <v>307</v>
      </c>
      <c r="Y30" s="12" t="s">
        <v>308</v>
      </c>
      <c r="Z30" s="12" t="s">
        <v>54</v>
      </c>
      <c r="AA30" s="12" t="s">
        <v>309</v>
      </c>
      <c r="AB30" s="19">
        <v>19122</v>
      </c>
      <c r="AC30" s="12">
        <v>333</v>
      </c>
      <c r="AD30" s="19">
        <v>1365807</v>
      </c>
      <c r="AE30" s="19">
        <v>21427.784750549105</v>
      </c>
      <c r="AF30" s="17" t="s">
        <v>99</v>
      </c>
      <c r="AG30" s="17" t="s">
        <v>56</v>
      </c>
      <c r="AH30" s="19">
        <v>22001</v>
      </c>
      <c r="AI30" s="19">
        <v>1958580</v>
      </c>
      <c r="AJ30" s="15"/>
      <c r="AK30" s="15"/>
      <c r="AL30" s="15" t="s">
        <v>310</v>
      </c>
      <c r="AM30" s="15"/>
      <c r="AO30" s="18"/>
      <c r="AP30" s="18"/>
    </row>
    <row r="31" spans="1:43" ht="15.75" customHeight="1" x14ac:dyDescent="0.2">
      <c r="A31" s="12" t="s">
        <v>118</v>
      </c>
      <c r="B31" s="12" t="s">
        <v>311</v>
      </c>
      <c r="C31" s="20" t="s">
        <v>312</v>
      </c>
      <c r="D31" s="21" t="s">
        <v>313</v>
      </c>
      <c r="E31" s="12" t="s">
        <v>314</v>
      </c>
      <c r="F31" s="12" t="s">
        <v>43</v>
      </c>
      <c r="G31" s="14">
        <v>88.371514261000002</v>
      </c>
      <c r="H31" s="12" t="s">
        <v>148</v>
      </c>
      <c r="K31" s="12" t="s">
        <v>45</v>
      </c>
      <c r="L31" s="12" t="s">
        <v>46</v>
      </c>
      <c r="M31" s="15" t="s">
        <v>47</v>
      </c>
      <c r="N31" s="15"/>
      <c r="O31" s="15" t="s">
        <v>187</v>
      </c>
      <c r="P31" s="16"/>
      <c r="Q31" s="17">
        <v>20</v>
      </c>
      <c r="R31" s="18"/>
      <c r="S31" s="12" t="s">
        <v>68</v>
      </c>
      <c r="T31" s="13"/>
      <c r="U31" s="12" t="s">
        <v>315</v>
      </c>
      <c r="V31" s="12" t="s">
        <v>196</v>
      </c>
      <c r="W31" s="12">
        <v>2.1</v>
      </c>
      <c r="X31" s="12" t="str">
        <f>"-f 20000"</f>
        <v>-f 20000</v>
      </c>
      <c r="Y31" s="12" t="s">
        <v>316</v>
      </c>
      <c r="Z31" s="12" t="s">
        <v>54</v>
      </c>
      <c r="AA31" s="12" t="s">
        <v>1042</v>
      </c>
      <c r="AB31" s="19">
        <v>21413</v>
      </c>
      <c r="AC31" s="12">
        <v>185</v>
      </c>
      <c r="AD31" s="19">
        <v>1938267</v>
      </c>
      <c r="AE31" s="19">
        <v>27155.470975575587</v>
      </c>
      <c r="AF31" s="17" t="s">
        <v>99</v>
      </c>
      <c r="AG31" s="17" t="s">
        <v>100</v>
      </c>
      <c r="AH31" s="19">
        <v>17188</v>
      </c>
      <c r="AI31" s="19">
        <v>2740992</v>
      </c>
      <c r="AJ31" s="15"/>
      <c r="AK31" s="15" t="s">
        <v>317</v>
      </c>
      <c r="AL31" s="15"/>
      <c r="AM31" s="15"/>
      <c r="AO31" s="18">
        <v>15621</v>
      </c>
      <c r="AP31" s="18">
        <v>21150</v>
      </c>
      <c r="AQ31" s="12" t="s">
        <v>199</v>
      </c>
    </row>
    <row r="32" spans="1:43" ht="15.75" customHeight="1" x14ac:dyDescent="0.2">
      <c r="A32" s="12" t="s">
        <v>118</v>
      </c>
      <c r="B32" s="12" t="s">
        <v>318</v>
      </c>
      <c r="C32" s="13" t="s">
        <v>157</v>
      </c>
      <c r="D32" s="13" t="s">
        <v>158</v>
      </c>
      <c r="E32" s="12" t="s">
        <v>319</v>
      </c>
      <c r="F32" s="12" t="s">
        <v>43</v>
      </c>
      <c r="G32" s="14">
        <v>102.21943902300001</v>
      </c>
      <c r="H32" s="12" t="s">
        <v>148</v>
      </c>
      <c r="K32" s="12" t="s">
        <v>112</v>
      </c>
      <c r="L32" s="12" t="s">
        <v>320</v>
      </c>
      <c r="M32" s="15" t="s">
        <v>112</v>
      </c>
      <c r="N32" s="15" t="s">
        <v>321</v>
      </c>
      <c r="O32" s="15" t="s">
        <v>112</v>
      </c>
      <c r="P32" s="16" t="s">
        <v>322</v>
      </c>
      <c r="Q32" s="17">
        <v>15</v>
      </c>
      <c r="R32" s="18" t="s">
        <v>160</v>
      </c>
      <c r="S32" s="12" t="s">
        <v>68</v>
      </c>
      <c r="T32" s="13"/>
      <c r="U32" s="12" t="s">
        <v>161</v>
      </c>
      <c r="V32" s="12" t="s">
        <v>52</v>
      </c>
      <c r="W32" s="12">
        <v>2.1</v>
      </c>
      <c r="Y32" s="12" t="s">
        <v>323</v>
      </c>
      <c r="Z32" s="12" t="s">
        <v>54</v>
      </c>
      <c r="AA32" s="12" t="s">
        <v>1043</v>
      </c>
      <c r="AB32" s="19">
        <v>16856</v>
      </c>
      <c r="AC32" s="12">
        <v>469</v>
      </c>
      <c r="AD32" s="19">
        <v>2647935</v>
      </c>
      <c r="AE32" s="19">
        <v>47127.462031324154</v>
      </c>
      <c r="AF32" s="17">
        <v>50.183100000000003</v>
      </c>
      <c r="AG32" s="17" t="s">
        <v>100</v>
      </c>
      <c r="AH32" s="19">
        <v>16854</v>
      </c>
      <c r="AI32" s="19">
        <v>4155698</v>
      </c>
      <c r="AJ32" s="15"/>
      <c r="AK32" s="15"/>
      <c r="AL32" s="15"/>
      <c r="AM32" s="15"/>
      <c r="AO32" s="18"/>
      <c r="AP32" s="18"/>
    </row>
    <row r="33" spans="1:43" ht="15.75" customHeight="1" x14ac:dyDescent="0.2">
      <c r="A33" s="12" t="s">
        <v>118</v>
      </c>
      <c r="B33" s="12" t="s">
        <v>324</v>
      </c>
      <c r="C33" s="20" t="s">
        <v>325</v>
      </c>
      <c r="D33" s="27" t="s">
        <v>326</v>
      </c>
      <c r="E33" s="12" t="s">
        <v>327</v>
      </c>
      <c r="F33" s="12" t="s">
        <v>43</v>
      </c>
      <c r="G33" s="14">
        <v>98.212586166999998</v>
      </c>
      <c r="H33" s="12" t="s">
        <v>148</v>
      </c>
      <c r="K33" s="12" t="s">
        <v>45</v>
      </c>
      <c r="L33" s="12" t="s">
        <v>46</v>
      </c>
      <c r="M33" s="15" t="s">
        <v>47</v>
      </c>
      <c r="N33" s="15"/>
      <c r="O33" s="15" t="s">
        <v>187</v>
      </c>
      <c r="P33" s="16"/>
      <c r="Q33" s="17">
        <v>20</v>
      </c>
      <c r="R33" s="18"/>
      <c r="S33" s="12" t="s">
        <v>49</v>
      </c>
      <c r="T33" s="13" t="s">
        <v>328</v>
      </c>
      <c r="U33" s="12" t="s">
        <v>329</v>
      </c>
      <c r="V33" s="12" t="s">
        <v>52</v>
      </c>
      <c r="W33" s="17" t="str">
        <f t="shared" ref="W33:W41" si="0">"2.0"</f>
        <v>2.0</v>
      </c>
      <c r="Y33" s="12" t="s">
        <v>330</v>
      </c>
      <c r="Z33" s="12" t="s">
        <v>54</v>
      </c>
      <c r="AA33" s="12" t="s">
        <v>1044</v>
      </c>
      <c r="AB33" s="19">
        <v>20624</v>
      </c>
      <c r="AC33" s="12">
        <v>393</v>
      </c>
      <c r="AD33" s="19">
        <v>4618766</v>
      </c>
      <c r="AE33" s="19">
        <v>67185.308378588059</v>
      </c>
      <c r="AF33" s="17" t="s">
        <v>99</v>
      </c>
      <c r="AG33" s="17" t="s">
        <v>56</v>
      </c>
      <c r="AH33" s="19">
        <v>15840</v>
      </c>
      <c r="AI33" s="19">
        <v>4354306</v>
      </c>
      <c r="AJ33" s="15"/>
      <c r="AK33" s="15"/>
      <c r="AL33" s="15" t="s">
        <v>331</v>
      </c>
      <c r="AM33" s="15"/>
      <c r="AO33" s="18">
        <v>19147</v>
      </c>
      <c r="AP33" s="18">
        <v>20622</v>
      </c>
      <c r="AQ33" s="12" t="s">
        <v>132</v>
      </c>
    </row>
    <row r="34" spans="1:43" ht="15.75" customHeight="1" x14ac:dyDescent="0.2">
      <c r="A34" s="12" t="s">
        <v>118</v>
      </c>
      <c r="B34" s="12" t="s">
        <v>332</v>
      </c>
      <c r="C34" s="20" t="s">
        <v>333</v>
      </c>
      <c r="D34" s="21" t="s">
        <v>334</v>
      </c>
      <c r="E34" s="12" t="s">
        <v>335</v>
      </c>
      <c r="F34" s="12" t="s">
        <v>43</v>
      </c>
      <c r="G34" s="14">
        <v>86.462485474999994</v>
      </c>
      <c r="H34" s="12" t="s">
        <v>148</v>
      </c>
      <c r="K34" s="15" t="s">
        <v>45</v>
      </c>
      <c r="L34" s="15" t="s">
        <v>46</v>
      </c>
      <c r="M34" s="15" t="s">
        <v>47</v>
      </c>
      <c r="N34" s="15"/>
      <c r="O34" s="15" t="s">
        <v>187</v>
      </c>
      <c r="P34" s="16"/>
      <c r="Q34" s="17">
        <v>20</v>
      </c>
      <c r="R34" s="18"/>
      <c r="S34" s="12" t="s">
        <v>49</v>
      </c>
      <c r="T34" s="13" t="s">
        <v>336</v>
      </c>
      <c r="U34" s="12" t="s">
        <v>337</v>
      </c>
      <c r="V34" s="12" t="s">
        <v>52</v>
      </c>
      <c r="W34" s="17" t="str">
        <f t="shared" si="0"/>
        <v>2.0</v>
      </c>
      <c r="X34" s="12" t="str">
        <f>"-f 25000"</f>
        <v>-f 25000</v>
      </c>
      <c r="Y34" s="12" t="s">
        <v>338</v>
      </c>
      <c r="Z34" s="12" t="s">
        <v>54</v>
      </c>
      <c r="AA34" s="12" t="s">
        <v>1045</v>
      </c>
      <c r="AB34" s="19">
        <v>21477</v>
      </c>
      <c r="AC34" s="12">
        <v>339</v>
      </c>
      <c r="AD34" s="19">
        <v>5265620</v>
      </c>
      <c r="AE34" s="19">
        <v>73552.451459701071</v>
      </c>
      <c r="AF34" s="17">
        <v>41.410200000000003</v>
      </c>
      <c r="AG34" s="17" t="s">
        <v>56</v>
      </c>
      <c r="AH34" s="19">
        <v>15165</v>
      </c>
      <c r="AI34" s="19">
        <v>13736930</v>
      </c>
      <c r="AJ34" s="15"/>
      <c r="AK34" s="15"/>
      <c r="AL34" s="15" t="s">
        <v>339</v>
      </c>
      <c r="AM34" s="15"/>
      <c r="AO34" s="18">
        <v>14266</v>
      </c>
      <c r="AP34" s="18">
        <v>20551</v>
      </c>
      <c r="AQ34" s="12" t="s">
        <v>199</v>
      </c>
    </row>
    <row r="35" spans="1:43" ht="15.75" customHeight="1" x14ac:dyDescent="0.2">
      <c r="A35" s="12" t="s">
        <v>118</v>
      </c>
      <c r="B35" s="12" t="s">
        <v>340</v>
      </c>
      <c r="C35" s="13" t="s">
        <v>341</v>
      </c>
      <c r="D35" s="13" t="s">
        <v>342</v>
      </c>
      <c r="E35" s="12" t="s">
        <v>343</v>
      </c>
      <c r="F35" s="12" t="s">
        <v>43</v>
      </c>
      <c r="G35" s="14">
        <v>62.792693987</v>
      </c>
      <c r="H35" s="12" t="s">
        <v>344</v>
      </c>
      <c r="K35" s="15" t="s">
        <v>45</v>
      </c>
      <c r="L35" s="15" t="s">
        <v>46</v>
      </c>
      <c r="M35" s="12" t="s">
        <v>47</v>
      </c>
      <c r="O35" s="28" t="s">
        <v>48</v>
      </c>
      <c r="P35" s="18"/>
      <c r="Q35" s="17">
        <v>20</v>
      </c>
      <c r="R35" s="18"/>
      <c r="S35" s="12" t="s">
        <v>68</v>
      </c>
      <c r="T35" s="13"/>
      <c r="U35" s="12" t="s">
        <v>345</v>
      </c>
      <c r="V35" s="12" t="s">
        <v>52</v>
      </c>
      <c r="W35" s="17" t="str">
        <f t="shared" si="0"/>
        <v>2.0</v>
      </c>
      <c r="Y35" s="12" t="s">
        <v>346</v>
      </c>
      <c r="Z35" s="12" t="s">
        <v>172</v>
      </c>
      <c r="AB35" s="23" t="s">
        <v>131</v>
      </c>
      <c r="AC35" s="12">
        <v>0</v>
      </c>
      <c r="AD35" s="19"/>
      <c r="AE35" s="19"/>
      <c r="AG35" s="17" t="s">
        <v>100</v>
      </c>
      <c r="AH35" s="19">
        <v>16617</v>
      </c>
      <c r="AI35" s="19">
        <v>42108</v>
      </c>
      <c r="AJ35" s="15"/>
      <c r="AK35" s="15"/>
      <c r="AL35" s="15"/>
      <c r="AM35" s="15"/>
      <c r="AO35" s="18"/>
      <c r="AP35" s="18"/>
    </row>
    <row r="36" spans="1:43" ht="15.75" customHeight="1" x14ac:dyDescent="0.2">
      <c r="A36" s="12" t="s">
        <v>118</v>
      </c>
      <c r="B36" s="12" t="s">
        <v>347</v>
      </c>
      <c r="C36" s="13" t="s">
        <v>348</v>
      </c>
      <c r="D36" s="21" t="s">
        <v>349</v>
      </c>
      <c r="E36" s="12" t="s">
        <v>350</v>
      </c>
      <c r="F36" s="12" t="s">
        <v>43</v>
      </c>
      <c r="G36" s="14">
        <v>86.682517683</v>
      </c>
      <c r="H36" s="12" t="s">
        <v>124</v>
      </c>
      <c r="I36" s="12" t="s">
        <v>54</v>
      </c>
      <c r="K36" s="15" t="s">
        <v>45</v>
      </c>
      <c r="L36" s="15" t="s">
        <v>177</v>
      </c>
      <c r="M36" s="12" t="s">
        <v>47</v>
      </c>
      <c r="O36" s="28" t="s">
        <v>48</v>
      </c>
      <c r="P36" s="18"/>
      <c r="Q36" s="17">
        <v>20</v>
      </c>
      <c r="R36" s="18"/>
      <c r="S36" s="12" t="s">
        <v>49</v>
      </c>
      <c r="T36" s="13" t="s">
        <v>351</v>
      </c>
      <c r="U36" s="12" t="s">
        <v>352</v>
      </c>
      <c r="V36" s="12" t="s">
        <v>52</v>
      </c>
      <c r="W36" s="17" t="str">
        <f t="shared" si="0"/>
        <v>2.0</v>
      </c>
      <c r="Y36" s="12" t="s">
        <v>353</v>
      </c>
      <c r="Z36" s="12" t="s">
        <v>172</v>
      </c>
      <c r="AB36" s="23" t="s">
        <v>131</v>
      </c>
      <c r="AC36" s="12">
        <v>0</v>
      </c>
      <c r="AD36" s="19"/>
      <c r="AE36" s="19"/>
      <c r="AG36" s="17" t="s">
        <v>56</v>
      </c>
      <c r="AH36" s="19">
        <v>15479</v>
      </c>
      <c r="AI36" s="19">
        <v>10170</v>
      </c>
      <c r="AJ36" s="15"/>
      <c r="AK36" s="15"/>
      <c r="AL36" s="15"/>
      <c r="AM36" s="15"/>
      <c r="AO36" s="18"/>
      <c r="AP36" s="18"/>
    </row>
    <row r="37" spans="1:43" ht="15.75" customHeight="1" x14ac:dyDescent="0.2">
      <c r="A37" s="12" t="s">
        <v>118</v>
      </c>
      <c r="B37" s="12" t="s">
        <v>354</v>
      </c>
      <c r="C37" s="13" t="s">
        <v>355</v>
      </c>
      <c r="D37" s="13" t="s">
        <v>356</v>
      </c>
      <c r="E37" s="12" t="s">
        <v>357</v>
      </c>
      <c r="F37" s="12" t="s">
        <v>43</v>
      </c>
      <c r="G37" s="14">
        <v>83.416748878999996</v>
      </c>
      <c r="H37" s="12" t="s">
        <v>124</v>
      </c>
      <c r="I37" s="12" t="s">
        <v>54</v>
      </c>
      <c r="K37" s="15" t="s">
        <v>45</v>
      </c>
      <c r="L37" s="15" t="s">
        <v>177</v>
      </c>
      <c r="M37" s="12" t="s">
        <v>47</v>
      </c>
      <c r="O37" s="28" t="s">
        <v>48</v>
      </c>
      <c r="P37" s="18"/>
      <c r="Q37" s="17">
        <v>30</v>
      </c>
      <c r="R37" s="18"/>
      <c r="S37" s="12" t="s">
        <v>49</v>
      </c>
      <c r="T37" s="13" t="s">
        <v>358</v>
      </c>
      <c r="U37" s="12" t="s">
        <v>359</v>
      </c>
      <c r="V37" s="12" t="s">
        <v>196</v>
      </c>
      <c r="W37" s="17" t="str">
        <f t="shared" si="0"/>
        <v>2.0</v>
      </c>
      <c r="Y37" s="12" t="s">
        <v>360</v>
      </c>
      <c r="Z37" s="12" t="s">
        <v>172</v>
      </c>
      <c r="AB37" s="23" t="s">
        <v>131</v>
      </c>
      <c r="AC37" s="12">
        <v>0</v>
      </c>
      <c r="AD37" s="19"/>
      <c r="AE37" s="19"/>
      <c r="AG37" s="17" t="s">
        <v>56</v>
      </c>
      <c r="AH37" s="19">
        <v>4996</v>
      </c>
      <c r="AI37" s="19">
        <v>733350</v>
      </c>
      <c r="AJ37" s="15"/>
      <c r="AK37" s="15"/>
      <c r="AL37" s="15"/>
      <c r="AM37" s="15"/>
      <c r="AO37" s="18"/>
      <c r="AP37" s="18"/>
    </row>
    <row r="38" spans="1:43" ht="15.75" customHeight="1" x14ac:dyDescent="0.2">
      <c r="A38" s="12" t="s">
        <v>118</v>
      </c>
      <c r="B38" s="12" t="s">
        <v>361</v>
      </c>
      <c r="C38" s="13" t="s">
        <v>362</v>
      </c>
      <c r="D38" s="21" t="s">
        <v>363</v>
      </c>
      <c r="E38" s="12" t="s">
        <v>364</v>
      </c>
      <c r="F38" s="12" t="s">
        <v>43</v>
      </c>
      <c r="G38" s="14">
        <v>76.638489026000002</v>
      </c>
      <c r="H38" s="12" t="s">
        <v>124</v>
      </c>
      <c r="I38" s="12" t="s">
        <v>54</v>
      </c>
      <c r="K38" s="15" t="s">
        <v>45</v>
      </c>
      <c r="L38" s="15" t="s">
        <v>177</v>
      </c>
      <c r="M38" s="12" t="s">
        <v>47</v>
      </c>
      <c r="O38" s="28" t="s">
        <v>48</v>
      </c>
      <c r="P38" s="18"/>
      <c r="Q38" s="17">
        <v>20</v>
      </c>
      <c r="R38" s="18"/>
      <c r="S38" s="12" t="s">
        <v>68</v>
      </c>
      <c r="T38" s="13"/>
      <c r="U38" s="12" t="s">
        <v>365</v>
      </c>
      <c r="V38" s="12" t="s">
        <v>52</v>
      </c>
      <c r="W38" s="17" t="str">
        <f t="shared" si="0"/>
        <v>2.0</v>
      </c>
      <c r="Y38" s="12" t="s">
        <v>366</v>
      </c>
      <c r="Z38" s="12" t="s">
        <v>172</v>
      </c>
      <c r="AB38" s="23" t="s">
        <v>131</v>
      </c>
      <c r="AC38" s="12">
        <v>0</v>
      </c>
      <c r="AD38" s="19"/>
      <c r="AE38" s="19"/>
      <c r="AG38" s="17" t="s">
        <v>56</v>
      </c>
      <c r="AH38" s="19">
        <v>11721</v>
      </c>
      <c r="AI38" s="19">
        <v>7024</v>
      </c>
      <c r="AJ38" s="15"/>
      <c r="AK38" s="15"/>
      <c r="AL38" s="15"/>
      <c r="AM38" s="15"/>
      <c r="AO38" s="18"/>
      <c r="AP38" s="18"/>
    </row>
    <row r="39" spans="1:43" ht="15.75" customHeight="1" x14ac:dyDescent="0.2">
      <c r="A39" s="12" t="s">
        <v>118</v>
      </c>
      <c r="B39" s="12" t="s">
        <v>367</v>
      </c>
      <c r="C39" s="13" t="s">
        <v>368</v>
      </c>
      <c r="D39" s="13" t="s">
        <v>369</v>
      </c>
      <c r="E39" s="12" t="s">
        <v>370</v>
      </c>
      <c r="F39" s="12" t="s">
        <v>43</v>
      </c>
      <c r="G39" s="14">
        <v>62.981206127999997</v>
      </c>
      <c r="H39" s="12" t="s">
        <v>124</v>
      </c>
      <c r="I39" s="12" t="s">
        <v>54</v>
      </c>
      <c r="K39" s="15" t="s">
        <v>45</v>
      </c>
      <c r="L39" s="15" t="s">
        <v>177</v>
      </c>
      <c r="M39" s="12" t="s">
        <v>47</v>
      </c>
      <c r="O39" s="28" t="s">
        <v>48</v>
      </c>
      <c r="P39" s="18"/>
      <c r="Q39" s="17">
        <v>20</v>
      </c>
      <c r="R39" s="18"/>
      <c r="S39" s="12" t="s">
        <v>68</v>
      </c>
      <c r="T39" s="13"/>
      <c r="U39" s="12" t="s">
        <v>371</v>
      </c>
      <c r="V39" s="12" t="s">
        <v>52</v>
      </c>
      <c r="W39" s="17" t="str">
        <f t="shared" si="0"/>
        <v>2.0</v>
      </c>
      <c r="Y39" s="12" t="s">
        <v>372</v>
      </c>
      <c r="Z39" s="12" t="s">
        <v>172</v>
      </c>
      <c r="AB39" s="23" t="s">
        <v>131</v>
      </c>
      <c r="AC39" s="12">
        <v>0</v>
      </c>
      <c r="AD39" s="19"/>
      <c r="AE39" s="19"/>
      <c r="AG39" s="17" t="s">
        <v>86</v>
      </c>
      <c r="AH39" s="19">
        <v>0</v>
      </c>
      <c r="AI39" s="19">
        <v>0</v>
      </c>
      <c r="AJ39" s="15"/>
      <c r="AK39" s="15"/>
      <c r="AL39" s="15"/>
      <c r="AM39" s="15"/>
      <c r="AO39" s="18"/>
      <c r="AP39" s="18"/>
    </row>
    <row r="40" spans="1:43" ht="15.75" customHeight="1" x14ac:dyDescent="0.2">
      <c r="A40" s="12" t="s">
        <v>118</v>
      </c>
      <c r="B40" s="12" t="s">
        <v>373</v>
      </c>
      <c r="C40" s="20" t="s">
        <v>368</v>
      </c>
      <c r="D40" s="21" t="s">
        <v>374</v>
      </c>
      <c r="E40" s="12" t="s">
        <v>375</v>
      </c>
      <c r="F40" s="12" t="s">
        <v>43</v>
      </c>
      <c r="G40" s="14">
        <v>86.435830592000002</v>
      </c>
      <c r="H40" s="12" t="s">
        <v>124</v>
      </c>
      <c r="I40" s="12" t="s">
        <v>54</v>
      </c>
      <c r="J40" s="12" t="s">
        <v>376</v>
      </c>
      <c r="K40" s="12" t="s">
        <v>45</v>
      </c>
      <c r="L40" s="12" t="s">
        <v>46</v>
      </c>
      <c r="M40" s="12" t="s">
        <v>47</v>
      </c>
      <c r="O40" s="28" t="s">
        <v>48</v>
      </c>
      <c r="P40" s="18"/>
      <c r="Q40" s="17">
        <v>20</v>
      </c>
      <c r="R40" s="18"/>
      <c r="S40" s="12" t="s">
        <v>49</v>
      </c>
      <c r="T40" s="13" t="s">
        <v>377</v>
      </c>
      <c r="U40" s="12" t="s">
        <v>378</v>
      </c>
      <c r="V40" s="12" t="s">
        <v>52</v>
      </c>
      <c r="W40" s="17" t="str">
        <f t="shared" si="0"/>
        <v>2.0</v>
      </c>
      <c r="Y40" s="12" t="s">
        <v>379</v>
      </c>
      <c r="Z40" s="12" t="s">
        <v>172</v>
      </c>
      <c r="AB40" s="23" t="s">
        <v>131</v>
      </c>
      <c r="AC40" s="12">
        <v>0</v>
      </c>
      <c r="AD40" s="19"/>
      <c r="AE40" s="19"/>
      <c r="AG40" s="17" t="s">
        <v>56</v>
      </c>
      <c r="AH40" s="19">
        <v>13322</v>
      </c>
      <c r="AI40" s="19">
        <v>183980</v>
      </c>
      <c r="AJ40" s="15"/>
      <c r="AK40" s="15"/>
      <c r="AL40" s="15"/>
      <c r="AM40" s="15"/>
      <c r="AO40" s="18"/>
      <c r="AP40" s="18"/>
    </row>
    <row r="41" spans="1:43" ht="15.75" customHeight="1" x14ac:dyDescent="0.2">
      <c r="A41" s="12" t="s">
        <v>118</v>
      </c>
      <c r="B41" s="12" t="s">
        <v>380</v>
      </c>
      <c r="C41" s="13" t="s">
        <v>381</v>
      </c>
      <c r="D41" s="21" t="s">
        <v>382</v>
      </c>
      <c r="E41" s="12" t="s">
        <v>383</v>
      </c>
      <c r="F41" s="12" t="s">
        <v>43</v>
      </c>
      <c r="G41" s="14">
        <v>77.074282647999993</v>
      </c>
      <c r="H41" s="12" t="s">
        <v>124</v>
      </c>
      <c r="I41" s="12" t="s">
        <v>54</v>
      </c>
      <c r="K41" s="12" t="s">
        <v>45</v>
      </c>
      <c r="L41" s="12" t="s">
        <v>46</v>
      </c>
      <c r="M41" s="12" t="s">
        <v>47</v>
      </c>
      <c r="O41" s="28" t="s">
        <v>48</v>
      </c>
      <c r="P41" s="18"/>
      <c r="Q41" s="17">
        <v>20</v>
      </c>
      <c r="R41" s="18"/>
      <c r="S41" s="12" t="s">
        <v>49</v>
      </c>
      <c r="T41" s="13" t="s">
        <v>254</v>
      </c>
      <c r="U41" s="12" t="s">
        <v>255</v>
      </c>
      <c r="V41" s="12" t="s">
        <v>52</v>
      </c>
      <c r="W41" s="17" t="str">
        <f t="shared" si="0"/>
        <v>2.0</v>
      </c>
      <c r="Y41" s="12" t="s">
        <v>384</v>
      </c>
      <c r="Z41" s="12" t="s">
        <v>172</v>
      </c>
      <c r="AB41" s="23" t="s">
        <v>131</v>
      </c>
      <c r="AC41" s="12">
        <v>0</v>
      </c>
      <c r="AD41" s="19"/>
      <c r="AE41" s="19"/>
      <c r="AG41" s="17" t="s">
        <v>56</v>
      </c>
      <c r="AH41" s="19">
        <v>16825</v>
      </c>
      <c r="AI41" s="19">
        <v>10724</v>
      </c>
      <c r="AJ41" s="15"/>
      <c r="AK41" s="15"/>
      <c r="AL41" s="15"/>
      <c r="AM41" s="15"/>
      <c r="AO41" s="18"/>
      <c r="AP41" s="18"/>
    </row>
    <row r="42" spans="1:43" ht="15.75" customHeight="1" x14ac:dyDescent="0.2">
      <c r="A42" s="12" t="s">
        <v>118</v>
      </c>
      <c r="B42" s="12" t="s">
        <v>385</v>
      </c>
      <c r="C42" s="20" t="s">
        <v>386</v>
      </c>
      <c r="D42" s="21" t="s">
        <v>387</v>
      </c>
      <c r="E42" s="12" t="s">
        <v>388</v>
      </c>
      <c r="F42" s="12" t="s">
        <v>64</v>
      </c>
      <c r="G42" s="14">
        <v>73.948764986</v>
      </c>
      <c r="H42" s="15" t="s">
        <v>80</v>
      </c>
      <c r="I42" s="15"/>
      <c r="J42" s="15"/>
      <c r="K42" s="15" t="s">
        <v>45</v>
      </c>
      <c r="L42" s="15" t="s">
        <v>46</v>
      </c>
      <c r="M42" s="15" t="s">
        <v>47</v>
      </c>
      <c r="N42" s="15"/>
      <c r="O42" s="15" t="s">
        <v>93</v>
      </c>
      <c r="P42" s="18" t="s">
        <v>94</v>
      </c>
      <c r="Q42" s="22">
        <v>17</v>
      </c>
      <c r="R42" s="18"/>
      <c r="S42" s="12" t="s">
        <v>68</v>
      </c>
      <c r="T42" s="13"/>
      <c r="U42" s="12" t="s">
        <v>389</v>
      </c>
      <c r="V42" s="12" t="s">
        <v>52</v>
      </c>
      <c r="W42" s="12">
        <v>2.1</v>
      </c>
      <c r="Y42" s="12" t="s">
        <v>390</v>
      </c>
      <c r="Z42" s="12" t="s">
        <v>54</v>
      </c>
      <c r="AA42" s="12" t="s">
        <v>391</v>
      </c>
      <c r="AB42" s="19">
        <v>18265</v>
      </c>
      <c r="AC42" s="12">
        <v>373</v>
      </c>
      <c r="AD42" s="19">
        <v>61669</v>
      </c>
      <c r="AE42" s="19">
        <v>1012.9044620859568</v>
      </c>
      <c r="AF42" s="17">
        <v>44.298099999999998</v>
      </c>
      <c r="AG42" s="17" t="s">
        <v>56</v>
      </c>
      <c r="AH42" s="19">
        <v>18265</v>
      </c>
      <c r="AI42" s="19">
        <v>95132</v>
      </c>
      <c r="AJ42" s="15"/>
      <c r="AK42" s="15"/>
      <c r="AL42" s="15"/>
      <c r="AM42" s="15"/>
      <c r="AO42" s="18">
        <v>17203</v>
      </c>
      <c r="AP42" s="18">
        <v>18262</v>
      </c>
      <c r="AQ42" s="12" t="s">
        <v>132</v>
      </c>
    </row>
    <row r="43" spans="1:43" ht="15.75" customHeight="1" x14ac:dyDescent="0.2">
      <c r="A43" s="12" t="s">
        <v>118</v>
      </c>
      <c r="B43" s="12" t="s">
        <v>392</v>
      </c>
      <c r="C43" s="13" t="s">
        <v>393</v>
      </c>
      <c r="D43" s="13" t="s">
        <v>394</v>
      </c>
      <c r="E43" s="12" t="s">
        <v>395</v>
      </c>
      <c r="F43" s="12" t="s">
        <v>64</v>
      </c>
      <c r="G43" s="14">
        <v>74.376526392000002</v>
      </c>
      <c r="H43" s="12" t="s">
        <v>124</v>
      </c>
      <c r="I43" s="12" t="s">
        <v>54</v>
      </c>
      <c r="K43" s="12" t="s">
        <v>45</v>
      </c>
      <c r="L43" s="12" t="s">
        <v>177</v>
      </c>
      <c r="M43" s="15" t="s">
        <v>47</v>
      </c>
      <c r="O43" s="12" t="s">
        <v>93</v>
      </c>
      <c r="P43" s="18"/>
      <c r="Q43" s="17">
        <v>20</v>
      </c>
      <c r="R43" s="18"/>
      <c r="S43" s="12" t="s">
        <v>49</v>
      </c>
      <c r="T43" s="13" t="s">
        <v>396</v>
      </c>
      <c r="U43" s="12" t="s">
        <v>397</v>
      </c>
      <c r="V43" s="12" t="s">
        <v>52</v>
      </c>
      <c r="W43" s="17" t="str">
        <f>"2.0"</f>
        <v>2.0</v>
      </c>
      <c r="Y43" s="12" t="s">
        <v>398</v>
      </c>
      <c r="Z43" s="12" t="s">
        <v>172</v>
      </c>
      <c r="AB43" s="23" t="s">
        <v>131</v>
      </c>
      <c r="AC43" s="12">
        <v>0</v>
      </c>
      <c r="AD43" s="19"/>
      <c r="AE43" s="19"/>
      <c r="AG43" s="17" t="s">
        <v>56</v>
      </c>
      <c r="AH43" s="19">
        <v>226</v>
      </c>
      <c r="AI43" s="19">
        <v>30</v>
      </c>
      <c r="AJ43" s="15"/>
      <c r="AK43" s="15"/>
      <c r="AL43" s="15"/>
      <c r="AM43" s="15"/>
      <c r="AO43" s="18"/>
      <c r="AP43" s="18"/>
    </row>
    <row r="44" spans="1:43" ht="15.75" customHeight="1" x14ac:dyDescent="0.2">
      <c r="A44" s="12" t="s">
        <v>118</v>
      </c>
      <c r="B44" s="12" t="s">
        <v>399</v>
      </c>
      <c r="C44" s="13" t="s">
        <v>400</v>
      </c>
      <c r="D44" s="21" t="s">
        <v>401</v>
      </c>
      <c r="E44" s="12" t="s">
        <v>402</v>
      </c>
      <c r="F44" s="12" t="s">
        <v>64</v>
      </c>
      <c r="G44" s="14">
        <v>58.007391632999997</v>
      </c>
      <c r="H44" s="12" t="s">
        <v>124</v>
      </c>
      <c r="I44" s="12" t="s">
        <v>54</v>
      </c>
      <c r="K44" s="12" t="s">
        <v>45</v>
      </c>
      <c r="L44" s="12" t="s">
        <v>46</v>
      </c>
      <c r="M44" s="12" t="s">
        <v>47</v>
      </c>
      <c r="O44" s="15" t="s">
        <v>93</v>
      </c>
      <c r="P44" s="18" t="s">
        <v>94</v>
      </c>
      <c r="Q44" s="17">
        <v>20</v>
      </c>
      <c r="R44" s="18"/>
      <c r="S44" s="12" t="s">
        <v>49</v>
      </c>
      <c r="T44" s="13" t="s">
        <v>403</v>
      </c>
      <c r="U44" s="12" t="s">
        <v>404</v>
      </c>
      <c r="V44" s="12" t="s">
        <v>52</v>
      </c>
      <c r="W44" s="17">
        <v>2.2000000000000002</v>
      </c>
      <c r="Y44" s="12" t="s">
        <v>405</v>
      </c>
      <c r="Z44" s="12" t="s">
        <v>172</v>
      </c>
      <c r="AB44" s="23" t="s">
        <v>131</v>
      </c>
      <c r="AC44" s="12">
        <v>0</v>
      </c>
      <c r="AD44" s="19"/>
      <c r="AE44" s="19"/>
      <c r="AG44" s="17" t="s">
        <v>56</v>
      </c>
      <c r="AH44" s="19">
        <v>3062</v>
      </c>
      <c r="AI44" s="19">
        <v>22732</v>
      </c>
      <c r="AJ44" s="15"/>
      <c r="AK44" s="15"/>
      <c r="AL44" s="15"/>
      <c r="AM44" s="15"/>
      <c r="AO44" s="18"/>
      <c r="AP44" s="18"/>
    </row>
    <row r="45" spans="1:43" ht="15.75" customHeight="1" x14ac:dyDescent="0.2">
      <c r="A45" s="12" t="s">
        <v>406</v>
      </c>
      <c r="B45" s="12" t="s">
        <v>407</v>
      </c>
      <c r="C45" s="13" t="s">
        <v>408</v>
      </c>
      <c r="D45" s="13" t="s">
        <v>409</v>
      </c>
      <c r="E45" s="12" t="s">
        <v>410</v>
      </c>
      <c r="F45" s="12" t="s">
        <v>64</v>
      </c>
      <c r="G45" s="14">
        <v>47.113291146000002</v>
      </c>
      <c r="H45" s="12" t="s">
        <v>411</v>
      </c>
      <c r="K45" s="12" t="s">
        <v>412</v>
      </c>
      <c r="M45" s="15" t="s">
        <v>413</v>
      </c>
      <c r="N45" s="15"/>
      <c r="O45" s="15" t="s">
        <v>48</v>
      </c>
      <c r="P45" s="16"/>
      <c r="Q45" s="17">
        <v>8</v>
      </c>
      <c r="R45" s="18"/>
      <c r="S45" s="12" t="s">
        <v>49</v>
      </c>
      <c r="T45" s="13" t="s">
        <v>414</v>
      </c>
      <c r="U45" s="12" t="s">
        <v>415</v>
      </c>
      <c r="V45" s="12" t="s">
        <v>52</v>
      </c>
      <c r="W45" s="17" t="str">
        <f t="shared" ref="W45:W46" si="1">"2.0"</f>
        <v>2.0</v>
      </c>
      <c r="X45" s="12" t="str">
        <f>"-2 Asterias_rubens/illumina/file.ls"</f>
        <v>-2 Asterias_rubens/illumina/file.ls</v>
      </c>
      <c r="Y45" s="12" t="s">
        <v>416</v>
      </c>
      <c r="Z45" s="12" t="s">
        <v>54</v>
      </c>
      <c r="AA45" s="12" t="s">
        <v>417</v>
      </c>
      <c r="AB45" s="19">
        <v>16418</v>
      </c>
      <c r="AC45" s="12">
        <v>407</v>
      </c>
      <c r="AD45" s="19">
        <v>90992</v>
      </c>
      <c r="AE45" s="19">
        <v>1662.6629309294676</v>
      </c>
      <c r="AF45" s="17" t="s">
        <v>99</v>
      </c>
      <c r="AG45" s="17" t="s">
        <v>100</v>
      </c>
      <c r="AH45" s="19">
        <v>16418</v>
      </c>
      <c r="AI45" s="19">
        <v>140746</v>
      </c>
      <c r="AJ45" s="15"/>
      <c r="AK45" s="15"/>
      <c r="AL45" s="15"/>
      <c r="AM45" s="15"/>
      <c r="AO45" s="18"/>
      <c r="AP45" s="18"/>
    </row>
    <row r="46" spans="1:43" ht="15.75" customHeight="1" x14ac:dyDescent="0.2">
      <c r="A46" s="12" t="s">
        <v>418</v>
      </c>
      <c r="B46" s="12" t="s">
        <v>419</v>
      </c>
      <c r="C46" s="20" t="s">
        <v>420</v>
      </c>
      <c r="D46" s="21" t="s">
        <v>421</v>
      </c>
      <c r="E46" s="12" t="s">
        <v>422</v>
      </c>
      <c r="F46" s="12" t="s">
        <v>123</v>
      </c>
      <c r="G46" s="14">
        <v>45.102075808999999</v>
      </c>
      <c r="H46" s="12" t="s">
        <v>148</v>
      </c>
      <c r="K46" s="12" t="s">
        <v>412</v>
      </c>
      <c r="M46" s="15" t="s">
        <v>66</v>
      </c>
      <c r="N46" s="15"/>
      <c r="O46" s="15" t="s">
        <v>48</v>
      </c>
      <c r="P46" s="16"/>
      <c r="Q46" s="17">
        <v>30</v>
      </c>
      <c r="R46" s="18"/>
      <c r="S46" s="12" t="s">
        <v>49</v>
      </c>
      <c r="T46" s="13" t="s">
        <v>423</v>
      </c>
      <c r="U46" s="12" t="s">
        <v>424</v>
      </c>
      <c r="V46" s="12" t="s">
        <v>52</v>
      </c>
      <c r="W46" s="17" t="str">
        <f t="shared" si="1"/>
        <v>2.0</v>
      </c>
      <c r="X46" s="12" t="str">
        <f>"-f 25000"</f>
        <v>-f 25000</v>
      </c>
      <c r="Y46" s="12" t="s">
        <v>425</v>
      </c>
      <c r="Z46" s="12" t="s">
        <v>54</v>
      </c>
      <c r="AA46" s="12" t="s">
        <v>1046</v>
      </c>
      <c r="AB46" s="19">
        <v>17611</v>
      </c>
      <c r="AC46" s="12">
        <v>144</v>
      </c>
      <c r="AD46" s="19">
        <v>28587</v>
      </c>
      <c r="AE46" s="19">
        <v>486.97405030946567</v>
      </c>
      <c r="AF46" s="17">
        <v>42.174999999999997</v>
      </c>
      <c r="AG46" s="17" t="s">
        <v>56</v>
      </c>
      <c r="AH46" s="19">
        <v>17498</v>
      </c>
      <c r="AI46" s="19">
        <v>48018</v>
      </c>
      <c r="AJ46" s="15"/>
      <c r="AK46" s="15"/>
      <c r="AL46" s="15"/>
      <c r="AM46" s="15"/>
      <c r="AO46" s="18">
        <v>16439</v>
      </c>
      <c r="AP46" s="18">
        <v>17610</v>
      </c>
      <c r="AQ46" s="12" t="s">
        <v>132</v>
      </c>
    </row>
    <row r="47" spans="1:43" ht="15.75" customHeight="1" x14ac:dyDescent="0.2">
      <c r="A47" s="12" t="s">
        <v>418</v>
      </c>
      <c r="B47" s="12" t="s">
        <v>426</v>
      </c>
      <c r="C47" s="20" t="s">
        <v>427</v>
      </c>
      <c r="D47" s="21" t="s">
        <v>428</v>
      </c>
      <c r="E47" s="12" t="s">
        <v>429</v>
      </c>
      <c r="F47" s="12" t="s">
        <v>430</v>
      </c>
      <c r="G47" s="14">
        <v>58.932624898999997</v>
      </c>
      <c r="H47" s="12" t="s">
        <v>65</v>
      </c>
      <c r="K47" s="12" t="s">
        <v>412</v>
      </c>
      <c r="M47" s="15" t="s">
        <v>66</v>
      </c>
      <c r="N47" s="15" t="s">
        <v>67</v>
      </c>
      <c r="O47" s="15" t="s">
        <v>93</v>
      </c>
      <c r="P47" s="16"/>
      <c r="Q47" s="17">
        <v>18</v>
      </c>
      <c r="R47" s="18" t="s">
        <v>431</v>
      </c>
      <c r="S47" s="12" t="s">
        <v>49</v>
      </c>
      <c r="T47" s="13" t="s">
        <v>432</v>
      </c>
      <c r="U47" s="12" t="s">
        <v>433</v>
      </c>
      <c r="V47" s="12" t="s">
        <v>52</v>
      </c>
      <c r="W47" s="12">
        <v>2.1</v>
      </c>
      <c r="Y47" s="12" t="s">
        <v>434</v>
      </c>
      <c r="Z47" s="12" t="s">
        <v>54</v>
      </c>
      <c r="AA47" s="12" t="s">
        <v>1047</v>
      </c>
      <c r="AB47" s="19">
        <v>16511</v>
      </c>
      <c r="AC47" s="12">
        <v>18</v>
      </c>
      <c r="AD47" s="19">
        <v>8662</v>
      </c>
      <c r="AE47" s="19">
        <v>157.38598510084185</v>
      </c>
      <c r="AF47" s="17" t="s">
        <v>131</v>
      </c>
      <c r="AG47" s="17" t="s">
        <v>100</v>
      </c>
      <c r="AH47" s="19">
        <v>16511</v>
      </c>
      <c r="AI47" s="19">
        <v>14980</v>
      </c>
      <c r="AJ47" s="15"/>
      <c r="AK47" s="15"/>
      <c r="AL47" s="15"/>
      <c r="AM47" s="15"/>
      <c r="AO47" s="18"/>
      <c r="AP47" s="18"/>
    </row>
    <row r="48" spans="1:43" ht="15.75" customHeight="1" x14ac:dyDescent="0.2">
      <c r="A48" s="12" t="s">
        <v>418</v>
      </c>
      <c r="B48" s="12" t="s">
        <v>435</v>
      </c>
      <c r="C48" s="20" t="s">
        <v>436</v>
      </c>
      <c r="D48" s="21" t="s">
        <v>437</v>
      </c>
      <c r="E48" s="12" t="s">
        <v>438</v>
      </c>
      <c r="F48" s="12" t="s">
        <v>430</v>
      </c>
      <c r="G48" s="14">
        <v>63.011611518999999</v>
      </c>
      <c r="H48" s="12" t="s">
        <v>65</v>
      </c>
      <c r="K48" s="12" t="s">
        <v>412</v>
      </c>
      <c r="M48" s="15" t="s">
        <v>66</v>
      </c>
      <c r="N48" s="15" t="s">
        <v>67</v>
      </c>
      <c r="O48" s="15" t="s">
        <v>93</v>
      </c>
      <c r="P48" s="16"/>
      <c r="Q48" s="17">
        <v>18</v>
      </c>
      <c r="R48" s="18" t="s">
        <v>431</v>
      </c>
      <c r="S48" s="12" t="s">
        <v>49</v>
      </c>
      <c r="T48" s="13" t="s">
        <v>439</v>
      </c>
      <c r="U48" s="12" t="s">
        <v>440</v>
      </c>
      <c r="V48" s="12" t="s">
        <v>52</v>
      </c>
      <c r="W48" s="17" t="str">
        <f t="shared" ref="W48:W49" si="2">"2.0"</f>
        <v>2.0</v>
      </c>
      <c r="Y48" s="12" t="s">
        <v>441</v>
      </c>
      <c r="Z48" s="12" t="s">
        <v>54</v>
      </c>
      <c r="AA48" s="12" t="s">
        <v>1048</v>
      </c>
      <c r="AB48" s="19">
        <v>16452</v>
      </c>
      <c r="AC48" s="12">
        <v>6</v>
      </c>
      <c r="AD48" s="19">
        <v>29930</v>
      </c>
      <c r="AE48" s="19">
        <v>545.76951130561633</v>
      </c>
      <c r="AF48" s="17">
        <v>54.057299999999998</v>
      </c>
      <c r="AG48" s="17" t="s">
        <v>100</v>
      </c>
      <c r="AH48" s="19">
        <v>16451</v>
      </c>
      <c r="AI48" s="19">
        <v>52294</v>
      </c>
      <c r="AJ48" s="15"/>
      <c r="AK48" s="15"/>
      <c r="AL48" s="15"/>
      <c r="AM48" s="15"/>
      <c r="AO48" s="18"/>
      <c r="AP48" s="18"/>
    </row>
    <row r="49" spans="1:43" ht="15.75" customHeight="1" x14ac:dyDescent="0.2">
      <c r="A49" s="12" t="s">
        <v>418</v>
      </c>
      <c r="B49" s="12" t="s">
        <v>442</v>
      </c>
      <c r="C49" s="20" t="s">
        <v>443</v>
      </c>
      <c r="D49" s="21" t="s">
        <v>444</v>
      </c>
      <c r="E49" s="12" t="s">
        <v>445</v>
      </c>
      <c r="F49" s="12" t="s">
        <v>430</v>
      </c>
      <c r="G49" s="14">
        <v>80.958458832000005</v>
      </c>
      <c r="H49" s="12" t="s">
        <v>65</v>
      </c>
      <c r="K49" s="12" t="s">
        <v>45</v>
      </c>
      <c r="L49" s="12" t="s">
        <v>446</v>
      </c>
      <c r="M49" s="15" t="s">
        <v>66</v>
      </c>
      <c r="N49" s="15" t="s">
        <v>447</v>
      </c>
      <c r="O49" s="15" t="s">
        <v>48</v>
      </c>
      <c r="P49" s="16"/>
      <c r="Q49" s="17">
        <v>18</v>
      </c>
      <c r="R49" s="18"/>
      <c r="S49" s="12" t="s">
        <v>68</v>
      </c>
      <c r="T49" s="13"/>
      <c r="U49" s="12" t="s">
        <v>448</v>
      </c>
      <c r="V49" s="12" t="s">
        <v>52</v>
      </c>
      <c r="W49" s="17" t="str">
        <f t="shared" si="2"/>
        <v>2.0</v>
      </c>
      <c r="Y49" s="12" t="s">
        <v>449</v>
      </c>
      <c r="Z49" s="12" t="s">
        <v>54</v>
      </c>
      <c r="AA49" s="12" t="s">
        <v>1049</v>
      </c>
      <c r="AB49" s="19">
        <v>16708</v>
      </c>
      <c r="AC49" s="12">
        <v>82</v>
      </c>
      <c r="AD49" s="19">
        <v>57230</v>
      </c>
      <c r="AE49" s="19">
        <v>1027.59157289921</v>
      </c>
      <c r="AF49" s="17" t="s">
        <v>99</v>
      </c>
      <c r="AG49" s="17" t="s">
        <v>100</v>
      </c>
      <c r="AH49" s="19">
        <v>16708</v>
      </c>
      <c r="AI49" s="19">
        <v>94090</v>
      </c>
      <c r="AJ49" s="15"/>
      <c r="AK49" s="15"/>
      <c r="AL49" s="15"/>
      <c r="AM49" s="15"/>
      <c r="AO49" s="18"/>
      <c r="AP49" s="18"/>
    </row>
    <row r="50" spans="1:43" ht="15.75" customHeight="1" x14ac:dyDescent="0.2">
      <c r="A50" s="12" t="s">
        <v>418</v>
      </c>
      <c r="B50" s="15" t="s">
        <v>450</v>
      </c>
      <c r="C50" s="20" t="s">
        <v>451</v>
      </c>
      <c r="D50" s="20" t="s">
        <v>452</v>
      </c>
      <c r="E50" s="12" t="s">
        <v>453</v>
      </c>
      <c r="F50" s="12" t="s">
        <v>430</v>
      </c>
      <c r="G50" s="14">
        <v>76.074155664000003</v>
      </c>
      <c r="H50" s="12" t="s">
        <v>65</v>
      </c>
      <c r="K50" s="12" t="s">
        <v>412</v>
      </c>
      <c r="M50" s="15" t="s">
        <v>66</v>
      </c>
      <c r="N50" s="15" t="s">
        <v>127</v>
      </c>
      <c r="O50" s="15" t="s">
        <v>93</v>
      </c>
      <c r="P50" s="16"/>
      <c r="Q50" s="17">
        <v>17</v>
      </c>
      <c r="R50" s="18" t="s">
        <v>454</v>
      </c>
      <c r="S50" s="12" t="s">
        <v>49</v>
      </c>
      <c r="T50" s="13" t="s">
        <v>455</v>
      </c>
      <c r="U50" s="12" t="s">
        <v>456</v>
      </c>
      <c r="V50" s="12" t="s">
        <v>52</v>
      </c>
      <c r="W50" s="12">
        <v>2.1</v>
      </c>
      <c r="Y50" s="12" t="s">
        <v>457</v>
      </c>
      <c r="Z50" s="12" t="s">
        <v>54</v>
      </c>
      <c r="AA50" s="12" t="s">
        <v>1050</v>
      </c>
      <c r="AB50" s="19">
        <v>16663</v>
      </c>
      <c r="AC50" s="12">
        <v>28</v>
      </c>
      <c r="AD50" s="19">
        <v>59035</v>
      </c>
      <c r="AE50" s="19">
        <v>1062.8638300426094</v>
      </c>
      <c r="AF50" s="17" t="s">
        <v>99</v>
      </c>
      <c r="AG50" s="17" t="s">
        <v>56</v>
      </c>
      <c r="AH50" s="19">
        <v>9713</v>
      </c>
      <c r="AI50" s="19">
        <v>13778</v>
      </c>
      <c r="AJ50" s="15"/>
      <c r="AK50" s="15"/>
      <c r="AL50" s="15"/>
      <c r="AM50" s="15"/>
      <c r="AO50" s="18">
        <v>16493</v>
      </c>
      <c r="AP50" s="18">
        <v>16655</v>
      </c>
      <c r="AQ50" s="12" t="s">
        <v>132</v>
      </c>
    </row>
    <row r="51" spans="1:43" ht="15.75" customHeight="1" x14ac:dyDescent="0.2">
      <c r="A51" s="12" t="s">
        <v>418</v>
      </c>
      <c r="B51" s="12" t="s">
        <v>458</v>
      </c>
      <c r="C51" s="20" t="s">
        <v>459</v>
      </c>
      <c r="D51" s="21" t="s">
        <v>460</v>
      </c>
      <c r="E51" s="12" t="s">
        <v>461</v>
      </c>
      <c r="F51" s="12" t="s">
        <v>430</v>
      </c>
      <c r="G51" s="14">
        <v>114.108623896</v>
      </c>
      <c r="H51" s="12" t="s">
        <v>462</v>
      </c>
      <c r="J51" s="12" t="s">
        <v>463</v>
      </c>
      <c r="K51" s="12" t="s">
        <v>45</v>
      </c>
      <c r="L51" s="12" t="s">
        <v>464</v>
      </c>
      <c r="M51" s="15" t="s">
        <v>66</v>
      </c>
      <c r="N51" s="15" t="s">
        <v>447</v>
      </c>
      <c r="O51" s="15" t="s">
        <v>48</v>
      </c>
      <c r="P51" s="16"/>
      <c r="Q51" s="17">
        <v>10</v>
      </c>
      <c r="R51" s="18"/>
      <c r="S51" s="12" t="s">
        <v>68</v>
      </c>
      <c r="T51" s="13"/>
      <c r="U51" s="12" t="s">
        <v>465</v>
      </c>
      <c r="V51" s="12" t="s">
        <v>52</v>
      </c>
      <c r="W51" s="12">
        <v>2.1</v>
      </c>
      <c r="X51" s="12" t="s">
        <v>307</v>
      </c>
      <c r="Y51" s="12" t="s">
        <v>466</v>
      </c>
      <c r="Z51" s="12" t="s">
        <v>54</v>
      </c>
      <c r="AA51" s="12" t="s">
        <v>1051</v>
      </c>
      <c r="AB51" s="19">
        <v>17143</v>
      </c>
      <c r="AC51" s="12">
        <v>388</v>
      </c>
      <c r="AD51" s="19">
        <v>82117</v>
      </c>
      <c r="AE51" s="19">
        <v>1437.0355247039608</v>
      </c>
      <c r="AF51" s="17" t="s">
        <v>99</v>
      </c>
      <c r="AG51" s="17" t="s">
        <v>56</v>
      </c>
      <c r="AH51" s="19">
        <v>17308</v>
      </c>
      <c r="AI51" s="19">
        <v>200108</v>
      </c>
      <c r="AJ51" s="15"/>
      <c r="AK51" s="15"/>
      <c r="AL51" s="15"/>
      <c r="AM51" s="15"/>
      <c r="AO51" s="18">
        <v>15770</v>
      </c>
      <c r="AP51" s="18">
        <v>16472</v>
      </c>
      <c r="AQ51" s="12" t="s">
        <v>132</v>
      </c>
    </row>
    <row r="52" spans="1:43" ht="15.75" customHeight="1" x14ac:dyDescent="0.2">
      <c r="A52" s="12" t="s">
        <v>418</v>
      </c>
      <c r="B52" s="12" t="s">
        <v>467</v>
      </c>
      <c r="C52" s="20" t="s">
        <v>468</v>
      </c>
      <c r="D52" s="21" t="s">
        <v>469</v>
      </c>
      <c r="E52" s="12" t="s">
        <v>470</v>
      </c>
      <c r="F52" s="12" t="s">
        <v>430</v>
      </c>
      <c r="G52" s="14">
        <v>43.038369553000003</v>
      </c>
      <c r="H52" s="12" t="s">
        <v>462</v>
      </c>
      <c r="K52" s="12" t="s">
        <v>45</v>
      </c>
      <c r="L52" s="12" t="s">
        <v>464</v>
      </c>
      <c r="M52" s="15" t="s">
        <v>66</v>
      </c>
      <c r="N52" s="15" t="s">
        <v>447</v>
      </c>
      <c r="O52" s="15" t="s">
        <v>48</v>
      </c>
      <c r="P52" s="16"/>
      <c r="Q52" s="17">
        <v>12</v>
      </c>
      <c r="R52" s="18"/>
      <c r="S52" s="12" t="s">
        <v>68</v>
      </c>
      <c r="T52" s="13"/>
      <c r="U52" s="12" t="s">
        <v>471</v>
      </c>
      <c r="V52" s="12" t="s">
        <v>52</v>
      </c>
      <c r="W52" s="17" t="str">
        <f>"2.0"</f>
        <v>2.0</v>
      </c>
      <c r="Y52" s="12" t="s">
        <v>472</v>
      </c>
      <c r="Z52" s="12" t="s">
        <v>54</v>
      </c>
      <c r="AA52" s="12" t="s">
        <v>473</v>
      </c>
      <c r="AB52" s="23">
        <v>16771</v>
      </c>
      <c r="AC52" s="12">
        <v>433</v>
      </c>
      <c r="AD52" s="19">
        <v>82187</v>
      </c>
      <c r="AE52" s="19">
        <v>1470.1627809909965</v>
      </c>
      <c r="AF52" s="17">
        <v>46.7361</v>
      </c>
      <c r="AG52" s="17" t="s">
        <v>277</v>
      </c>
      <c r="AH52" s="19">
        <v>22031</v>
      </c>
      <c r="AI52" s="19">
        <v>111800</v>
      </c>
      <c r="AJ52" s="15"/>
      <c r="AK52" s="15"/>
      <c r="AL52" s="15"/>
      <c r="AM52" s="15"/>
      <c r="AO52" s="18"/>
      <c r="AP52" s="18"/>
    </row>
    <row r="53" spans="1:43" ht="15.75" customHeight="1" x14ac:dyDescent="0.2">
      <c r="A53" s="12" t="s">
        <v>418</v>
      </c>
      <c r="B53" s="12" t="s">
        <v>474</v>
      </c>
      <c r="C53" s="20" t="s">
        <v>475</v>
      </c>
      <c r="D53" s="21" t="s">
        <v>476</v>
      </c>
      <c r="E53" s="12" t="s">
        <v>477</v>
      </c>
      <c r="F53" s="12" t="s">
        <v>430</v>
      </c>
      <c r="G53" s="14">
        <v>73.049588260999997</v>
      </c>
      <c r="H53" s="12" t="s">
        <v>65</v>
      </c>
      <c r="K53" s="12" t="s">
        <v>45</v>
      </c>
      <c r="L53" s="12" t="s">
        <v>446</v>
      </c>
      <c r="M53" s="15" t="s">
        <v>66</v>
      </c>
      <c r="N53" s="15" t="s">
        <v>447</v>
      </c>
      <c r="O53" s="15" t="s">
        <v>48</v>
      </c>
      <c r="P53" s="16"/>
      <c r="Q53" s="17">
        <v>18</v>
      </c>
      <c r="R53" s="18"/>
      <c r="S53" s="12" t="s">
        <v>68</v>
      </c>
      <c r="T53" s="13"/>
      <c r="U53" s="12" t="s">
        <v>478</v>
      </c>
      <c r="V53" s="12" t="s">
        <v>52</v>
      </c>
      <c r="W53" s="12">
        <v>2.1</v>
      </c>
      <c r="X53" s="12" t="str">
        <f>"-f 25000"</f>
        <v>-f 25000</v>
      </c>
      <c r="Y53" s="12" t="s">
        <v>479</v>
      </c>
      <c r="Z53" s="12" t="s">
        <v>54</v>
      </c>
      <c r="AA53" s="12" t="s">
        <v>1052</v>
      </c>
      <c r="AB53" s="19">
        <v>17081</v>
      </c>
      <c r="AC53" s="12">
        <v>199</v>
      </c>
      <c r="AD53" s="19">
        <v>137558</v>
      </c>
      <c r="AE53" s="19">
        <v>2415.9826708038172</v>
      </c>
      <c r="AF53" s="17">
        <v>41.663600000000002</v>
      </c>
      <c r="AG53" s="17" t="s">
        <v>277</v>
      </c>
      <c r="AH53" s="19">
        <v>22003</v>
      </c>
      <c r="AI53" s="19">
        <v>121522</v>
      </c>
      <c r="AJ53" s="15"/>
      <c r="AK53" s="15"/>
      <c r="AL53" s="15"/>
      <c r="AM53" s="15"/>
      <c r="AO53" s="18">
        <v>16540</v>
      </c>
      <c r="AP53" s="18">
        <v>17077</v>
      </c>
      <c r="AQ53" s="12" t="s">
        <v>132</v>
      </c>
    </row>
    <row r="54" spans="1:43" ht="15.75" customHeight="1" x14ac:dyDescent="0.2">
      <c r="A54" s="12" t="s">
        <v>418</v>
      </c>
      <c r="B54" s="12" t="s">
        <v>480</v>
      </c>
      <c r="C54" s="20" t="s">
        <v>481</v>
      </c>
      <c r="D54" s="21" t="s">
        <v>482</v>
      </c>
      <c r="E54" s="12" t="s">
        <v>483</v>
      </c>
      <c r="F54" s="12" t="s">
        <v>430</v>
      </c>
      <c r="G54" s="14">
        <v>85.770911194000007</v>
      </c>
      <c r="H54" s="12" t="s">
        <v>148</v>
      </c>
      <c r="K54" s="12" t="s">
        <v>412</v>
      </c>
      <c r="M54" s="15" t="s">
        <v>66</v>
      </c>
      <c r="N54" s="15" t="s">
        <v>67</v>
      </c>
      <c r="O54" s="15" t="s">
        <v>93</v>
      </c>
      <c r="P54" s="16"/>
      <c r="Q54" s="17">
        <v>18</v>
      </c>
      <c r="R54" s="18" t="s">
        <v>484</v>
      </c>
      <c r="S54" s="12" t="s">
        <v>49</v>
      </c>
      <c r="T54" s="13" t="s">
        <v>485</v>
      </c>
      <c r="U54" s="12" t="s">
        <v>486</v>
      </c>
      <c r="V54" s="12" t="s">
        <v>52</v>
      </c>
      <c r="W54" s="12">
        <v>2.1</v>
      </c>
      <c r="X54" s="12" t="str">
        <f>"-f 25000 -z 5000"</f>
        <v>-f 25000 -z 5000</v>
      </c>
      <c r="Y54" s="12" t="s">
        <v>487</v>
      </c>
      <c r="Z54" s="12" t="s">
        <v>54</v>
      </c>
      <c r="AA54" s="12" t="s">
        <v>1053</v>
      </c>
      <c r="AB54" s="19">
        <v>19188</v>
      </c>
      <c r="AC54" s="12">
        <v>179</v>
      </c>
      <c r="AD54" s="19">
        <v>145461</v>
      </c>
      <c r="AE54" s="19">
        <v>2274.249530956848</v>
      </c>
      <c r="AF54" s="17" t="s">
        <v>99</v>
      </c>
      <c r="AG54" s="17" t="s">
        <v>56</v>
      </c>
      <c r="AH54" s="19">
        <v>14861</v>
      </c>
      <c r="AI54" s="19">
        <v>231326</v>
      </c>
      <c r="AJ54" s="15"/>
      <c r="AK54" s="15"/>
      <c r="AL54" s="15" t="s">
        <v>488</v>
      </c>
      <c r="AM54" s="15"/>
      <c r="AO54" s="18" t="s">
        <v>489</v>
      </c>
      <c r="AP54" s="18" t="s">
        <v>490</v>
      </c>
      <c r="AQ54" s="12" t="s">
        <v>59</v>
      </c>
    </row>
    <row r="55" spans="1:43" ht="15.75" customHeight="1" x14ac:dyDescent="0.2">
      <c r="A55" s="12" t="s">
        <v>418</v>
      </c>
      <c r="B55" s="12" t="s">
        <v>491</v>
      </c>
      <c r="C55" s="20" t="s">
        <v>492</v>
      </c>
      <c r="D55" s="21" t="s">
        <v>493</v>
      </c>
      <c r="E55" s="12" t="s">
        <v>494</v>
      </c>
      <c r="F55" s="12" t="s">
        <v>430</v>
      </c>
      <c r="G55" s="14">
        <v>61.937623854000002</v>
      </c>
      <c r="H55" s="12" t="s">
        <v>462</v>
      </c>
      <c r="K55" s="12" t="s">
        <v>45</v>
      </c>
      <c r="L55" s="12" t="s">
        <v>464</v>
      </c>
      <c r="M55" s="15" t="s">
        <v>66</v>
      </c>
      <c r="N55" s="15" t="s">
        <v>447</v>
      </c>
      <c r="O55" s="15" t="s">
        <v>48</v>
      </c>
      <c r="P55" s="16"/>
      <c r="Q55" s="17">
        <v>20</v>
      </c>
      <c r="R55" s="18"/>
      <c r="S55" s="12" t="s">
        <v>68</v>
      </c>
      <c r="T55" s="13"/>
      <c r="U55" s="12" t="s">
        <v>495</v>
      </c>
      <c r="V55" s="12" t="s">
        <v>52</v>
      </c>
      <c r="W55" s="12">
        <v>2.1</v>
      </c>
      <c r="Y55" s="12" t="s">
        <v>496</v>
      </c>
      <c r="Z55" s="12" t="s">
        <v>54</v>
      </c>
      <c r="AA55" s="12" t="s">
        <v>1054</v>
      </c>
      <c r="AB55" s="19">
        <v>16541</v>
      </c>
      <c r="AC55" s="12">
        <v>31</v>
      </c>
      <c r="AD55" s="19">
        <v>192090</v>
      </c>
      <c r="AE55" s="19">
        <v>3483.8885194365516</v>
      </c>
      <c r="AF55" s="17" t="s">
        <v>99</v>
      </c>
      <c r="AG55" s="17" t="s">
        <v>277</v>
      </c>
      <c r="AH55" s="19">
        <v>22081</v>
      </c>
      <c r="AI55" s="19">
        <v>240296</v>
      </c>
      <c r="AJ55" s="15"/>
      <c r="AK55" s="15"/>
      <c r="AL55" s="15"/>
      <c r="AM55" s="15"/>
      <c r="AO55" s="18"/>
      <c r="AP55" s="18"/>
    </row>
    <row r="56" spans="1:43" ht="15.75" customHeight="1" x14ac:dyDescent="0.2">
      <c r="A56" s="12" t="s">
        <v>418</v>
      </c>
      <c r="B56" s="12" t="s">
        <v>497</v>
      </c>
      <c r="C56" s="20" t="s">
        <v>498</v>
      </c>
      <c r="D56" s="21" t="s">
        <v>499</v>
      </c>
      <c r="E56" s="12" t="s">
        <v>500</v>
      </c>
      <c r="F56" s="12" t="s">
        <v>430</v>
      </c>
      <c r="G56" s="14">
        <v>128.55651153599999</v>
      </c>
      <c r="H56" s="12" t="s">
        <v>501</v>
      </c>
      <c r="K56" s="12" t="s">
        <v>412</v>
      </c>
      <c r="M56" s="15" t="s">
        <v>66</v>
      </c>
      <c r="N56" s="15" t="s">
        <v>502</v>
      </c>
      <c r="O56" s="15" t="s">
        <v>93</v>
      </c>
      <c r="P56" s="16"/>
      <c r="Q56" s="17">
        <v>17</v>
      </c>
      <c r="R56" s="18"/>
      <c r="S56" s="12" t="s">
        <v>68</v>
      </c>
      <c r="T56" s="13"/>
      <c r="U56" s="12" t="s">
        <v>503</v>
      </c>
      <c r="V56" s="12" t="s">
        <v>52</v>
      </c>
      <c r="W56" s="12">
        <v>2.1</v>
      </c>
      <c r="Y56" s="12" t="s">
        <v>504</v>
      </c>
      <c r="Z56" s="12" t="s">
        <v>54</v>
      </c>
      <c r="AA56" s="12" t="s">
        <v>505</v>
      </c>
      <c r="AB56" s="19">
        <v>16596</v>
      </c>
      <c r="AC56" s="12">
        <v>407</v>
      </c>
      <c r="AD56" s="19">
        <v>201342</v>
      </c>
      <c r="AE56" s="19">
        <v>3639.587852494577</v>
      </c>
      <c r="AF56" s="17" t="s">
        <v>99</v>
      </c>
      <c r="AG56" s="17" t="s">
        <v>100</v>
      </c>
      <c r="AH56" s="19">
        <v>16596</v>
      </c>
      <c r="AI56" s="19">
        <v>328900</v>
      </c>
      <c r="AJ56" s="15"/>
      <c r="AK56" s="15"/>
      <c r="AL56" s="15"/>
      <c r="AM56" s="15"/>
      <c r="AO56" s="18"/>
      <c r="AP56" s="18"/>
    </row>
    <row r="57" spans="1:43" ht="15.75" customHeight="1" x14ac:dyDescent="0.2">
      <c r="A57" s="12" t="s">
        <v>418</v>
      </c>
      <c r="B57" s="12" t="s">
        <v>506</v>
      </c>
      <c r="C57" s="20" t="s">
        <v>507</v>
      </c>
      <c r="D57" s="21" t="s">
        <v>508</v>
      </c>
      <c r="E57" s="12" t="s">
        <v>509</v>
      </c>
      <c r="F57" s="12" t="s">
        <v>430</v>
      </c>
      <c r="G57" s="14">
        <v>51.409333840000002</v>
      </c>
      <c r="H57" s="12" t="s">
        <v>44</v>
      </c>
      <c r="K57" s="12" t="s">
        <v>45</v>
      </c>
      <c r="L57" s="12" t="s">
        <v>446</v>
      </c>
      <c r="M57" s="15" t="s">
        <v>66</v>
      </c>
      <c r="N57" s="15" t="s">
        <v>447</v>
      </c>
      <c r="O57" s="15" t="s">
        <v>48</v>
      </c>
      <c r="P57" s="16"/>
      <c r="Q57" s="17">
        <v>25</v>
      </c>
      <c r="R57" s="18" t="s">
        <v>510</v>
      </c>
      <c r="S57" s="12" t="s">
        <v>68</v>
      </c>
      <c r="T57" s="13"/>
      <c r="U57" s="12" t="s">
        <v>511</v>
      </c>
      <c r="V57" s="12" t="s">
        <v>52</v>
      </c>
      <c r="W57" s="12">
        <v>2.1</v>
      </c>
      <c r="Y57" s="12" t="s">
        <v>512</v>
      </c>
      <c r="Z57" s="12" t="s">
        <v>54</v>
      </c>
      <c r="AA57" s="12" t="s">
        <v>1055</v>
      </c>
      <c r="AB57" s="19">
        <v>17309</v>
      </c>
      <c r="AC57" s="12">
        <v>16</v>
      </c>
      <c r="AD57" s="19">
        <v>213187</v>
      </c>
      <c r="AE57" s="19">
        <v>3694.9621584146976</v>
      </c>
      <c r="AF57" s="17">
        <v>42.971899999999998</v>
      </c>
      <c r="AG57" s="17" t="s">
        <v>56</v>
      </c>
      <c r="AH57" s="19">
        <v>16395</v>
      </c>
      <c r="AI57" s="19">
        <v>368514</v>
      </c>
      <c r="AJ57" s="15"/>
      <c r="AK57" s="15"/>
      <c r="AL57" s="15"/>
      <c r="AM57" s="15"/>
      <c r="AO57" s="18" t="s">
        <v>513</v>
      </c>
      <c r="AP57" s="18" t="s">
        <v>514</v>
      </c>
      <c r="AQ57" s="12" t="s">
        <v>59</v>
      </c>
    </row>
    <row r="58" spans="1:43" ht="15.75" customHeight="1" x14ac:dyDescent="0.2">
      <c r="A58" s="12" t="s">
        <v>418</v>
      </c>
      <c r="B58" s="12" t="s">
        <v>515</v>
      </c>
      <c r="C58" s="20" t="s">
        <v>516</v>
      </c>
      <c r="D58" s="21" t="s">
        <v>517</v>
      </c>
      <c r="E58" s="12" t="s">
        <v>518</v>
      </c>
      <c r="F58" s="12" t="s">
        <v>430</v>
      </c>
      <c r="G58" s="14">
        <v>105.145939871</v>
      </c>
      <c r="H58" s="12" t="s">
        <v>65</v>
      </c>
      <c r="K58" s="12" t="s">
        <v>45</v>
      </c>
      <c r="L58" s="12" t="s">
        <v>446</v>
      </c>
      <c r="M58" s="15" t="s">
        <v>66</v>
      </c>
      <c r="N58" s="15" t="s">
        <v>447</v>
      </c>
      <c r="O58" s="15" t="s">
        <v>48</v>
      </c>
      <c r="P58" s="16"/>
      <c r="Q58" s="17">
        <v>12</v>
      </c>
      <c r="R58" s="18" t="s">
        <v>519</v>
      </c>
      <c r="S58" s="12" t="s">
        <v>68</v>
      </c>
      <c r="T58" s="13"/>
      <c r="U58" s="12" t="s">
        <v>520</v>
      </c>
      <c r="V58" s="12" t="s">
        <v>52</v>
      </c>
      <c r="W58" s="12">
        <v>2.1</v>
      </c>
      <c r="Y58" s="12" t="s">
        <v>521</v>
      </c>
      <c r="Z58" s="12" t="s">
        <v>54</v>
      </c>
      <c r="AB58" s="19">
        <v>16523</v>
      </c>
      <c r="AC58" s="12">
        <v>463</v>
      </c>
      <c r="AD58" s="19">
        <v>491890</v>
      </c>
      <c r="AE58" s="19">
        <v>8931.005265387641</v>
      </c>
      <c r="AF58" s="17" t="s">
        <v>99</v>
      </c>
      <c r="AG58" s="17" t="s">
        <v>100</v>
      </c>
      <c r="AH58" s="19">
        <v>16523</v>
      </c>
      <c r="AI58" s="19">
        <v>809110</v>
      </c>
      <c r="AJ58" s="15"/>
      <c r="AK58" s="15"/>
      <c r="AL58" s="15"/>
      <c r="AM58" s="15"/>
      <c r="AO58" s="18"/>
      <c r="AP58" s="18"/>
    </row>
    <row r="59" spans="1:43" ht="15.75" customHeight="1" x14ac:dyDescent="0.2">
      <c r="A59" s="12" t="s">
        <v>418</v>
      </c>
      <c r="B59" s="12" t="s">
        <v>522</v>
      </c>
      <c r="C59" s="20" t="s">
        <v>523</v>
      </c>
      <c r="D59" s="21" t="s">
        <v>524</v>
      </c>
      <c r="E59" s="12" t="s">
        <v>525</v>
      </c>
      <c r="F59" s="12" t="s">
        <v>430</v>
      </c>
      <c r="G59" s="14">
        <v>69.563511934999994</v>
      </c>
      <c r="H59" s="12" t="s">
        <v>65</v>
      </c>
      <c r="K59" s="12" t="s">
        <v>45</v>
      </c>
      <c r="L59" s="12" t="s">
        <v>446</v>
      </c>
      <c r="M59" s="12" t="s">
        <v>66</v>
      </c>
      <c r="N59" s="12" t="s">
        <v>447</v>
      </c>
      <c r="O59" s="15" t="s">
        <v>48</v>
      </c>
      <c r="P59" s="18"/>
      <c r="Q59" s="17">
        <v>25</v>
      </c>
      <c r="R59" s="18"/>
      <c r="S59" s="12" t="s">
        <v>68</v>
      </c>
      <c r="T59" s="13"/>
      <c r="U59" s="12" t="s">
        <v>526</v>
      </c>
      <c r="V59" s="12" t="s">
        <v>52</v>
      </c>
      <c r="W59" s="17" t="str">
        <f t="shared" ref="W59:W60" si="3">"2.0"</f>
        <v>2.0</v>
      </c>
      <c r="Y59" s="12" t="s">
        <v>527</v>
      </c>
      <c r="Z59" s="12" t="s">
        <v>172</v>
      </c>
      <c r="AB59" s="23" t="s">
        <v>131</v>
      </c>
      <c r="AC59" s="12">
        <v>0</v>
      </c>
      <c r="AD59" s="19"/>
      <c r="AE59" s="19"/>
      <c r="AG59" s="17" t="s">
        <v>56</v>
      </c>
      <c r="AH59" s="19">
        <v>16689</v>
      </c>
      <c r="AI59" s="19">
        <v>346666</v>
      </c>
      <c r="AJ59" s="15"/>
      <c r="AK59" s="15"/>
      <c r="AL59" s="15"/>
      <c r="AM59" s="15"/>
      <c r="AO59" s="18"/>
      <c r="AP59" s="18"/>
    </row>
    <row r="60" spans="1:43" ht="15.75" customHeight="1" x14ac:dyDescent="0.2">
      <c r="A60" s="12" t="s">
        <v>418</v>
      </c>
      <c r="B60" s="12" t="s">
        <v>528</v>
      </c>
      <c r="C60" s="20" t="s">
        <v>529</v>
      </c>
      <c r="D60" s="21" t="s">
        <v>530</v>
      </c>
      <c r="E60" s="12" t="s">
        <v>531</v>
      </c>
      <c r="F60" s="12" t="s">
        <v>430</v>
      </c>
      <c r="G60" s="14">
        <v>63.448538307</v>
      </c>
      <c r="H60" s="12" t="s">
        <v>65</v>
      </c>
      <c r="K60" s="12" t="s">
        <v>45</v>
      </c>
      <c r="L60" s="12" t="s">
        <v>446</v>
      </c>
      <c r="M60" s="12" t="s">
        <v>66</v>
      </c>
      <c r="N60" s="12" t="s">
        <v>447</v>
      </c>
      <c r="O60" s="15" t="s">
        <v>48</v>
      </c>
      <c r="P60" s="18"/>
      <c r="Q60" s="17">
        <v>25</v>
      </c>
      <c r="R60" s="18"/>
      <c r="S60" s="12" t="s">
        <v>49</v>
      </c>
      <c r="T60" s="13" t="s">
        <v>532</v>
      </c>
      <c r="U60" s="12" t="s">
        <v>533</v>
      </c>
      <c r="V60" s="12" t="s">
        <v>52</v>
      </c>
      <c r="W60" s="17" t="str">
        <f t="shared" si="3"/>
        <v>2.0</v>
      </c>
      <c r="Y60" s="12" t="s">
        <v>534</v>
      </c>
      <c r="Z60" s="12" t="s">
        <v>172</v>
      </c>
      <c r="AB60" s="23" t="s">
        <v>131</v>
      </c>
      <c r="AC60" s="12">
        <v>0</v>
      </c>
      <c r="AD60" s="19"/>
      <c r="AE60" s="19"/>
      <c r="AG60" s="17" t="s">
        <v>100</v>
      </c>
      <c r="AH60" s="19">
        <v>16475</v>
      </c>
      <c r="AI60" s="19">
        <v>286562</v>
      </c>
      <c r="AJ60" s="15"/>
      <c r="AK60" s="15"/>
      <c r="AL60" s="15"/>
      <c r="AM60" s="15"/>
      <c r="AO60" s="18"/>
      <c r="AP60" s="18"/>
    </row>
    <row r="61" spans="1:43" ht="15.75" customHeight="1" x14ac:dyDescent="0.2">
      <c r="A61" s="12" t="s">
        <v>418</v>
      </c>
      <c r="B61" s="12" t="s">
        <v>535</v>
      </c>
      <c r="C61" s="20" t="s">
        <v>536</v>
      </c>
      <c r="D61" s="21" t="s">
        <v>537</v>
      </c>
      <c r="E61" s="12" t="s">
        <v>538</v>
      </c>
      <c r="F61" s="12" t="s">
        <v>43</v>
      </c>
      <c r="G61" s="14">
        <v>69.519524329999996</v>
      </c>
      <c r="H61" s="12" t="s">
        <v>539</v>
      </c>
      <c r="K61" s="12" t="s">
        <v>45</v>
      </c>
      <c r="L61" s="12" t="s">
        <v>46</v>
      </c>
      <c r="M61" s="15" t="s">
        <v>47</v>
      </c>
      <c r="N61" s="15"/>
      <c r="O61" s="15" t="s">
        <v>187</v>
      </c>
      <c r="P61" s="16"/>
      <c r="Q61" s="17">
        <v>20</v>
      </c>
      <c r="R61" s="18"/>
      <c r="S61" s="12" t="s">
        <v>68</v>
      </c>
      <c r="T61" s="13"/>
      <c r="U61" s="12" t="s">
        <v>540</v>
      </c>
      <c r="V61" s="12" t="s">
        <v>52</v>
      </c>
      <c r="W61" s="12">
        <v>2.1</v>
      </c>
      <c r="Y61" s="12" t="s">
        <v>541</v>
      </c>
      <c r="Z61" s="12" t="s">
        <v>54</v>
      </c>
      <c r="AA61" s="12" t="s">
        <v>1056</v>
      </c>
      <c r="AB61" s="19">
        <v>16496</v>
      </c>
      <c r="AC61" s="12">
        <v>469</v>
      </c>
      <c r="AD61" s="19">
        <v>28720</v>
      </c>
      <c r="AE61" s="19">
        <v>522.30843840931129</v>
      </c>
      <c r="AF61" s="17" t="s">
        <v>99</v>
      </c>
      <c r="AG61" s="17" t="s">
        <v>100</v>
      </c>
      <c r="AH61" s="19">
        <v>16496</v>
      </c>
      <c r="AI61" s="19">
        <v>48510</v>
      </c>
      <c r="AJ61" s="15"/>
      <c r="AK61" s="15"/>
      <c r="AL61" s="15"/>
      <c r="AM61" s="15"/>
      <c r="AO61" s="18"/>
      <c r="AP61" s="18"/>
    </row>
    <row r="62" spans="1:43" ht="15.75" customHeight="1" x14ac:dyDescent="0.2">
      <c r="A62" s="12" t="s">
        <v>418</v>
      </c>
      <c r="B62" s="12" t="s">
        <v>542</v>
      </c>
      <c r="C62" s="20" t="s">
        <v>543</v>
      </c>
      <c r="D62" s="21" t="s">
        <v>544</v>
      </c>
      <c r="E62" s="12" t="s">
        <v>545</v>
      </c>
      <c r="F62" s="12" t="s">
        <v>43</v>
      </c>
      <c r="G62" s="14">
        <v>56.089223136999998</v>
      </c>
      <c r="H62" s="12" t="s">
        <v>148</v>
      </c>
      <c r="K62" s="12" t="s">
        <v>45</v>
      </c>
      <c r="L62" s="12" t="s">
        <v>46</v>
      </c>
      <c r="M62" s="15" t="s">
        <v>47</v>
      </c>
      <c r="N62" s="15"/>
      <c r="O62" s="15" t="s">
        <v>187</v>
      </c>
      <c r="P62" s="16"/>
      <c r="Q62" s="17">
        <v>20</v>
      </c>
      <c r="R62" s="18"/>
      <c r="S62" s="12" t="s">
        <v>49</v>
      </c>
      <c r="T62" s="13" t="s">
        <v>546</v>
      </c>
      <c r="U62" s="12" t="s">
        <v>547</v>
      </c>
      <c r="V62" s="12" t="s">
        <v>52</v>
      </c>
      <c r="W62" s="12">
        <v>2.1</v>
      </c>
      <c r="Y62" s="12" t="s">
        <v>548</v>
      </c>
      <c r="Z62" s="12" t="s">
        <v>54</v>
      </c>
      <c r="AA62" s="12" t="s">
        <v>1057</v>
      </c>
      <c r="AB62" s="19">
        <v>17282</v>
      </c>
      <c r="AC62" s="12">
        <v>92</v>
      </c>
      <c r="AD62" s="19">
        <v>37917</v>
      </c>
      <c r="AE62" s="19">
        <v>658.20506885777104</v>
      </c>
      <c r="AF62" s="17">
        <v>35.866399999999999</v>
      </c>
      <c r="AG62" s="17" t="s">
        <v>277</v>
      </c>
      <c r="AH62" s="19">
        <v>17293</v>
      </c>
      <c r="AI62" s="19">
        <v>64972</v>
      </c>
      <c r="AJ62" s="15"/>
      <c r="AK62" s="15"/>
      <c r="AL62" s="15" t="s">
        <v>549</v>
      </c>
      <c r="AM62" s="15"/>
      <c r="AO62" s="18">
        <v>2777</v>
      </c>
      <c r="AP62" s="18">
        <v>3251</v>
      </c>
      <c r="AQ62" s="12" t="s">
        <v>132</v>
      </c>
    </row>
    <row r="63" spans="1:43" ht="15.75" customHeight="1" x14ac:dyDescent="0.2">
      <c r="A63" s="12" t="s">
        <v>418</v>
      </c>
      <c r="B63" s="12" t="s">
        <v>550</v>
      </c>
      <c r="C63" s="13" t="s">
        <v>551</v>
      </c>
      <c r="D63" s="13" t="s">
        <v>552</v>
      </c>
      <c r="E63" s="12" t="s">
        <v>553</v>
      </c>
      <c r="F63" s="12" t="s">
        <v>43</v>
      </c>
      <c r="G63" s="14">
        <v>70.770974452000004</v>
      </c>
      <c r="H63" s="12" t="s">
        <v>148</v>
      </c>
      <c r="K63" s="15" t="s">
        <v>45</v>
      </c>
      <c r="L63" s="12" t="s">
        <v>46</v>
      </c>
      <c r="M63" s="15" t="s">
        <v>47</v>
      </c>
      <c r="N63" s="15"/>
      <c r="O63" s="15" t="s">
        <v>48</v>
      </c>
      <c r="P63" s="16"/>
      <c r="Q63" s="17">
        <v>20</v>
      </c>
      <c r="R63" s="18"/>
      <c r="S63" s="12" t="s">
        <v>49</v>
      </c>
      <c r="T63" s="13" t="s">
        <v>554</v>
      </c>
      <c r="U63" s="12" t="s">
        <v>555</v>
      </c>
      <c r="V63" s="12" t="s">
        <v>52</v>
      </c>
      <c r="W63" s="12">
        <v>2.1</v>
      </c>
      <c r="Y63" s="12" t="s">
        <v>556</v>
      </c>
      <c r="Z63" s="12" t="s">
        <v>54</v>
      </c>
      <c r="AA63" s="12" t="s">
        <v>1058</v>
      </c>
      <c r="AB63" s="19">
        <v>16525</v>
      </c>
      <c r="AC63" s="12">
        <v>34</v>
      </c>
      <c r="AD63" s="19">
        <v>61918</v>
      </c>
      <c r="AE63" s="19">
        <v>1124.0786686838123</v>
      </c>
      <c r="AF63" s="17" t="s">
        <v>99</v>
      </c>
      <c r="AG63" s="17" t="s">
        <v>100</v>
      </c>
      <c r="AH63" s="19">
        <v>16525</v>
      </c>
      <c r="AI63" s="19">
        <v>203642</v>
      </c>
      <c r="AJ63" s="15"/>
      <c r="AK63" s="15"/>
      <c r="AL63" s="15"/>
      <c r="AM63" s="15"/>
      <c r="AO63" s="18"/>
      <c r="AP63" s="18"/>
    </row>
    <row r="64" spans="1:43" ht="15.75" customHeight="1" x14ac:dyDescent="0.2">
      <c r="A64" s="12" t="s">
        <v>418</v>
      </c>
      <c r="B64" s="12" t="s">
        <v>557</v>
      </c>
      <c r="C64" s="13" t="s">
        <v>558</v>
      </c>
      <c r="D64" s="13" t="s">
        <v>559</v>
      </c>
      <c r="E64" s="12" t="s">
        <v>560</v>
      </c>
      <c r="F64" s="12" t="s">
        <v>43</v>
      </c>
      <c r="G64" s="14">
        <v>56.191617755999999</v>
      </c>
      <c r="H64" s="12" t="s">
        <v>148</v>
      </c>
      <c r="K64" s="12" t="s">
        <v>45</v>
      </c>
      <c r="L64" s="12" t="s">
        <v>46</v>
      </c>
      <c r="M64" s="15" t="s">
        <v>47</v>
      </c>
      <c r="N64" s="15"/>
      <c r="O64" s="15" t="s">
        <v>48</v>
      </c>
      <c r="P64" s="16"/>
      <c r="Q64" s="17">
        <v>20</v>
      </c>
      <c r="R64" s="18"/>
      <c r="S64" s="12" t="s">
        <v>49</v>
      </c>
      <c r="T64" s="13" t="s">
        <v>561</v>
      </c>
      <c r="U64" s="12" t="s">
        <v>562</v>
      </c>
      <c r="V64" s="12" t="s">
        <v>52</v>
      </c>
      <c r="W64" s="12">
        <v>2.1</v>
      </c>
      <c r="Y64" s="12" t="s">
        <v>563</v>
      </c>
      <c r="Z64" s="12" t="s">
        <v>54</v>
      </c>
      <c r="AA64" s="12" t="s">
        <v>1059</v>
      </c>
      <c r="AB64" s="19">
        <v>17607</v>
      </c>
      <c r="AC64" s="12">
        <v>103</v>
      </c>
      <c r="AD64" s="19">
        <v>116289</v>
      </c>
      <c r="AE64" s="19">
        <v>1981.4108025217242</v>
      </c>
      <c r="AF64" s="17" t="s">
        <v>99</v>
      </c>
      <c r="AG64" s="17" t="s">
        <v>100</v>
      </c>
      <c r="AH64" s="19">
        <v>17180</v>
      </c>
      <c r="AI64" s="19">
        <v>180084</v>
      </c>
      <c r="AJ64" s="15"/>
      <c r="AK64" s="15"/>
      <c r="AL64" s="15"/>
      <c r="AM64" s="15"/>
      <c r="AO64" s="18">
        <v>16547</v>
      </c>
      <c r="AP64" s="18">
        <v>17363</v>
      </c>
      <c r="AQ64" s="12" t="s">
        <v>132</v>
      </c>
    </row>
    <row r="65" spans="1:43" ht="15.75" customHeight="1" x14ac:dyDescent="0.2">
      <c r="A65" s="12" t="s">
        <v>418</v>
      </c>
      <c r="B65" s="12" t="s">
        <v>564</v>
      </c>
      <c r="C65" s="20" t="s">
        <v>565</v>
      </c>
      <c r="D65" s="21" t="s">
        <v>566</v>
      </c>
      <c r="E65" s="12" t="s">
        <v>567</v>
      </c>
      <c r="F65" s="12" t="s">
        <v>64</v>
      </c>
      <c r="G65" s="14">
        <v>39.030943784999998</v>
      </c>
      <c r="H65" s="15" t="s">
        <v>148</v>
      </c>
      <c r="I65" s="15"/>
      <c r="J65" s="15"/>
      <c r="K65" s="15" t="s">
        <v>412</v>
      </c>
      <c r="L65" s="15"/>
      <c r="M65" s="15" t="s">
        <v>47</v>
      </c>
      <c r="N65" s="15"/>
      <c r="O65" s="15" t="s">
        <v>93</v>
      </c>
      <c r="P65" s="18" t="s">
        <v>94</v>
      </c>
      <c r="Q65" s="22">
        <v>15</v>
      </c>
      <c r="R65" s="18"/>
      <c r="S65" s="12" t="s">
        <v>68</v>
      </c>
      <c r="T65" s="13"/>
      <c r="U65" s="12" t="s">
        <v>568</v>
      </c>
      <c r="V65" s="12" t="s">
        <v>52</v>
      </c>
      <c r="W65" s="12">
        <v>2.1</v>
      </c>
      <c r="Y65" s="12" t="s">
        <v>569</v>
      </c>
      <c r="Z65" s="12" t="s">
        <v>54</v>
      </c>
      <c r="AA65" s="12" t="s">
        <v>570</v>
      </c>
      <c r="AB65" s="19">
        <v>17111</v>
      </c>
      <c r="AC65" s="12">
        <v>77</v>
      </c>
      <c r="AD65" s="19">
        <v>43755</v>
      </c>
      <c r="AE65" s="19">
        <v>767.13809829933962</v>
      </c>
      <c r="AF65" s="17" t="s">
        <v>99</v>
      </c>
      <c r="AG65" s="17" t="s">
        <v>56</v>
      </c>
      <c r="AH65" s="19">
        <v>17111</v>
      </c>
      <c r="AI65" s="19">
        <v>52866</v>
      </c>
      <c r="AJ65" s="15"/>
      <c r="AK65" s="15"/>
      <c r="AL65" s="15" t="s">
        <v>571</v>
      </c>
      <c r="AM65" s="15"/>
      <c r="AO65" s="18">
        <v>14843</v>
      </c>
      <c r="AP65" s="18">
        <v>15027</v>
      </c>
      <c r="AQ65" s="12" t="s">
        <v>132</v>
      </c>
    </row>
    <row r="66" spans="1:43" ht="15.75" customHeight="1" x14ac:dyDescent="0.2">
      <c r="A66" s="12" t="s">
        <v>418</v>
      </c>
      <c r="B66" s="12" t="s">
        <v>572</v>
      </c>
      <c r="C66" s="20" t="s">
        <v>573</v>
      </c>
      <c r="D66" s="21" t="s">
        <v>574</v>
      </c>
      <c r="E66" s="12" t="s">
        <v>575</v>
      </c>
      <c r="F66" s="12" t="s">
        <v>64</v>
      </c>
      <c r="G66" s="14">
        <v>195.55386865400001</v>
      </c>
      <c r="H66" s="15" t="s">
        <v>148</v>
      </c>
      <c r="I66" s="15"/>
      <c r="J66" s="15"/>
      <c r="K66" s="15" t="s">
        <v>45</v>
      </c>
      <c r="L66" s="15" t="s">
        <v>46</v>
      </c>
      <c r="M66" s="15" t="s">
        <v>47</v>
      </c>
      <c r="N66" s="15"/>
      <c r="O66" s="15" t="s">
        <v>93</v>
      </c>
      <c r="P66" s="18" t="s">
        <v>94</v>
      </c>
      <c r="Q66" s="22">
        <v>20</v>
      </c>
      <c r="R66" s="18"/>
      <c r="S66" s="12" t="s">
        <v>68</v>
      </c>
      <c r="T66" s="13"/>
      <c r="U66" s="12" t="s">
        <v>576</v>
      </c>
      <c r="V66" s="12" t="s">
        <v>52</v>
      </c>
      <c r="W66" s="17" t="str">
        <f>"2.0"</f>
        <v>2.0</v>
      </c>
      <c r="Y66" s="12" t="s">
        <v>577</v>
      </c>
      <c r="Z66" s="12" t="s">
        <v>54</v>
      </c>
      <c r="AA66" s="12" t="s">
        <v>578</v>
      </c>
      <c r="AB66" s="19">
        <v>16677</v>
      </c>
      <c r="AC66" s="12">
        <v>39</v>
      </c>
      <c r="AD66" s="19">
        <v>87901</v>
      </c>
      <c r="AE66" s="19">
        <v>1581.2376326677461</v>
      </c>
      <c r="AF66" s="17" t="s">
        <v>99</v>
      </c>
      <c r="AG66" s="17" t="s">
        <v>100</v>
      </c>
      <c r="AH66" s="19">
        <v>16677</v>
      </c>
      <c r="AI66" s="19">
        <v>135088</v>
      </c>
      <c r="AJ66" s="15"/>
      <c r="AK66" s="15"/>
      <c r="AL66" s="15"/>
      <c r="AM66" s="15"/>
      <c r="AO66" s="18"/>
      <c r="AP66" s="18"/>
    </row>
    <row r="67" spans="1:43" ht="15.75" customHeight="1" x14ac:dyDescent="0.2">
      <c r="A67" s="12" t="s">
        <v>418</v>
      </c>
      <c r="B67" s="12" t="s">
        <v>579</v>
      </c>
      <c r="C67" s="20" t="s">
        <v>580</v>
      </c>
      <c r="D67" s="21" t="s">
        <v>581</v>
      </c>
      <c r="E67" s="12" t="s">
        <v>582</v>
      </c>
      <c r="F67" s="12" t="s">
        <v>64</v>
      </c>
      <c r="G67" s="14">
        <v>45.199322215000002</v>
      </c>
      <c r="H67" s="15" t="s">
        <v>148</v>
      </c>
      <c r="I67" s="15"/>
      <c r="J67" s="15"/>
      <c r="K67" s="15" t="s">
        <v>112</v>
      </c>
      <c r="L67" s="15" t="s">
        <v>320</v>
      </c>
      <c r="M67" s="15" t="s">
        <v>413</v>
      </c>
      <c r="N67" s="15"/>
      <c r="O67" s="15" t="s">
        <v>48</v>
      </c>
      <c r="P67" s="16"/>
      <c r="Q67" s="22">
        <v>20</v>
      </c>
      <c r="R67" s="18"/>
      <c r="S67" s="12" t="s">
        <v>68</v>
      </c>
      <c r="T67" s="13"/>
      <c r="U67" s="12" t="s">
        <v>583</v>
      </c>
      <c r="V67" s="12" t="s">
        <v>52</v>
      </c>
      <c r="W67" s="12">
        <v>2.1</v>
      </c>
      <c r="Y67" s="12" t="s">
        <v>584</v>
      </c>
      <c r="Z67" s="12" t="s">
        <v>54</v>
      </c>
      <c r="AA67" s="12" t="s">
        <v>585</v>
      </c>
      <c r="AB67" s="19">
        <v>16610</v>
      </c>
      <c r="AC67" s="12">
        <v>104</v>
      </c>
      <c r="AD67" s="19">
        <v>93888</v>
      </c>
      <c r="AE67" s="19">
        <v>1695.7495484647802</v>
      </c>
      <c r="AF67" s="17" t="s">
        <v>99</v>
      </c>
      <c r="AG67" s="17" t="s">
        <v>100</v>
      </c>
      <c r="AH67" s="19">
        <v>16610</v>
      </c>
      <c r="AI67" s="19">
        <v>160318</v>
      </c>
      <c r="AJ67" s="15"/>
      <c r="AK67" s="15"/>
      <c r="AL67" s="15"/>
      <c r="AM67" s="15"/>
      <c r="AO67" s="18"/>
      <c r="AP67" s="18"/>
    </row>
    <row r="68" spans="1:43" ht="15.75" customHeight="1" x14ac:dyDescent="0.2">
      <c r="A68" s="12" t="s">
        <v>418</v>
      </c>
      <c r="B68" s="12" t="s">
        <v>586</v>
      </c>
      <c r="C68" s="20" t="s">
        <v>587</v>
      </c>
      <c r="D68" s="20" t="s">
        <v>588</v>
      </c>
      <c r="E68" s="12" t="s">
        <v>589</v>
      </c>
      <c r="F68" s="12" t="s">
        <v>64</v>
      </c>
      <c r="G68" s="14">
        <v>71.558376972999994</v>
      </c>
      <c r="H68" s="15" t="s">
        <v>148</v>
      </c>
      <c r="I68" s="15"/>
      <c r="J68" s="15"/>
      <c r="K68" s="15" t="s">
        <v>412</v>
      </c>
      <c r="L68" s="15"/>
      <c r="M68" s="15" t="s">
        <v>47</v>
      </c>
      <c r="N68" s="15"/>
      <c r="O68" s="15" t="s">
        <v>93</v>
      </c>
      <c r="P68" s="18" t="s">
        <v>94</v>
      </c>
      <c r="Q68" s="22">
        <v>15</v>
      </c>
      <c r="R68" s="18"/>
      <c r="S68" s="12" t="s">
        <v>68</v>
      </c>
      <c r="T68" s="13"/>
      <c r="U68" s="12" t="s">
        <v>590</v>
      </c>
      <c r="V68" s="12" t="s">
        <v>52</v>
      </c>
      <c r="W68" s="17" t="str">
        <f>"2.0"</f>
        <v>2.0</v>
      </c>
      <c r="Y68" s="12" t="s">
        <v>591</v>
      </c>
      <c r="Z68" s="12" t="s">
        <v>54</v>
      </c>
      <c r="AA68" s="12" t="s">
        <v>592</v>
      </c>
      <c r="AB68" s="19">
        <v>16722</v>
      </c>
      <c r="AC68" s="12">
        <v>253</v>
      </c>
      <c r="AD68" s="19">
        <v>130982</v>
      </c>
      <c r="AE68" s="19">
        <v>2349.8744169357733</v>
      </c>
      <c r="AF68" s="17" t="s">
        <v>99</v>
      </c>
      <c r="AG68" s="17" t="s">
        <v>100</v>
      </c>
      <c r="AH68" s="19">
        <v>16723</v>
      </c>
      <c r="AI68" s="19">
        <v>5936</v>
      </c>
      <c r="AJ68" s="15"/>
      <c r="AK68" s="15"/>
      <c r="AL68" s="15"/>
      <c r="AM68" s="15"/>
      <c r="AO68" s="18"/>
      <c r="AP68" s="18"/>
    </row>
    <row r="69" spans="1:43" ht="15.75" customHeight="1" x14ac:dyDescent="0.2">
      <c r="A69" s="12" t="s">
        <v>418</v>
      </c>
      <c r="B69" s="12" t="s">
        <v>593</v>
      </c>
      <c r="C69" s="20" t="s">
        <v>594</v>
      </c>
      <c r="D69" s="21" t="s">
        <v>595</v>
      </c>
      <c r="E69" s="12" t="s">
        <v>596</v>
      </c>
      <c r="F69" s="12" t="s">
        <v>64</v>
      </c>
      <c r="G69" s="14">
        <v>238.234841875</v>
      </c>
      <c r="H69" s="15" t="s">
        <v>462</v>
      </c>
      <c r="I69" s="15"/>
      <c r="J69" s="15"/>
      <c r="K69" s="15" t="s">
        <v>112</v>
      </c>
      <c r="L69" s="15" t="s">
        <v>320</v>
      </c>
      <c r="M69" s="15" t="s">
        <v>66</v>
      </c>
      <c r="N69" s="15" t="s">
        <v>447</v>
      </c>
      <c r="O69" s="15" t="s">
        <v>48</v>
      </c>
      <c r="P69" s="16"/>
      <c r="Q69" s="22">
        <v>20</v>
      </c>
      <c r="R69" s="18"/>
      <c r="S69" s="12" t="s">
        <v>68</v>
      </c>
      <c r="T69" s="13"/>
      <c r="U69" s="12" t="s">
        <v>597</v>
      </c>
      <c r="V69" s="12" t="s">
        <v>52</v>
      </c>
      <c r="W69" s="12">
        <v>2.1</v>
      </c>
      <c r="Y69" s="12" t="s">
        <v>598</v>
      </c>
      <c r="Z69" s="12" t="s">
        <v>54</v>
      </c>
      <c r="AA69" s="12" t="s">
        <v>599</v>
      </c>
      <c r="AB69" s="19">
        <v>16706</v>
      </c>
      <c r="AC69" s="12">
        <v>38</v>
      </c>
      <c r="AD69" s="19">
        <v>145870</v>
      </c>
      <c r="AE69" s="19">
        <v>2619.4780318448461</v>
      </c>
      <c r="AF69" s="17" t="s">
        <v>99</v>
      </c>
      <c r="AG69" s="17" t="s">
        <v>100</v>
      </c>
      <c r="AH69" s="19">
        <v>16545</v>
      </c>
      <c r="AI69" s="19">
        <v>225612</v>
      </c>
      <c r="AJ69" s="15"/>
      <c r="AK69" s="15"/>
      <c r="AL69" s="15"/>
      <c r="AM69" s="15"/>
      <c r="AO69" s="18">
        <v>15728</v>
      </c>
      <c r="AP69" s="18">
        <v>16011</v>
      </c>
      <c r="AQ69" s="12" t="s">
        <v>132</v>
      </c>
    </row>
    <row r="70" spans="1:43" ht="15.75" customHeight="1" x14ac:dyDescent="0.2">
      <c r="A70" s="12" t="s">
        <v>418</v>
      </c>
      <c r="B70" s="12" t="s">
        <v>600</v>
      </c>
      <c r="C70" s="20" t="s">
        <v>601</v>
      </c>
      <c r="D70" s="21" t="s">
        <v>602</v>
      </c>
      <c r="E70" s="12" t="s">
        <v>603</v>
      </c>
      <c r="F70" s="12" t="s">
        <v>64</v>
      </c>
      <c r="G70" s="14">
        <v>31.829061367000001</v>
      </c>
      <c r="H70" s="15" t="s">
        <v>148</v>
      </c>
      <c r="I70" s="15"/>
      <c r="J70" s="15"/>
      <c r="K70" s="15" t="s">
        <v>45</v>
      </c>
      <c r="L70" s="15" t="s">
        <v>46</v>
      </c>
      <c r="M70" s="15" t="s">
        <v>47</v>
      </c>
      <c r="N70" s="15"/>
      <c r="O70" s="15" t="s">
        <v>93</v>
      </c>
      <c r="P70" s="18" t="s">
        <v>94</v>
      </c>
      <c r="Q70" s="22">
        <v>20</v>
      </c>
      <c r="R70" s="18"/>
      <c r="S70" s="12" t="s">
        <v>68</v>
      </c>
      <c r="T70" s="13"/>
      <c r="U70" s="12" t="s">
        <v>604</v>
      </c>
      <c r="V70" s="12" t="s">
        <v>52</v>
      </c>
      <c r="W70" s="17" t="str">
        <f>"2.0"</f>
        <v>2.0</v>
      </c>
      <c r="Y70" s="12" t="s">
        <v>605</v>
      </c>
      <c r="Z70" s="12" t="s">
        <v>54</v>
      </c>
      <c r="AA70" s="12" t="s">
        <v>606</v>
      </c>
      <c r="AB70" s="19">
        <v>16448</v>
      </c>
      <c r="AC70" s="12">
        <v>74</v>
      </c>
      <c r="AD70" s="19">
        <v>171409</v>
      </c>
      <c r="AE70" s="19">
        <v>3126.3801070038912</v>
      </c>
      <c r="AF70" s="17" t="s">
        <v>99</v>
      </c>
      <c r="AG70" s="17" t="s">
        <v>100</v>
      </c>
      <c r="AH70" s="19">
        <v>16448</v>
      </c>
      <c r="AI70" s="19">
        <v>265624</v>
      </c>
      <c r="AJ70" s="15"/>
      <c r="AK70" s="15"/>
      <c r="AL70" s="15"/>
      <c r="AM70" s="15"/>
      <c r="AO70" s="18"/>
      <c r="AP70" s="18"/>
    </row>
    <row r="71" spans="1:43" ht="15.75" customHeight="1" x14ac:dyDescent="0.2">
      <c r="A71" s="12" t="s">
        <v>418</v>
      </c>
      <c r="B71" s="12" t="s">
        <v>607</v>
      </c>
      <c r="C71" s="20" t="s">
        <v>608</v>
      </c>
      <c r="D71" s="21" t="s">
        <v>609</v>
      </c>
      <c r="E71" s="12" t="s">
        <v>610</v>
      </c>
      <c r="F71" s="12" t="s">
        <v>64</v>
      </c>
      <c r="G71" s="14">
        <v>29.856189282999999</v>
      </c>
      <c r="H71" s="15" t="s">
        <v>148</v>
      </c>
      <c r="I71" s="15"/>
      <c r="J71" s="15"/>
      <c r="K71" s="12" t="s">
        <v>412</v>
      </c>
      <c r="L71" s="15"/>
      <c r="M71" s="15" t="s">
        <v>47</v>
      </c>
      <c r="N71" s="15"/>
      <c r="O71" s="15" t="s">
        <v>93</v>
      </c>
      <c r="P71" s="18" t="s">
        <v>94</v>
      </c>
      <c r="Q71" s="22">
        <v>7</v>
      </c>
      <c r="R71" s="16" t="s">
        <v>611</v>
      </c>
      <c r="S71" s="12" t="s">
        <v>68</v>
      </c>
      <c r="T71" s="13"/>
      <c r="U71" s="12" t="s">
        <v>612</v>
      </c>
      <c r="V71" s="12" t="s">
        <v>52</v>
      </c>
      <c r="W71" s="12">
        <v>2.1</v>
      </c>
      <c r="Y71" s="12" t="s">
        <v>613</v>
      </c>
      <c r="Z71" s="12" t="s">
        <v>54</v>
      </c>
      <c r="AA71" s="12" t="s">
        <v>614</v>
      </c>
      <c r="AB71" s="19">
        <v>16490</v>
      </c>
      <c r="AC71" s="12">
        <v>143</v>
      </c>
      <c r="AD71" s="19">
        <v>248581</v>
      </c>
      <c r="AE71" s="19">
        <v>4522.3953911461494</v>
      </c>
      <c r="AF71" s="17" t="s">
        <v>99</v>
      </c>
      <c r="AG71" s="17" t="s">
        <v>100</v>
      </c>
      <c r="AH71" s="19">
        <v>16490</v>
      </c>
      <c r="AI71" s="19">
        <v>285938</v>
      </c>
      <c r="AJ71" s="15"/>
      <c r="AK71" s="15"/>
      <c r="AL71" s="15"/>
      <c r="AM71" s="15"/>
      <c r="AO71" s="18"/>
      <c r="AP71" s="18"/>
    </row>
    <row r="72" spans="1:43" ht="15.75" customHeight="1" x14ac:dyDescent="0.2">
      <c r="A72" s="12" t="s">
        <v>418</v>
      </c>
      <c r="B72" s="12" t="s">
        <v>615</v>
      </c>
      <c r="C72" s="20" t="s">
        <v>616</v>
      </c>
      <c r="D72" s="21" t="s">
        <v>617</v>
      </c>
      <c r="E72" s="12" t="s">
        <v>618</v>
      </c>
      <c r="F72" s="12" t="s">
        <v>64</v>
      </c>
      <c r="G72" s="14">
        <v>137.50537606699999</v>
      </c>
      <c r="H72" s="15" t="s">
        <v>148</v>
      </c>
      <c r="I72" s="15"/>
      <c r="J72" s="15"/>
      <c r="K72" s="15" t="s">
        <v>45</v>
      </c>
      <c r="L72" s="15" t="s">
        <v>46</v>
      </c>
      <c r="M72" s="15" t="s">
        <v>413</v>
      </c>
      <c r="N72" s="15"/>
      <c r="O72" s="15" t="s">
        <v>187</v>
      </c>
      <c r="P72" s="16"/>
      <c r="Q72" s="22">
        <v>15</v>
      </c>
      <c r="R72" s="18"/>
      <c r="S72" s="12" t="s">
        <v>68</v>
      </c>
      <c r="T72" s="13"/>
      <c r="U72" s="12" t="s">
        <v>619</v>
      </c>
      <c r="V72" s="12" t="s">
        <v>52</v>
      </c>
      <c r="W72" s="17" t="str">
        <f>"2.0"</f>
        <v>2.0</v>
      </c>
      <c r="Y72" s="12" t="s">
        <v>620</v>
      </c>
      <c r="Z72" s="12" t="s">
        <v>54</v>
      </c>
      <c r="AA72" s="12" t="s">
        <v>621</v>
      </c>
      <c r="AB72" s="19">
        <v>16561</v>
      </c>
      <c r="AC72" s="12">
        <v>76</v>
      </c>
      <c r="AD72" s="19">
        <v>317738</v>
      </c>
      <c r="AE72" s="19">
        <v>5755.775617414407</v>
      </c>
      <c r="AF72" s="17" t="s">
        <v>99</v>
      </c>
      <c r="AG72" s="17" t="s">
        <v>100</v>
      </c>
      <c r="AH72" s="19">
        <v>16561</v>
      </c>
      <c r="AI72" s="19">
        <v>537744</v>
      </c>
      <c r="AJ72" s="15"/>
      <c r="AK72" s="15"/>
      <c r="AL72" s="15"/>
      <c r="AM72" s="15"/>
      <c r="AO72" s="18"/>
      <c r="AP72" s="18"/>
    </row>
    <row r="73" spans="1:43" ht="15.75" customHeight="1" x14ac:dyDescent="0.2">
      <c r="A73" s="12" t="s">
        <v>418</v>
      </c>
      <c r="B73" s="12" t="s">
        <v>622</v>
      </c>
      <c r="C73" s="20" t="s">
        <v>623</v>
      </c>
      <c r="D73" s="21" t="s">
        <v>624</v>
      </c>
      <c r="E73" s="12" t="s">
        <v>625</v>
      </c>
      <c r="F73" s="12" t="s">
        <v>64</v>
      </c>
      <c r="G73" s="14">
        <v>56.823674302999997</v>
      </c>
      <c r="H73" s="15" t="s">
        <v>462</v>
      </c>
      <c r="I73" s="15"/>
      <c r="J73" s="15"/>
      <c r="K73" s="15" t="s">
        <v>45</v>
      </c>
      <c r="L73" s="15" t="s">
        <v>46</v>
      </c>
      <c r="M73" s="15" t="s">
        <v>47</v>
      </c>
      <c r="N73" s="15"/>
      <c r="O73" s="15" t="s">
        <v>93</v>
      </c>
      <c r="P73" s="18" t="s">
        <v>94</v>
      </c>
      <c r="Q73" s="22">
        <v>15</v>
      </c>
      <c r="R73" s="16" t="s">
        <v>160</v>
      </c>
      <c r="S73" s="12" t="s">
        <v>49</v>
      </c>
      <c r="T73" s="13" t="s">
        <v>626</v>
      </c>
      <c r="U73" s="12" t="s">
        <v>627</v>
      </c>
      <c r="V73" s="12" t="s">
        <v>52</v>
      </c>
      <c r="W73" s="12">
        <v>2.1</v>
      </c>
      <c r="Y73" s="12" t="s">
        <v>628</v>
      </c>
      <c r="Z73" s="12" t="s">
        <v>54</v>
      </c>
      <c r="AA73" s="12" t="s">
        <v>629</v>
      </c>
      <c r="AB73" s="19">
        <v>19076</v>
      </c>
      <c r="AC73" s="12">
        <v>151</v>
      </c>
      <c r="AD73" s="19">
        <v>331290</v>
      </c>
      <c r="AE73" s="19">
        <v>5210.0545187670368</v>
      </c>
      <c r="AF73" s="17">
        <v>39.711300000000001</v>
      </c>
      <c r="AG73" s="17" t="s">
        <v>56</v>
      </c>
      <c r="AH73" s="19">
        <v>9335</v>
      </c>
      <c r="AI73" s="19">
        <v>645888</v>
      </c>
      <c r="AJ73" s="15"/>
      <c r="AK73" s="15"/>
      <c r="AL73" s="15" t="s">
        <v>630</v>
      </c>
      <c r="AM73" s="15"/>
      <c r="AO73" s="18"/>
      <c r="AP73" s="18"/>
    </row>
    <row r="74" spans="1:43" ht="15.75" customHeight="1" x14ac:dyDescent="0.2">
      <c r="A74" s="12" t="s">
        <v>418</v>
      </c>
      <c r="B74" s="12" t="s">
        <v>631</v>
      </c>
      <c r="C74" s="20" t="s">
        <v>632</v>
      </c>
      <c r="D74" s="21" t="s">
        <v>633</v>
      </c>
      <c r="E74" s="12" t="s">
        <v>634</v>
      </c>
      <c r="F74" s="12" t="s">
        <v>64</v>
      </c>
      <c r="G74" s="14">
        <v>36.529287508000003</v>
      </c>
      <c r="H74" s="15" t="s">
        <v>462</v>
      </c>
      <c r="I74" s="15"/>
      <c r="J74" s="15"/>
      <c r="K74" s="15" t="s">
        <v>45</v>
      </c>
      <c r="L74" s="15" t="s">
        <v>46</v>
      </c>
      <c r="M74" s="15" t="s">
        <v>47</v>
      </c>
      <c r="N74" s="15"/>
      <c r="O74" s="15" t="s">
        <v>93</v>
      </c>
      <c r="P74" s="18" t="s">
        <v>94</v>
      </c>
      <c r="Q74" s="22">
        <v>20</v>
      </c>
      <c r="R74" s="18"/>
      <c r="S74" s="12" t="s">
        <v>68</v>
      </c>
      <c r="T74" s="13"/>
      <c r="U74" s="12" t="s">
        <v>635</v>
      </c>
      <c r="V74" s="12" t="s">
        <v>52</v>
      </c>
      <c r="W74" s="12">
        <v>2.1</v>
      </c>
      <c r="Y74" s="12" t="s">
        <v>636</v>
      </c>
      <c r="Z74" s="12" t="s">
        <v>54</v>
      </c>
      <c r="AA74" s="12" t="s">
        <v>637</v>
      </c>
      <c r="AB74" s="19">
        <v>16916</v>
      </c>
      <c r="AC74" s="12">
        <v>32</v>
      </c>
      <c r="AD74" s="19">
        <v>337693</v>
      </c>
      <c r="AE74" s="19">
        <v>5988.880349964531</v>
      </c>
      <c r="AF74" s="17" t="s">
        <v>99</v>
      </c>
      <c r="AG74" s="17" t="s">
        <v>100</v>
      </c>
      <c r="AH74" s="19">
        <v>16881</v>
      </c>
      <c r="AI74" s="19">
        <v>535012</v>
      </c>
      <c r="AJ74" s="15"/>
      <c r="AK74" s="15"/>
      <c r="AL74" s="15"/>
      <c r="AM74" s="15"/>
      <c r="AO74" s="18">
        <v>15740</v>
      </c>
      <c r="AP74" s="18">
        <v>16063</v>
      </c>
      <c r="AQ74" s="12" t="s">
        <v>132</v>
      </c>
    </row>
    <row r="75" spans="1:43" ht="15.75" customHeight="1" x14ac:dyDescent="0.2">
      <c r="A75" s="12" t="s">
        <v>418</v>
      </c>
      <c r="B75" s="12" t="s">
        <v>638</v>
      </c>
      <c r="C75" s="20" t="s">
        <v>639</v>
      </c>
      <c r="D75" s="21" t="s">
        <v>640</v>
      </c>
      <c r="E75" s="12" t="s">
        <v>641</v>
      </c>
      <c r="F75" s="12" t="s">
        <v>64</v>
      </c>
      <c r="G75" s="14">
        <v>74.781759962999999</v>
      </c>
      <c r="H75" s="15" t="s">
        <v>642</v>
      </c>
      <c r="I75" s="15"/>
      <c r="J75" s="15"/>
      <c r="K75" s="15" t="s">
        <v>45</v>
      </c>
      <c r="L75" s="15" t="s">
        <v>46</v>
      </c>
      <c r="M75" s="15" t="s">
        <v>47</v>
      </c>
      <c r="N75" s="15"/>
      <c r="O75" s="15" t="s">
        <v>93</v>
      </c>
      <c r="P75" s="16"/>
      <c r="Q75" s="22">
        <v>10</v>
      </c>
      <c r="R75" s="18"/>
      <c r="S75" s="12" t="s">
        <v>68</v>
      </c>
      <c r="T75" s="13"/>
      <c r="U75" s="12" t="s">
        <v>643</v>
      </c>
      <c r="V75" s="12" t="s">
        <v>52</v>
      </c>
      <c r="W75" s="12">
        <v>2.1</v>
      </c>
      <c r="Y75" s="12" t="s">
        <v>644</v>
      </c>
      <c r="Z75" s="12" t="s">
        <v>54</v>
      </c>
      <c r="AA75" s="12" t="s">
        <v>645</v>
      </c>
      <c r="AB75" s="19">
        <v>16582</v>
      </c>
      <c r="AC75" s="12">
        <v>430</v>
      </c>
      <c r="AD75" s="19">
        <v>378268</v>
      </c>
      <c r="AE75" s="19">
        <v>6843.5894343263781</v>
      </c>
      <c r="AF75" s="17" t="s">
        <v>99</v>
      </c>
      <c r="AG75" s="17" t="s">
        <v>100</v>
      </c>
      <c r="AH75" s="19">
        <v>16582</v>
      </c>
      <c r="AI75" s="19">
        <v>539710</v>
      </c>
      <c r="AJ75" s="15"/>
      <c r="AK75" s="15"/>
      <c r="AL75" s="15"/>
      <c r="AM75" s="15"/>
      <c r="AO75" s="18"/>
      <c r="AP75" s="18"/>
    </row>
    <row r="76" spans="1:43" ht="15.75" customHeight="1" x14ac:dyDescent="0.2">
      <c r="A76" s="12" t="s">
        <v>418</v>
      </c>
      <c r="B76" s="12" t="s">
        <v>646</v>
      </c>
      <c r="C76" s="20" t="s">
        <v>647</v>
      </c>
      <c r="D76" s="21" t="s">
        <v>648</v>
      </c>
      <c r="E76" s="12" t="s">
        <v>649</v>
      </c>
      <c r="F76" s="12" t="s">
        <v>64</v>
      </c>
      <c r="G76" s="14">
        <v>47.164942134999997</v>
      </c>
      <c r="H76" s="15" t="s">
        <v>650</v>
      </c>
      <c r="I76" s="15"/>
      <c r="J76" s="15"/>
      <c r="K76" s="15" t="s">
        <v>45</v>
      </c>
      <c r="L76" s="15" t="s">
        <v>46</v>
      </c>
      <c r="M76" s="15" t="s">
        <v>47</v>
      </c>
      <c r="N76" s="15"/>
      <c r="O76" s="15" t="s">
        <v>93</v>
      </c>
      <c r="P76" s="18" t="s">
        <v>94</v>
      </c>
      <c r="Q76" s="22">
        <v>10</v>
      </c>
      <c r="R76" s="18"/>
      <c r="S76" s="12" t="s">
        <v>68</v>
      </c>
      <c r="T76" s="13"/>
      <c r="U76" s="12" t="s">
        <v>651</v>
      </c>
      <c r="V76" s="12" t="s">
        <v>52</v>
      </c>
      <c r="W76" s="17" t="str">
        <f>"2.0"</f>
        <v>2.0</v>
      </c>
      <c r="Y76" s="12" t="s">
        <v>652</v>
      </c>
      <c r="Z76" s="12" t="s">
        <v>54</v>
      </c>
      <c r="AA76" s="12" t="s">
        <v>653</v>
      </c>
      <c r="AB76" s="19">
        <v>16652</v>
      </c>
      <c r="AC76" s="12">
        <v>473</v>
      </c>
      <c r="AD76" s="19">
        <v>486667</v>
      </c>
      <c r="AE76" s="19">
        <v>8767.7215950036025</v>
      </c>
      <c r="AF76" s="17" t="s">
        <v>99</v>
      </c>
      <c r="AG76" s="17" t="s">
        <v>100</v>
      </c>
      <c r="AH76" s="19">
        <v>16650</v>
      </c>
      <c r="AI76" s="19">
        <v>695358</v>
      </c>
      <c r="AJ76" s="15"/>
      <c r="AK76" s="15"/>
      <c r="AL76" s="15"/>
      <c r="AM76" s="15"/>
      <c r="AO76" s="18"/>
      <c r="AP76" s="18"/>
    </row>
    <row r="77" spans="1:43" ht="15.75" customHeight="1" x14ac:dyDescent="0.2">
      <c r="A77" s="12" t="s">
        <v>418</v>
      </c>
      <c r="B77" s="12" t="s">
        <v>654</v>
      </c>
      <c r="C77" s="20" t="s">
        <v>655</v>
      </c>
      <c r="D77" s="21" t="s">
        <v>656</v>
      </c>
      <c r="E77" s="12" t="s">
        <v>657</v>
      </c>
      <c r="F77" s="12" t="s">
        <v>64</v>
      </c>
      <c r="G77" s="14">
        <v>46.310566702000003</v>
      </c>
      <c r="H77" s="12" t="s">
        <v>462</v>
      </c>
      <c r="K77" s="12" t="s">
        <v>45</v>
      </c>
      <c r="L77" s="12" t="s">
        <v>46</v>
      </c>
      <c r="M77" s="15" t="s">
        <v>413</v>
      </c>
      <c r="N77" s="15"/>
      <c r="O77" s="15" t="s">
        <v>48</v>
      </c>
      <c r="P77" s="16"/>
      <c r="Q77" s="17">
        <v>15</v>
      </c>
      <c r="R77" s="18"/>
      <c r="S77" s="12" t="s">
        <v>49</v>
      </c>
      <c r="T77" s="13" t="s">
        <v>658</v>
      </c>
      <c r="U77" s="12" t="s">
        <v>659</v>
      </c>
      <c r="V77" s="12" t="s">
        <v>52</v>
      </c>
      <c r="W77" s="17">
        <v>2.2000000000000002</v>
      </c>
      <c r="X77" s="12" t="str">
        <f>"-p 70"</f>
        <v>-p 70</v>
      </c>
      <c r="Y77" s="12" t="s">
        <v>660</v>
      </c>
      <c r="Z77" s="12" t="s">
        <v>54</v>
      </c>
      <c r="AA77" s="12" t="s">
        <v>661</v>
      </c>
      <c r="AB77" s="19">
        <v>17024</v>
      </c>
      <c r="AC77" s="12">
        <v>87</v>
      </c>
      <c r="AD77" s="19">
        <v>591224</v>
      </c>
      <c r="AE77" s="19">
        <v>10418.656015037594</v>
      </c>
      <c r="AF77" s="17" t="s">
        <v>99</v>
      </c>
      <c r="AG77" s="17" t="s">
        <v>277</v>
      </c>
      <c r="AH77" s="19">
        <v>17703</v>
      </c>
      <c r="AI77" s="19">
        <v>44636</v>
      </c>
      <c r="AJ77" s="15"/>
      <c r="AK77" s="15"/>
      <c r="AL77" s="15"/>
      <c r="AM77" s="15"/>
      <c r="AO77" s="18">
        <v>16505</v>
      </c>
      <c r="AP77" s="18">
        <v>16908</v>
      </c>
      <c r="AQ77" s="12" t="s">
        <v>132</v>
      </c>
    </row>
    <row r="78" spans="1:43" ht="15.75" customHeight="1" x14ac:dyDescent="0.2">
      <c r="A78" s="12" t="s">
        <v>418</v>
      </c>
      <c r="B78" s="12" t="s">
        <v>662</v>
      </c>
      <c r="C78" s="20" t="s">
        <v>663</v>
      </c>
      <c r="D78" s="21" t="s">
        <v>664</v>
      </c>
      <c r="E78" s="12" t="s">
        <v>665</v>
      </c>
      <c r="F78" s="12" t="s">
        <v>64</v>
      </c>
      <c r="G78" s="14">
        <v>196.47067421</v>
      </c>
      <c r="H78" s="15" t="s">
        <v>65</v>
      </c>
      <c r="I78" s="15"/>
      <c r="J78" s="15"/>
      <c r="K78" s="15" t="s">
        <v>45</v>
      </c>
      <c r="L78" s="15" t="s">
        <v>46</v>
      </c>
      <c r="M78" s="15" t="s">
        <v>47</v>
      </c>
      <c r="N78" s="15"/>
      <c r="O78" s="15" t="s">
        <v>93</v>
      </c>
      <c r="P78" s="18" t="s">
        <v>94</v>
      </c>
      <c r="Q78" s="22">
        <v>10</v>
      </c>
      <c r="R78" s="18"/>
      <c r="S78" s="12" t="s">
        <v>68</v>
      </c>
      <c r="T78" s="13"/>
      <c r="U78" s="12" t="s">
        <v>666</v>
      </c>
      <c r="V78" s="12" t="s">
        <v>52</v>
      </c>
      <c r="W78" s="12">
        <v>2.1</v>
      </c>
      <c r="Y78" s="12" t="s">
        <v>667</v>
      </c>
      <c r="Z78" s="12" t="s">
        <v>54</v>
      </c>
      <c r="AA78" s="12" t="s">
        <v>668</v>
      </c>
      <c r="AB78" s="19">
        <v>16619</v>
      </c>
      <c r="AC78" s="12">
        <v>440</v>
      </c>
      <c r="AD78" s="19">
        <v>594395</v>
      </c>
      <c r="AE78" s="19">
        <v>10729.79722004934</v>
      </c>
      <c r="AF78" s="17" t="s">
        <v>99</v>
      </c>
      <c r="AG78" s="17" t="s">
        <v>100</v>
      </c>
      <c r="AH78" s="19">
        <v>16619</v>
      </c>
      <c r="AI78" s="19">
        <v>743062</v>
      </c>
      <c r="AJ78" s="15"/>
      <c r="AK78" s="15"/>
      <c r="AL78" s="15"/>
      <c r="AM78" s="15"/>
      <c r="AO78" s="18"/>
      <c r="AP78" s="18"/>
    </row>
    <row r="79" spans="1:43" ht="15.75" customHeight="1" x14ac:dyDescent="0.2">
      <c r="A79" s="12" t="s">
        <v>418</v>
      </c>
      <c r="B79" s="12" t="s">
        <v>669</v>
      </c>
      <c r="C79" s="20" t="s">
        <v>670</v>
      </c>
      <c r="D79" s="21" t="s">
        <v>671</v>
      </c>
      <c r="E79" s="12" t="s">
        <v>672</v>
      </c>
      <c r="F79" s="12" t="s">
        <v>64</v>
      </c>
      <c r="G79" s="14">
        <v>28.989231293</v>
      </c>
      <c r="H79" s="15" t="s">
        <v>148</v>
      </c>
      <c r="I79" s="15"/>
      <c r="J79" s="15"/>
      <c r="K79" s="15" t="s">
        <v>45</v>
      </c>
      <c r="L79" s="15" t="s">
        <v>46</v>
      </c>
      <c r="M79" s="15" t="s">
        <v>413</v>
      </c>
      <c r="N79" s="15"/>
      <c r="O79" s="15" t="s">
        <v>48</v>
      </c>
      <c r="P79" s="16"/>
      <c r="Q79" s="22">
        <v>17</v>
      </c>
      <c r="R79" s="18"/>
      <c r="S79" s="12" t="s">
        <v>49</v>
      </c>
      <c r="T79" s="13" t="s">
        <v>673</v>
      </c>
      <c r="U79" s="12" t="s">
        <v>674</v>
      </c>
      <c r="V79" s="12" t="s">
        <v>52</v>
      </c>
      <c r="W79" s="17" t="str">
        <f t="shared" ref="W79:W97" si="4">"2.0"</f>
        <v>2.0</v>
      </c>
      <c r="Y79" s="12" t="s">
        <v>675</v>
      </c>
      <c r="Z79" s="12" t="s">
        <v>54</v>
      </c>
      <c r="AA79" s="12" t="s">
        <v>676</v>
      </c>
      <c r="AB79" s="19">
        <v>16454</v>
      </c>
      <c r="AC79" s="12">
        <v>81</v>
      </c>
      <c r="AD79" s="19">
        <v>888898</v>
      </c>
      <c r="AE79" s="19">
        <v>16206.964871763705</v>
      </c>
      <c r="AF79" s="17" t="s">
        <v>99</v>
      </c>
      <c r="AG79" s="17" t="s">
        <v>100</v>
      </c>
      <c r="AH79" s="19">
        <v>16454</v>
      </c>
      <c r="AI79" s="19">
        <v>1501492</v>
      </c>
      <c r="AJ79" s="15"/>
      <c r="AK79" s="15"/>
      <c r="AL79" s="15"/>
      <c r="AM79" s="15"/>
      <c r="AO79" s="18"/>
      <c r="AP79" s="18"/>
    </row>
    <row r="80" spans="1:43" ht="15.75" customHeight="1" x14ac:dyDescent="0.2">
      <c r="A80" s="12" t="s">
        <v>418</v>
      </c>
      <c r="B80" s="12" t="s">
        <v>677</v>
      </c>
      <c r="C80" s="20" t="s">
        <v>678</v>
      </c>
      <c r="D80" s="21" t="s">
        <v>679</v>
      </c>
      <c r="E80" s="12" t="s">
        <v>680</v>
      </c>
      <c r="F80" s="12" t="s">
        <v>64</v>
      </c>
      <c r="G80" s="14">
        <v>66.176004090999996</v>
      </c>
      <c r="H80" s="12" t="s">
        <v>65</v>
      </c>
      <c r="K80" s="12" t="s">
        <v>112</v>
      </c>
      <c r="L80" s="12" t="s">
        <v>320</v>
      </c>
      <c r="M80" s="12" t="s">
        <v>47</v>
      </c>
      <c r="O80" s="15" t="s">
        <v>48</v>
      </c>
      <c r="P80" s="18"/>
      <c r="Q80" s="17">
        <v>25</v>
      </c>
      <c r="R80" s="18"/>
      <c r="S80" s="12" t="s">
        <v>68</v>
      </c>
      <c r="T80" s="13"/>
      <c r="U80" s="12" t="s">
        <v>681</v>
      </c>
      <c r="V80" s="12" t="s">
        <v>52</v>
      </c>
      <c r="W80" s="17" t="str">
        <f t="shared" si="4"/>
        <v>2.0</v>
      </c>
      <c r="Y80" s="12" t="s">
        <v>682</v>
      </c>
      <c r="Z80" s="12" t="s">
        <v>172</v>
      </c>
      <c r="AB80" s="23" t="s">
        <v>131</v>
      </c>
      <c r="AC80" s="12">
        <v>0</v>
      </c>
      <c r="AD80" s="19"/>
      <c r="AE80" s="19"/>
      <c r="AG80" s="17" t="s">
        <v>56</v>
      </c>
      <c r="AH80" s="19">
        <v>1610</v>
      </c>
      <c r="AI80" s="19">
        <v>142</v>
      </c>
      <c r="AJ80" s="15"/>
      <c r="AK80" s="15"/>
      <c r="AL80" s="15"/>
      <c r="AM80" s="15"/>
      <c r="AO80" s="18"/>
      <c r="AP80" s="18"/>
    </row>
    <row r="81" spans="1:43" ht="15.75" customHeight="1" x14ac:dyDescent="0.2">
      <c r="A81" s="12" t="s">
        <v>418</v>
      </c>
      <c r="B81" s="12" t="s">
        <v>683</v>
      </c>
      <c r="C81" s="20" t="s">
        <v>684</v>
      </c>
      <c r="D81" s="21" t="s">
        <v>685</v>
      </c>
      <c r="E81" s="12" t="s">
        <v>686</v>
      </c>
      <c r="F81" s="12" t="s">
        <v>64</v>
      </c>
      <c r="G81" s="14">
        <v>48.626964776000001</v>
      </c>
      <c r="H81" s="15" t="s">
        <v>124</v>
      </c>
      <c r="I81" s="12" t="s">
        <v>54</v>
      </c>
      <c r="K81" s="12" t="s">
        <v>45</v>
      </c>
      <c r="L81" s="12" t="s">
        <v>46</v>
      </c>
      <c r="M81" s="12" t="s">
        <v>47</v>
      </c>
      <c r="O81" s="15" t="s">
        <v>93</v>
      </c>
      <c r="P81" s="18" t="s">
        <v>94</v>
      </c>
      <c r="Q81" s="17">
        <v>15</v>
      </c>
      <c r="R81" s="18"/>
      <c r="S81" s="12" t="s">
        <v>49</v>
      </c>
      <c r="T81" s="13" t="s">
        <v>687</v>
      </c>
      <c r="U81" s="12" t="s">
        <v>688</v>
      </c>
      <c r="V81" s="12" t="s">
        <v>52</v>
      </c>
      <c r="W81" s="17" t="str">
        <f t="shared" si="4"/>
        <v>2.0</v>
      </c>
      <c r="Y81" s="12" t="s">
        <v>689</v>
      </c>
      <c r="Z81" s="12" t="s">
        <v>172</v>
      </c>
      <c r="AB81" s="23" t="s">
        <v>131</v>
      </c>
      <c r="AC81" s="12">
        <v>0</v>
      </c>
      <c r="AD81" s="19"/>
      <c r="AE81" s="19"/>
      <c r="AG81" s="17" t="s">
        <v>56</v>
      </c>
      <c r="AH81" s="19">
        <v>4850</v>
      </c>
      <c r="AI81" s="19">
        <v>3446</v>
      </c>
      <c r="AJ81" s="15"/>
      <c r="AK81" s="15"/>
      <c r="AL81" s="15"/>
      <c r="AM81" s="15"/>
      <c r="AO81" s="18"/>
      <c r="AP81" s="18"/>
    </row>
    <row r="82" spans="1:43" ht="15.75" customHeight="1" x14ac:dyDescent="0.2">
      <c r="A82" s="12" t="s">
        <v>418</v>
      </c>
      <c r="B82" s="12" t="s">
        <v>690</v>
      </c>
      <c r="C82" s="20" t="s">
        <v>691</v>
      </c>
      <c r="D82" s="21" t="s">
        <v>692</v>
      </c>
      <c r="E82" s="12" t="s">
        <v>693</v>
      </c>
      <c r="F82" s="12" t="s">
        <v>64</v>
      </c>
      <c r="G82" s="14">
        <v>107.600858754</v>
      </c>
      <c r="H82" s="12" t="s">
        <v>539</v>
      </c>
      <c r="K82" s="12" t="s">
        <v>45</v>
      </c>
      <c r="L82" s="12" t="s">
        <v>446</v>
      </c>
      <c r="M82" s="15" t="s">
        <v>47</v>
      </c>
      <c r="O82" s="15" t="s">
        <v>48</v>
      </c>
      <c r="P82" s="18"/>
      <c r="Q82" s="17">
        <v>25</v>
      </c>
      <c r="R82" s="18"/>
      <c r="S82" s="12" t="s">
        <v>68</v>
      </c>
      <c r="T82" s="13"/>
      <c r="U82" s="12" t="s">
        <v>694</v>
      </c>
      <c r="V82" s="12" t="s">
        <v>52</v>
      </c>
      <c r="W82" s="17" t="str">
        <f t="shared" si="4"/>
        <v>2.0</v>
      </c>
      <c r="Y82" s="12" t="s">
        <v>695</v>
      </c>
      <c r="Z82" s="12" t="s">
        <v>172</v>
      </c>
      <c r="AB82" s="23" t="s">
        <v>131</v>
      </c>
      <c r="AC82" s="12">
        <v>0</v>
      </c>
      <c r="AD82" s="19"/>
      <c r="AE82" s="19"/>
      <c r="AG82" s="17" t="s">
        <v>100</v>
      </c>
      <c r="AH82" s="19">
        <v>16655</v>
      </c>
      <c r="AI82" s="19">
        <v>50202</v>
      </c>
      <c r="AJ82" s="15"/>
      <c r="AK82" s="15"/>
      <c r="AL82" s="15"/>
      <c r="AM82" s="15"/>
      <c r="AO82" s="18"/>
      <c r="AP82" s="18"/>
    </row>
    <row r="83" spans="1:43" ht="15.75" customHeight="1" x14ac:dyDescent="0.2">
      <c r="A83" s="12" t="s">
        <v>418</v>
      </c>
      <c r="B83" s="12" t="s">
        <v>696</v>
      </c>
      <c r="C83" s="20" t="s">
        <v>697</v>
      </c>
      <c r="D83" s="27" t="s">
        <v>698</v>
      </c>
      <c r="E83" s="12" t="s">
        <v>699</v>
      </c>
      <c r="F83" s="12" t="s">
        <v>64</v>
      </c>
      <c r="G83" s="14">
        <v>197.65408595700001</v>
      </c>
      <c r="H83" s="12" t="s">
        <v>462</v>
      </c>
      <c r="K83" s="12" t="s">
        <v>45</v>
      </c>
      <c r="L83" s="12" t="s">
        <v>46</v>
      </c>
      <c r="M83" s="12" t="s">
        <v>47</v>
      </c>
      <c r="O83" s="15" t="s">
        <v>187</v>
      </c>
      <c r="P83" s="18"/>
      <c r="Q83" s="17">
        <v>15</v>
      </c>
      <c r="R83" s="18"/>
      <c r="S83" s="12" t="s">
        <v>49</v>
      </c>
      <c r="T83" s="13" t="s">
        <v>700</v>
      </c>
      <c r="U83" s="12" t="s">
        <v>701</v>
      </c>
      <c r="V83" s="12" t="s">
        <v>196</v>
      </c>
      <c r="W83" s="17" t="str">
        <f t="shared" si="4"/>
        <v>2.0</v>
      </c>
      <c r="Y83" s="12" t="s">
        <v>702</v>
      </c>
      <c r="Z83" s="12" t="s">
        <v>172</v>
      </c>
      <c r="AB83" s="23" t="s">
        <v>131</v>
      </c>
      <c r="AC83" s="12">
        <v>0</v>
      </c>
      <c r="AD83" s="19"/>
      <c r="AE83" s="19"/>
      <c r="AG83" s="17" t="s">
        <v>56</v>
      </c>
      <c r="AH83" s="19">
        <v>18867</v>
      </c>
      <c r="AI83" s="19">
        <v>232022</v>
      </c>
      <c r="AJ83" s="15"/>
      <c r="AK83" s="15"/>
      <c r="AL83" s="15"/>
      <c r="AM83" s="15"/>
      <c r="AO83" s="18"/>
      <c r="AP83" s="18"/>
    </row>
    <row r="84" spans="1:43" ht="15.75" customHeight="1" x14ac:dyDescent="0.2">
      <c r="A84" s="12" t="s">
        <v>418</v>
      </c>
      <c r="B84" s="12" t="s">
        <v>703</v>
      </c>
      <c r="C84" s="20" t="s">
        <v>704</v>
      </c>
      <c r="D84" s="21" t="s">
        <v>705</v>
      </c>
      <c r="E84" s="12" t="s">
        <v>706</v>
      </c>
      <c r="F84" s="12" t="s">
        <v>64</v>
      </c>
      <c r="G84" s="14">
        <v>49.503460275000002</v>
      </c>
      <c r="H84" s="12" t="s">
        <v>65</v>
      </c>
      <c r="K84" s="12" t="s">
        <v>45</v>
      </c>
      <c r="L84" s="12" t="s">
        <v>46</v>
      </c>
      <c r="M84" s="12" t="s">
        <v>47</v>
      </c>
      <c r="O84" s="15" t="s">
        <v>48</v>
      </c>
      <c r="P84" s="18"/>
      <c r="Q84" s="17">
        <v>30</v>
      </c>
      <c r="R84" s="18"/>
      <c r="S84" s="12" t="s">
        <v>49</v>
      </c>
      <c r="T84" s="13" t="s">
        <v>707</v>
      </c>
      <c r="U84" s="12" t="s">
        <v>708</v>
      </c>
      <c r="V84" s="12" t="s">
        <v>52</v>
      </c>
      <c r="W84" s="17" t="str">
        <f t="shared" si="4"/>
        <v>2.0</v>
      </c>
      <c r="Y84" s="12" t="s">
        <v>709</v>
      </c>
      <c r="Z84" s="12" t="s">
        <v>172</v>
      </c>
      <c r="AB84" s="23" t="s">
        <v>131</v>
      </c>
      <c r="AC84" s="12">
        <v>0</v>
      </c>
      <c r="AD84" s="19"/>
      <c r="AE84" s="19"/>
      <c r="AG84" s="17" t="s">
        <v>100</v>
      </c>
      <c r="AH84" s="19">
        <v>16534</v>
      </c>
      <c r="AI84" s="19">
        <v>258366</v>
      </c>
      <c r="AJ84" s="15"/>
      <c r="AK84" s="15"/>
      <c r="AL84" s="15"/>
      <c r="AM84" s="15"/>
      <c r="AO84" s="18"/>
      <c r="AP84" s="18"/>
    </row>
    <row r="85" spans="1:43" ht="15.75" customHeight="1" x14ac:dyDescent="0.2">
      <c r="A85" s="12" t="s">
        <v>418</v>
      </c>
      <c r="B85" s="12" t="s">
        <v>710</v>
      </c>
      <c r="C85" s="20" t="s">
        <v>711</v>
      </c>
      <c r="D85" s="21" t="s">
        <v>712</v>
      </c>
      <c r="E85" s="12" t="s">
        <v>713</v>
      </c>
      <c r="F85" s="12" t="s">
        <v>64</v>
      </c>
      <c r="G85" s="14">
        <v>65.323603844000004</v>
      </c>
      <c r="H85" s="12" t="s">
        <v>65</v>
      </c>
      <c r="K85" s="12" t="s">
        <v>45</v>
      </c>
      <c r="L85" s="12" t="s">
        <v>46</v>
      </c>
      <c r="M85" s="12" t="s">
        <v>47</v>
      </c>
      <c r="O85" s="15" t="s">
        <v>48</v>
      </c>
      <c r="P85" s="18"/>
      <c r="Q85" s="17">
        <v>20</v>
      </c>
      <c r="R85" s="18" t="s">
        <v>714</v>
      </c>
      <c r="S85" s="12" t="s">
        <v>68</v>
      </c>
      <c r="T85" s="13"/>
      <c r="U85" s="12" t="s">
        <v>715</v>
      </c>
      <c r="V85" s="12" t="s">
        <v>52</v>
      </c>
      <c r="W85" s="17" t="str">
        <f t="shared" si="4"/>
        <v>2.0</v>
      </c>
      <c r="Y85" s="12" t="s">
        <v>716</v>
      </c>
      <c r="Z85" s="12" t="s">
        <v>172</v>
      </c>
      <c r="AB85" s="23" t="s">
        <v>131</v>
      </c>
      <c r="AC85" s="12">
        <v>0</v>
      </c>
      <c r="AD85" s="19"/>
      <c r="AE85" s="19"/>
      <c r="AG85" s="17" t="s">
        <v>100</v>
      </c>
      <c r="AH85" s="19">
        <v>16496</v>
      </c>
      <c r="AI85" s="19">
        <v>305260</v>
      </c>
      <c r="AJ85" s="15"/>
      <c r="AK85" s="15"/>
      <c r="AL85" s="15"/>
      <c r="AM85" s="15"/>
      <c r="AO85" s="18"/>
      <c r="AP85" s="18"/>
    </row>
    <row r="86" spans="1:43" ht="15.75" customHeight="1" x14ac:dyDescent="0.2">
      <c r="A86" s="12" t="s">
        <v>418</v>
      </c>
      <c r="B86" s="12" t="s">
        <v>717</v>
      </c>
      <c r="C86" s="20" t="s">
        <v>718</v>
      </c>
      <c r="D86" s="21" t="s">
        <v>719</v>
      </c>
      <c r="E86" s="12" t="s">
        <v>720</v>
      </c>
      <c r="F86" s="12" t="s">
        <v>64</v>
      </c>
      <c r="G86" s="14">
        <v>57.083700399999998</v>
      </c>
      <c r="H86" s="12" t="s">
        <v>539</v>
      </c>
      <c r="K86" s="12" t="s">
        <v>45</v>
      </c>
      <c r="L86" s="12" t="s">
        <v>46</v>
      </c>
      <c r="M86" s="12" t="s">
        <v>47</v>
      </c>
      <c r="O86" s="15" t="s">
        <v>48</v>
      </c>
      <c r="P86" s="18"/>
      <c r="Q86" s="17">
        <v>35</v>
      </c>
      <c r="R86" s="18"/>
      <c r="S86" s="12" t="s">
        <v>68</v>
      </c>
      <c r="T86" s="13"/>
      <c r="U86" s="12" t="s">
        <v>721</v>
      </c>
      <c r="V86" s="12" t="s">
        <v>52</v>
      </c>
      <c r="W86" s="17" t="str">
        <f t="shared" si="4"/>
        <v>2.0</v>
      </c>
      <c r="Y86" s="12" t="s">
        <v>722</v>
      </c>
      <c r="Z86" s="12" t="s">
        <v>172</v>
      </c>
      <c r="AB86" s="23" t="s">
        <v>131</v>
      </c>
      <c r="AC86" s="12">
        <v>0</v>
      </c>
      <c r="AD86" s="19"/>
      <c r="AE86" s="19"/>
      <c r="AG86" s="17" t="s">
        <v>100</v>
      </c>
      <c r="AH86" s="19">
        <v>17090</v>
      </c>
      <c r="AI86" s="19">
        <v>131914</v>
      </c>
      <c r="AJ86" s="15"/>
      <c r="AK86" s="15"/>
      <c r="AL86" s="15"/>
      <c r="AM86" s="15"/>
      <c r="AO86" s="18"/>
      <c r="AP86" s="18"/>
    </row>
    <row r="87" spans="1:43" ht="15.75" customHeight="1" x14ac:dyDescent="0.2">
      <c r="A87" s="12" t="s">
        <v>418</v>
      </c>
      <c r="B87" s="12" t="s">
        <v>723</v>
      </c>
      <c r="C87" s="20" t="s">
        <v>724</v>
      </c>
      <c r="D87" s="21" t="s">
        <v>725</v>
      </c>
      <c r="E87" s="12" t="s">
        <v>726</v>
      </c>
      <c r="F87" s="12" t="s">
        <v>64</v>
      </c>
      <c r="G87" s="14">
        <v>70.276967573999997</v>
      </c>
      <c r="H87" s="12" t="s">
        <v>65</v>
      </c>
      <c r="K87" s="12" t="s">
        <v>45</v>
      </c>
      <c r="L87" s="12" t="s">
        <v>46</v>
      </c>
      <c r="M87" s="12" t="s">
        <v>47</v>
      </c>
      <c r="O87" s="15" t="s">
        <v>48</v>
      </c>
      <c r="P87" s="18"/>
      <c r="Q87" s="17">
        <v>30</v>
      </c>
      <c r="R87" s="18"/>
      <c r="S87" s="12" t="s">
        <v>49</v>
      </c>
      <c r="T87" s="13" t="s">
        <v>727</v>
      </c>
      <c r="U87" s="12" t="s">
        <v>728</v>
      </c>
      <c r="V87" s="12" t="s">
        <v>52</v>
      </c>
      <c r="W87" s="17" t="str">
        <f t="shared" si="4"/>
        <v>2.0</v>
      </c>
      <c r="Y87" s="12" t="s">
        <v>729</v>
      </c>
      <c r="Z87" s="12" t="s">
        <v>172</v>
      </c>
      <c r="AB87" s="23" t="s">
        <v>131</v>
      </c>
      <c r="AC87" s="12">
        <v>0</v>
      </c>
      <c r="AD87" s="19"/>
      <c r="AE87" s="19"/>
      <c r="AG87" s="17" t="s">
        <v>277</v>
      </c>
      <c r="AH87" s="19">
        <v>22020</v>
      </c>
      <c r="AI87" s="19">
        <v>222960</v>
      </c>
      <c r="AJ87" s="15"/>
      <c r="AK87" s="15"/>
      <c r="AL87" s="15"/>
      <c r="AM87" s="15"/>
      <c r="AO87" s="18"/>
      <c r="AP87" s="18"/>
    </row>
    <row r="88" spans="1:43" ht="15.75" customHeight="1" x14ac:dyDescent="0.2">
      <c r="A88" s="12" t="s">
        <v>418</v>
      </c>
      <c r="B88" s="12" t="s">
        <v>730</v>
      </c>
      <c r="C88" s="20" t="s">
        <v>731</v>
      </c>
      <c r="D88" s="21" t="s">
        <v>732</v>
      </c>
      <c r="E88" s="12" t="s">
        <v>733</v>
      </c>
      <c r="F88" s="12" t="s">
        <v>64</v>
      </c>
      <c r="G88" s="14">
        <v>133.76980182700001</v>
      </c>
      <c r="H88" s="12" t="s">
        <v>65</v>
      </c>
      <c r="K88" s="12" t="s">
        <v>45</v>
      </c>
      <c r="L88" s="12" t="s">
        <v>46</v>
      </c>
      <c r="M88" s="12" t="s">
        <v>47</v>
      </c>
      <c r="O88" s="15" t="s">
        <v>93</v>
      </c>
      <c r="P88" s="18" t="s">
        <v>734</v>
      </c>
      <c r="Q88" s="17">
        <v>17</v>
      </c>
      <c r="R88" s="18"/>
      <c r="S88" s="12" t="s">
        <v>49</v>
      </c>
      <c r="T88" s="13" t="s">
        <v>735</v>
      </c>
      <c r="U88" s="12" t="s">
        <v>736</v>
      </c>
      <c r="V88" s="12" t="s">
        <v>52</v>
      </c>
      <c r="W88" s="17" t="str">
        <f t="shared" si="4"/>
        <v>2.0</v>
      </c>
      <c r="Y88" s="12" t="s">
        <v>737</v>
      </c>
      <c r="Z88" s="12" t="s">
        <v>172</v>
      </c>
      <c r="AB88" s="23" t="s">
        <v>131</v>
      </c>
      <c r="AC88" s="12">
        <v>0</v>
      </c>
      <c r="AD88" s="19"/>
      <c r="AE88" s="19"/>
      <c r="AG88" s="17" t="s">
        <v>56</v>
      </c>
      <c r="AH88" s="19">
        <v>11393</v>
      </c>
      <c r="AI88" s="19">
        <v>194382</v>
      </c>
      <c r="AJ88" s="15"/>
      <c r="AK88" s="15"/>
      <c r="AL88" s="15"/>
      <c r="AM88" s="15"/>
      <c r="AO88" s="18"/>
      <c r="AP88" s="18"/>
    </row>
    <row r="89" spans="1:43" ht="15.75" customHeight="1" x14ac:dyDescent="0.2">
      <c r="A89" s="12" t="s">
        <v>738</v>
      </c>
      <c r="B89" s="12" t="s">
        <v>739</v>
      </c>
      <c r="C89" s="20" t="s">
        <v>740</v>
      </c>
      <c r="D89" s="21" t="s">
        <v>741</v>
      </c>
      <c r="E89" s="12" t="s">
        <v>742</v>
      </c>
      <c r="F89" s="12" t="s">
        <v>43</v>
      </c>
      <c r="G89" s="14">
        <v>93.732933403000004</v>
      </c>
      <c r="H89" s="12" t="s">
        <v>411</v>
      </c>
      <c r="K89" s="12" t="s">
        <v>45</v>
      </c>
      <c r="L89" s="12" t="s">
        <v>46</v>
      </c>
      <c r="M89" s="15" t="s">
        <v>47</v>
      </c>
      <c r="N89" s="15"/>
      <c r="O89" s="15" t="s">
        <v>48</v>
      </c>
      <c r="P89" s="16"/>
      <c r="Q89" s="17">
        <v>20</v>
      </c>
      <c r="R89" s="18"/>
      <c r="S89" s="12" t="s">
        <v>68</v>
      </c>
      <c r="T89" s="13"/>
      <c r="U89" s="12" t="s">
        <v>743</v>
      </c>
      <c r="V89" s="12" t="s">
        <v>52</v>
      </c>
      <c r="W89" s="17" t="str">
        <f t="shared" si="4"/>
        <v>2.0</v>
      </c>
      <c r="X89" s="12" t="str">
        <f>"-f 17000 -p 75"</f>
        <v>-f 17000 -p 75</v>
      </c>
      <c r="Y89" s="12" t="s">
        <v>744</v>
      </c>
      <c r="Z89" s="12" t="s">
        <v>54</v>
      </c>
      <c r="AB89" s="19">
        <v>16230</v>
      </c>
      <c r="AC89" s="12">
        <v>63</v>
      </c>
      <c r="AD89" s="19">
        <v>93171</v>
      </c>
      <c r="AE89" s="19">
        <v>1722.199630314233</v>
      </c>
      <c r="AF89" s="17" t="s">
        <v>99</v>
      </c>
      <c r="AG89" s="17" t="s">
        <v>56</v>
      </c>
      <c r="AH89" s="19">
        <v>16503</v>
      </c>
      <c r="AI89" s="19">
        <v>140810</v>
      </c>
      <c r="AJ89" s="15"/>
      <c r="AK89" s="15"/>
      <c r="AL89" s="15"/>
      <c r="AM89" s="15"/>
      <c r="AO89" s="18">
        <v>14739</v>
      </c>
      <c r="AP89" s="18">
        <v>14946</v>
      </c>
      <c r="AQ89" s="12" t="s">
        <v>132</v>
      </c>
    </row>
    <row r="90" spans="1:43" ht="15.75" customHeight="1" x14ac:dyDescent="0.2">
      <c r="A90" s="12" t="s">
        <v>745</v>
      </c>
      <c r="B90" s="12" t="s">
        <v>746</v>
      </c>
      <c r="C90" s="21" t="s">
        <v>747</v>
      </c>
      <c r="D90" s="21" t="s">
        <v>748</v>
      </c>
      <c r="E90" s="12" t="s">
        <v>749</v>
      </c>
      <c r="F90" s="12" t="s">
        <v>750</v>
      </c>
      <c r="G90" s="14">
        <v>139.02531669800001</v>
      </c>
      <c r="H90" s="12" t="s">
        <v>65</v>
      </c>
      <c r="K90" s="12" t="s">
        <v>125</v>
      </c>
      <c r="L90" s="12" t="s">
        <v>126</v>
      </c>
      <c r="M90" s="15" t="s">
        <v>66</v>
      </c>
      <c r="N90" s="15" t="s">
        <v>127</v>
      </c>
      <c r="O90" s="15" t="s">
        <v>93</v>
      </c>
      <c r="P90" s="16"/>
      <c r="Q90" s="29">
        <v>12</v>
      </c>
      <c r="R90" s="30" t="s">
        <v>751</v>
      </c>
      <c r="S90" s="12" t="s">
        <v>68</v>
      </c>
      <c r="T90" s="13"/>
      <c r="U90" s="12" t="s">
        <v>752</v>
      </c>
      <c r="V90" s="12" t="s">
        <v>52</v>
      </c>
      <c r="W90" s="17" t="str">
        <f t="shared" si="4"/>
        <v>2.0</v>
      </c>
      <c r="Y90" s="12" t="s">
        <v>753</v>
      </c>
      <c r="Z90" s="12" t="s">
        <v>54</v>
      </c>
      <c r="AA90" s="12" t="s">
        <v>1060</v>
      </c>
      <c r="AB90" s="19">
        <v>16841</v>
      </c>
      <c r="AC90" s="12">
        <v>408</v>
      </c>
      <c r="AD90" s="19">
        <v>7856344</v>
      </c>
      <c r="AE90" s="19">
        <v>139950.31173920789</v>
      </c>
      <c r="AF90" s="17">
        <v>42.252099999999999</v>
      </c>
      <c r="AG90" s="17" t="s">
        <v>100</v>
      </c>
      <c r="AH90" s="19">
        <v>16754</v>
      </c>
      <c r="AI90" s="19">
        <v>13264146</v>
      </c>
      <c r="AJ90" s="15"/>
      <c r="AK90" s="15"/>
      <c r="AL90" s="15"/>
      <c r="AM90" s="15"/>
      <c r="AO90" s="18">
        <v>16447</v>
      </c>
      <c r="AP90" s="18">
        <v>16663</v>
      </c>
      <c r="AQ90" s="12" t="s">
        <v>132</v>
      </c>
    </row>
    <row r="91" spans="1:43" ht="15.75" customHeight="1" x14ac:dyDescent="0.2">
      <c r="A91" s="12" t="s">
        <v>745</v>
      </c>
      <c r="B91" s="12" t="s">
        <v>754</v>
      </c>
      <c r="C91" s="20" t="s">
        <v>755</v>
      </c>
      <c r="D91" s="21" t="s">
        <v>756</v>
      </c>
      <c r="E91" s="12" t="s">
        <v>757</v>
      </c>
      <c r="F91" s="12" t="s">
        <v>123</v>
      </c>
      <c r="G91" s="14">
        <v>374.41722429100003</v>
      </c>
      <c r="H91" s="12" t="s">
        <v>758</v>
      </c>
      <c r="J91" s="12" t="s">
        <v>759</v>
      </c>
      <c r="K91" s="12" t="s">
        <v>167</v>
      </c>
      <c r="L91" s="12" t="s">
        <v>760</v>
      </c>
      <c r="M91" s="15" t="s">
        <v>167</v>
      </c>
      <c r="N91" s="15" t="s">
        <v>761</v>
      </c>
      <c r="O91" s="15" t="s">
        <v>93</v>
      </c>
      <c r="P91" s="16"/>
      <c r="Q91" s="17">
        <v>15</v>
      </c>
      <c r="R91" s="18" t="s">
        <v>762</v>
      </c>
      <c r="S91" s="12" t="s">
        <v>68</v>
      </c>
      <c r="T91" s="13"/>
      <c r="U91" s="12" t="s">
        <v>763</v>
      </c>
      <c r="V91" s="12" t="s">
        <v>52</v>
      </c>
      <c r="W91" s="17" t="str">
        <f t="shared" si="4"/>
        <v>2.0</v>
      </c>
      <c r="Y91" s="12" t="s">
        <v>764</v>
      </c>
      <c r="Z91" s="12" t="s">
        <v>54</v>
      </c>
      <c r="AA91" s="12" t="s">
        <v>765</v>
      </c>
      <c r="AB91" s="19">
        <v>16339</v>
      </c>
      <c r="AC91" s="12">
        <v>410</v>
      </c>
      <c r="AD91" s="19">
        <v>37437</v>
      </c>
      <c r="AE91" s="19">
        <v>687.37988861007409</v>
      </c>
      <c r="AF91" s="17">
        <v>44.994599999999998</v>
      </c>
      <c r="AG91" s="17" t="s">
        <v>86</v>
      </c>
      <c r="AH91" s="19">
        <v>0</v>
      </c>
      <c r="AI91" s="19">
        <v>0</v>
      </c>
      <c r="AJ91" s="15"/>
      <c r="AK91" s="15"/>
      <c r="AL91" s="15"/>
      <c r="AM91" s="15"/>
      <c r="AO91" s="18"/>
      <c r="AP91" s="18"/>
    </row>
    <row r="92" spans="1:43" ht="15.75" customHeight="1" x14ac:dyDescent="0.2">
      <c r="A92" s="12" t="s">
        <v>745</v>
      </c>
      <c r="B92" s="12" t="s">
        <v>766</v>
      </c>
      <c r="C92" s="20" t="s">
        <v>767</v>
      </c>
      <c r="D92" s="21" t="s">
        <v>768</v>
      </c>
      <c r="E92" s="12" t="s">
        <v>769</v>
      </c>
      <c r="F92" s="12" t="s">
        <v>123</v>
      </c>
      <c r="G92" s="14">
        <v>399.18367946500001</v>
      </c>
      <c r="H92" s="12" t="s">
        <v>501</v>
      </c>
      <c r="K92" s="12" t="s">
        <v>770</v>
      </c>
      <c r="L92" s="12" t="s">
        <v>771</v>
      </c>
      <c r="M92" s="15" t="s">
        <v>66</v>
      </c>
      <c r="N92" s="15"/>
      <c r="O92" s="15" t="s">
        <v>93</v>
      </c>
      <c r="P92" s="16"/>
      <c r="Q92" s="29">
        <v>15</v>
      </c>
      <c r="R92" s="29" t="s">
        <v>128</v>
      </c>
      <c r="S92" s="12" t="s">
        <v>68</v>
      </c>
      <c r="T92" s="13"/>
      <c r="U92" s="12" t="s">
        <v>772</v>
      </c>
      <c r="V92" s="12" t="s">
        <v>52</v>
      </c>
      <c r="W92" s="17" t="str">
        <f t="shared" si="4"/>
        <v>2.0</v>
      </c>
      <c r="X92" s="12" t="str">
        <f>"-b variantCaller -2 illumina_list.txt"</f>
        <v>-b variantCaller -2 illumina_list.txt</v>
      </c>
      <c r="Y92" s="12" t="s">
        <v>773</v>
      </c>
      <c r="Z92" s="12" t="s">
        <v>54</v>
      </c>
      <c r="AA92" s="12" t="s">
        <v>774</v>
      </c>
      <c r="AB92" s="19">
        <v>16556</v>
      </c>
      <c r="AC92" s="12">
        <v>346</v>
      </c>
      <c r="AD92" s="19">
        <v>111935</v>
      </c>
      <c r="AE92" s="19">
        <v>2028.2978980430055</v>
      </c>
      <c r="AF92" s="17" t="s">
        <v>99</v>
      </c>
      <c r="AG92" s="17" t="s">
        <v>100</v>
      </c>
      <c r="AH92" s="19">
        <v>16556</v>
      </c>
      <c r="AI92" s="19">
        <v>166202</v>
      </c>
      <c r="AJ92" s="15"/>
      <c r="AK92" s="15"/>
      <c r="AL92" s="15"/>
      <c r="AM92" s="15"/>
      <c r="AO92" s="18"/>
      <c r="AP92" s="18"/>
    </row>
    <row r="93" spans="1:43" ht="15.75" customHeight="1" x14ac:dyDescent="0.2">
      <c r="A93" s="12" t="s">
        <v>745</v>
      </c>
      <c r="B93" s="12" t="s">
        <v>775</v>
      </c>
      <c r="C93" s="13" t="s">
        <v>776</v>
      </c>
      <c r="D93" s="21" t="s">
        <v>777</v>
      </c>
      <c r="E93" s="12" t="s">
        <v>778</v>
      </c>
      <c r="F93" s="12" t="s">
        <v>123</v>
      </c>
      <c r="G93" s="14">
        <v>303.81524738500002</v>
      </c>
      <c r="H93" s="12" t="s">
        <v>148</v>
      </c>
      <c r="K93" s="15" t="s">
        <v>185</v>
      </c>
      <c r="L93" s="12" t="s">
        <v>779</v>
      </c>
      <c r="M93" s="15" t="s">
        <v>47</v>
      </c>
      <c r="N93" s="15"/>
      <c r="O93" s="15" t="s">
        <v>187</v>
      </c>
      <c r="P93" s="16"/>
      <c r="Q93" s="17">
        <v>20</v>
      </c>
      <c r="R93" s="18"/>
      <c r="S93" s="12" t="s">
        <v>68</v>
      </c>
      <c r="T93" s="13"/>
      <c r="U93" s="12" t="s">
        <v>780</v>
      </c>
      <c r="V93" s="12" t="s">
        <v>52</v>
      </c>
      <c r="W93" s="17" t="str">
        <f t="shared" si="4"/>
        <v>2.0</v>
      </c>
      <c r="Y93" s="12" t="s">
        <v>781</v>
      </c>
      <c r="Z93" s="12" t="s">
        <v>54</v>
      </c>
      <c r="AA93" s="12" t="s">
        <v>1061</v>
      </c>
      <c r="AB93" s="19">
        <v>16381</v>
      </c>
      <c r="AC93" s="12">
        <v>410</v>
      </c>
      <c r="AD93" s="19">
        <v>634327</v>
      </c>
      <c r="AE93" s="19">
        <v>11617.001404065686</v>
      </c>
      <c r="AF93" s="17">
        <v>45.286200000000001</v>
      </c>
      <c r="AG93" s="17" t="s">
        <v>100</v>
      </c>
      <c r="AH93" s="19">
        <v>16378</v>
      </c>
      <c r="AI93" s="19">
        <v>1072076</v>
      </c>
      <c r="AJ93" s="15"/>
      <c r="AK93" s="15"/>
      <c r="AL93" s="15"/>
      <c r="AM93" s="15"/>
      <c r="AO93" s="18"/>
      <c r="AP93" s="18"/>
    </row>
    <row r="94" spans="1:43" ht="15.75" customHeight="1" x14ac:dyDescent="0.2">
      <c r="A94" s="12" t="s">
        <v>745</v>
      </c>
      <c r="B94" s="12" t="s">
        <v>782</v>
      </c>
      <c r="C94" s="20" t="s">
        <v>783</v>
      </c>
      <c r="D94" s="21" t="s">
        <v>784</v>
      </c>
      <c r="E94" s="12" t="s">
        <v>785</v>
      </c>
      <c r="F94" s="12" t="s">
        <v>123</v>
      </c>
      <c r="G94" s="14">
        <v>158.480762801</v>
      </c>
      <c r="H94" s="12" t="s">
        <v>501</v>
      </c>
      <c r="J94" s="12" t="s">
        <v>786</v>
      </c>
      <c r="K94" s="12" t="s">
        <v>167</v>
      </c>
      <c r="L94" s="12" t="s">
        <v>787</v>
      </c>
      <c r="M94" s="15" t="s">
        <v>413</v>
      </c>
      <c r="N94" s="15"/>
      <c r="O94" s="15" t="s">
        <v>93</v>
      </c>
      <c r="P94" s="16"/>
      <c r="Q94" s="17">
        <v>10</v>
      </c>
      <c r="R94" s="18"/>
      <c r="S94" s="12" t="s">
        <v>68</v>
      </c>
      <c r="T94" s="13"/>
      <c r="U94" s="12" t="s">
        <v>788</v>
      </c>
      <c r="V94" s="12" t="s">
        <v>52</v>
      </c>
      <c r="W94" s="17" t="str">
        <f t="shared" si="4"/>
        <v>2.0</v>
      </c>
      <c r="Y94" s="12" t="s">
        <v>789</v>
      </c>
      <c r="Z94" s="12" t="s">
        <v>54</v>
      </c>
      <c r="AA94" s="12" t="s">
        <v>1062</v>
      </c>
      <c r="AB94" s="19">
        <v>16403</v>
      </c>
      <c r="AC94" s="12">
        <v>477</v>
      </c>
      <c r="AD94" s="19">
        <v>1233401</v>
      </c>
      <c r="AE94" s="19">
        <v>22558.086935316711</v>
      </c>
      <c r="AF94" s="17" t="s">
        <v>99</v>
      </c>
      <c r="AG94" s="17" t="s">
        <v>56</v>
      </c>
      <c r="AH94" s="19">
        <v>16403</v>
      </c>
      <c r="AI94" s="19">
        <v>1898552</v>
      </c>
      <c r="AJ94" s="15"/>
      <c r="AK94" s="15"/>
      <c r="AL94" s="15"/>
      <c r="AM94" s="15"/>
      <c r="AO94" s="18"/>
      <c r="AP94" s="18"/>
    </row>
    <row r="95" spans="1:43" ht="15.75" customHeight="1" x14ac:dyDescent="0.2">
      <c r="A95" s="12" t="s">
        <v>745</v>
      </c>
      <c r="B95" s="12" t="s">
        <v>790</v>
      </c>
      <c r="C95" s="13" t="s">
        <v>791</v>
      </c>
      <c r="D95" s="13" t="s">
        <v>792</v>
      </c>
      <c r="E95" s="12" t="s">
        <v>793</v>
      </c>
      <c r="F95" s="12" t="s">
        <v>430</v>
      </c>
      <c r="G95" s="14">
        <v>182.50887708400001</v>
      </c>
      <c r="H95" s="12" t="s">
        <v>148</v>
      </c>
      <c r="K95" s="12" t="s">
        <v>412</v>
      </c>
      <c r="M95" s="15" t="s">
        <v>66</v>
      </c>
      <c r="N95" s="15" t="s">
        <v>502</v>
      </c>
      <c r="O95" s="15" t="s">
        <v>93</v>
      </c>
      <c r="P95" s="16"/>
      <c r="Q95" s="17">
        <v>12</v>
      </c>
      <c r="R95" s="18" t="s">
        <v>794</v>
      </c>
      <c r="S95" s="12" t="s">
        <v>68</v>
      </c>
      <c r="T95" s="13"/>
      <c r="U95" s="12" t="s">
        <v>795</v>
      </c>
      <c r="V95" s="12" t="s">
        <v>52</v>
      </c>
      <c r="W95" s="17" t="str">
        <f t="shared" si="4"/>
        <v>2.0</v>
      </c>
      <c r="X95" s="12" t="s">
        <v>796</v>
      </c>
      <c r="Y95" s="12" t="s">
        <v>797</v>
      </c>
      <c r="Z95" s="12" t="s">
        <v>54</v>
      </c>
      <c r="AA95" s="12" t="s">
        <v>798</v>
      </c>
      <c r="AB95" s="19">
        <v>17308</v>
      </c>
      <c r="AC95" s="12">
        <v>481</v>
      </c>
      <c r="AD95" s="19">
        <v>1236</v>
      </c>
      <c r="AE95" s="19">
        <v>21.423619135659809</v>
      </c>
      <c r="AF95" s="17" t="s">
        <v>131</v>
      </c>
      <c r="AG95" s="17" t="s">
        <v>56</v>
      </c>
      <c r="AH95" s="19">
        <v>7672</v>
      </c>
      <c r="AI95" s="19">
        <v>3778</v>
      </c>
      <c r="AJ95" s="15"/>
      <c r="AK95" s="15"/>
      <c r="AL95" s="15"/>
      <c r="AM95" s="15"/>
      <c r="AO95" s="18" t="s">
        <v>799</v>
      </c>
      <c r="AP95" s="18" t="s">
        <v>800</v>
      </c>
      <c r="AQ95" s="12" t="s">
        <v>59</v>
      </c>
    </row>
    <row r="96" spans="1:43" ht="15.75" customHeight="1" x14ac:dyDescent="0.2">
      <c r="A96" s="12" t="s">
        <v>745</v>
      </c>
      <c r="B96" s="12" t="s">
        <v>801</v>
      </c>
      <c r="C96" s="20" t="s">
        <v>802</v>
      </c>
      <c r="D96" s="21" t="s">
        <v>803</v>
      </c>
      <c r="E96" s="12" t="s">
        <v>804</v>
      </c>
      <c r="F96" s="12" t="s">
        <v>430</v>
      </c>
      <c r="G96" s="14">
        <v>193.64764238000001</v>
      </c>
      <c r="H96" s="12" t="s">
        <v>344</v>
      </c>
      <c r="K96" s="12" t="s">
        <v>412</v>
      </c>
      <c r="M96" s="15" t="s">
        <v>66</v>
      </c>
      <c r="N96" s="15" t="s">
        <v>67</v>
      </c>
      <c r="O96" s="15" t="s">
        <v>93</v>
      </c>
      <c r="P96" s="16"/>
      <c r="Q96" s="17">
        <v>25</v>
      </c>
      <c r="R96" s="18"/>
      <c r="S96" s="12" t="s">
        <v>68</v>
      </c>
      <c r="T96" s="13"/>
      <c r="U96" s="12" t="s">
        <v>805</v>
      </c>
      <c r="V96" s="12" t="s">
        <v>52</v>
      </c>
      <c r="W96" s="17" t="str">
        <f t="shared" si="4"/>
        <v>2.0</v>
      </c>
      <c r="Y96" s="12" t="s">
        <v>806</v>
      </c>
      <c r="Z96" s="12" t="s">
        <v>54</v>
      </c>
      <c r="AA96" s="12" t="s">
        <v>1063</v>
      </c>
      <c r="AB96" s="19">
        <v>16499</v>
      </c>
      <c r="AC96" s="12">
        <v>269</v>
      </c>
      <c r="AD96" s="19">
        <v>268320</v>
      </c>
      <c r="AE96" s="19">
        <v>4878.8411418873875</v>
      </c>
      <c r="AF96" s="17">
        <v>39.364199999999997</v>
      </c>
      <c r="AG96" s="17" t="s">
        <v>277</v>
      </c>
      <c r="AH96" s="19">
        <v>22027</v>
      </c>
      <c r="AI96" s="19">
        <v>440666</v>
      </c>
      <c r="AJ96" s="15"/>
      <c r="AK96" s="15"/>
      <c r="AL96" s="15"/>
      <c r="AM96" s="15"/>
      <c r="AO96" s="18"/>
      <c r="AP96" s="18"/>
    </row>
    <row r="97" spans="1:43" ht="15.75" customHeight="1" x14ac:dyDescent="0.2">
      <c r="A97" s="12" t="s">
        <v>745</v>
      </c>
      <c r="B97" s="12" t="s">
        <v>807</v>
      </c>
      <c r="C97" s="13" t="s">
        <v>808</v>
      </c>
      <c r="D97" s="13" t="s">
        <v>809</v>
      </c>
      <c r="E97" s="12" t="s">
        <v>810</v>
      </c>
      <c r="F97" s="12" t="s">
        <v>430</v>
      </c>
      <c r="G97" s="14">
        <v>143.855268602</v>
      </c>
      <c r="H97" s="12" t="s">
        <v>148</v>
      </c>
      <c r="K97" s="12" t="s">
        <v>412</v>
      </c>
      <c r="M97" s="15" t="s">
        <v>66</v>
      </c>
      <c r="N97" s="15" t="s">
        <v>811</v>
      </c>
      <c r="O97" s="15" t="s">
        <v>93</v>
      </c>
      <c r="P97" s="16"/>
      <c r="Q97" s="17">
        <v>15</v>
      </c>
      <c r="R97" s="18" t="s">
        <v>160</v>
      </c>
      <c r="S97" s="12" t="s">
        <v>49</v>
      </c>
      <c r="T97" s="13" t="s">
        <v>812</v>
      </c>
      <c r="U97" s="12" t="s">
        <v>813</v>
      </c>
      <c r="V97" s="12" t="s">
        <v>196</v>
      </c>
      <c r="W97" s="17" t="str">
        <f t="shared" si="4"/>
        <v>2.0</v>
      </c>
      <c r="Y97" s="12" t="s">
        <v>814</v>
      </c>
      <c r="Z97" s="12" t="s">
        <v>54</v>
      </c>
      <c r="AA97" s="12" t="s">
        <v>815</v>
      </c>
      <c r="AB97" s="19">
        <v>17207</v>
      </c>
      <c r="AC97" s="12">
        <v>343</v>
      </c>
      <c r="AD97" s="19">
        <v>330625</v>
      </c>
      <c r="AE97" s="19">
        <v>5764.3691520892662</v>
      </c>
      <c r="AF97" s="17" t="s">
        <v>99</v>
      </c>
      <c r="AG97" s="17" t="s">
        <v>56</v>
      </c>
      <c r="AH97" s="19">
        <v>16292</v>
      </c>
      <c r="AI97" s="19">
        <v>511214</v>
      </c>
      <c r="AJ97" s="15"/>
      <c r="AK97" s="15"/>
      <c r="AL97" s="15"/>
      <c r="AM97" s="15"/>
      <c r="AO97" s="18" t="s">
        <v>816</v>
      </c>
      <c r="AP97" s="18" t="s">
        <v>817</v>
      </c>
      <c r="AQ97" s="12" t="s">
        <v>59</v>
      </c>
    </row>
    <row r="98" spans="1:43" ht="15.75" customHeight="1" x14ac:dyDescent="0.2">
      <c r="A98" s="12" t="s">
        <v>745</v>
      </c>
      <c r="B98" s="12" t="s">
        <v>818</v>
      </c>
      <c r="C98" s="20" t="s">
        <v>819</v>
      </c>
      <c r="D98" s="20" t="s">
        <v>820</v>
      </c>
      <c r="E98" s="12" t="s">
        <v>821</v>
      </c>
      <c r="F98" s="12" t="s">
        <v>430</v>
      </c>
      <c r="G98" s="14">
        <v>267.52882077999999</v>
      </c>
      <c r="H98" s="12" t="s">
        <v>44</v>
      </c>
      <c r="K98" s="12" t="s">
        <v>45</v>
      </c>
      <c r="L98" s="12" t="s">
        <v>446</v>
      </c>
      <c r="M98" s="15" t="s">
        <v>66</v>
      </c>
      <c r="N98" s="15" t="s">
        <v>447</v>
      </c>
      <c r="O98" s="15" t="s">
        <v>48</v>
      </c>
      <c r="P98" s="16"/>
      <c r="Q98" s="17">
        <v>40</v>
      </c>
      <c r="R98" s="18"/>
      <c r="S98" s="12" t="s">
        <v>68</v>
      </c>
      <c r="T98" s="13"/>
      <c r="U98" s="12" t="s">
        <v>822</v>
      </c>
      <c r="V98" s="12" t="s">
        <v>52</v>
      </c>
      <c r="W98" s="17">
        <v>2.2000000000000002</v>
      </c>
      <c r="X98" s="12" t="str">
        <f>"-p 70"</f>
        <v>-p 70</v>
      </c>
      <c r="Y98" s="12" t="s">
        <v>823</v>
      </c>
      <c r="Z98" s="12" t="s">
        <v>54</v>
      </c>
      <c r="AA98" s="12" t="s">
        <v>824</v>
      </c>
      <c r="AB98" s="19">
        <v>16394</v>
      </c>
      <c r="AC98" s="12">
        <v>39</v>
      </c>
      <c r="AD98" s="19">
        <v>379686</v>
      </c>
      <c r="AE98" s="19">
        <v>6948.0175674027087</v>
      </c>
      <c r="AF98" s="17" t="s">
        <v>99</v>
      </c>
      <c r="AG98" s="17" t="s">
        <v>100</v>
      </c>
      <c r="AH98" s="19">
        <v>16394</v>
      </c>
      <c r="AI98" s="19">
        <v>644366</v>
      </c>
      <c r="AJ98" s="15" t="s">
        <v>825</v>
      </c>
      <c r="AK98" s="15" t="s">
        <v>825</v>
      </c>
      <c r="AL98" s="15" t="s">
        <v>826</v>
      </c>
      <c r="AM98" s="15" t="s">
        <v>827</v>
      </c>
      <c r="AO98" s="18">
        <v>16167</v>
      </c>
      <c r="AP98" s="18">
        <v>16390</v>
      </c>
      <c r="AQ98" s="12" t="s">
        <v>132</v>
      </c>
    </row>
    <row r="99" spans="1:43" ht="15.75" customHeight="1" x14ac:dyDescent="0.2">
      <c r="A99" s="12" t="s">
        <v>745</v>
      </c>
      <c r="B99" s="12" t="s">
        <v>828</v>
      </c>
      <c r="C99" s="13" t="s">
        <v>829</v>
      </c>
      <c r="D99" s="13" t="s">
        <v>830</v>
      </c>
      <c r="E99" s="12" t="s">
        <v>831</v>
      </c>
      <c r="F99" s="12" t="s">
        <v>430</v>
      </c>
      <c r="G99" s="14">
        <v>144.97284470100001</v>
      </c>
      <c r="H99" s="12" t="s">
        <v>758</v>
      </c>
      <c r="K99" s="12" t="s">
        <v>412</v>
      </c>
      <c r="M99" s="15" t="s">
        <v>66</v>
      </c>
      <c r="N99" s="15" t="s">
        <v>127</v>
      </c>
      <c r="O99" s="15" t="s">
        <v>93</v>
      </c>
      <c r="P99" s="16"/>
      <c r="Q99" s="17">
        <v>18</v>
      </c>
      <c r="R99" s="18"/>
      <c r="S99" s="12" t="s">
        <v>68</v>
      </c>
      <c r="T99" s="13"/>
      <c r="U99" s="12" t="s">
        <v>832</v>
      </c>
      <c r="V99" s="12" t="s">
        <v>52</v>
      </c>
      <c r="W99" s="17" t="str">
        <f t="shared" ref="W99:W113" si="5">"2.0"</f>
        <v>2.0</v>
      </c>
      <c r="X99" s="12" t="s">
        <v>307</v>
      </c>
      <c r="Y99" s="12" t="s">
        <v>833</v>
      </c>
      <c r="Z99" s="12" t="s">
        <v>54</v>
      </c>
      <c r="AA99" s="12" t="s">
        <v>834</v>
      </c>
      <c r="AB99" s="19">
        <v>16848</v>
      </c>
      <c r="AC99" s="12">
        <v>246</v>
      </c>
      <c r="AD99" s="19">
        <v>14783904</v>
      </c>
      <c r="AE99" s="19">
        <v>263246.15384615387</v>
      </c>
      <c r="AF99" s="17">
        <v>42.696300000000001</v>
      </c>
      <c r="AG99" s="17" t="s">
        <v>277</v>
      </c>
      <c r="AH99" s="19">
        <v>22022</v>
      </c>
      <c r="AI99" s="19">
        <v>22763966</v>
      </c>
      <c r="AJ99" s="15"/>
      <c r="AK99" s="15"/>
      <c r="AL99" s="15"/>
      <c r="AM99" s="15"/>
      <c r="AO99" s="18">
        <v>16290</v>
      </c>
      <c r="AP99" s="18">
        <v>16506</v>
      </c>
      <c r="AQ99" s="12" t="s">
        <v>835</v>
      </c>
    </row>
    <row r="100" spans="1:43" ht="15.75" customHeight="1" x14ac:dyDescent="0.2">
      <c r="A100" s="12" t="s">
        <v>745</v>
      </c>
      <c r="B100" s="12" t="s">
        <v>836</v>
      </c>
      <c r="C100" s="13" t="s">
        <v>837</v>
      </c>
      <c r="D100" s="13" t="s">
        <v>838</v>
      </c>
      <c r="E100" s="12" t="s">
        <v>839</v>
      </c>
      <c r="F100" s="12" t="s">
        <v>43</v>
      </c>
      <c r="G100" s="14">
        <v>253.58089699499999</v>
      </c>
      <c r="H100" s="12" t="s">
        <v>124</v>
      </c>
      <c r="I100" s="12" t="s">
        <v>172</v>
      </c>
      <c r="K100" s="15" t="s">
        <v>185</v>
      </c>
      <c r="L100" s="15" t="s">
        <v>186</v>
      </c>
      <c r="M100" s="15" t="s">
        <v>47</v>
      </c>
      <c r="N100" s="15"/>
      <c r="O100" s="15" t="s">
        <v>187</v>
      </c>
      <c r="P100" s="16"/>
      <c r="Q100" s="17">
        <v>20</v>
      </c>
      <c r="R100" s="18"/>
      <c r="S100" s="12" t="s">
        <v>68</v>
      </c>
      <c r="T100" s="13"/>
      <c r="U100" s="12" t="s">
        <v>840</v>
      </c>
      <c r="V100" s="12" t="s">
        <v>52</v>
      </c>
      <c r="W100" s="17" t="str">
        <f t="shared" si="5"/>
        <v>2.0</v>
      </c>
      <c r="Y100" s="12" t="s">
        <v>841</v>
      </c>
      <c r="Z100" s="12" t="s">
        <v>54</v>
      </c>
      <c r="AA100" s="12" t="s">
        <v>1064</v>
      </c>
      <c r="AB100" s="19">
        <v>16715</v>
      </c>
      <c r="AC100" s="12">
        <v>69</v>
      </c>
      <c r="AD100" s="19">
        <v>79636</v>
      </c>
      <c r="AE100" s="19">
        <v>1429.3030212384085</v>
      </c>
      <c r="AF100" s="17" t="s">
        <v>99</v>
      </c>
      <c r="AG100" s="17" t="s">
        <v>100</v>
      </c>
      <c r="AH100" s="19">
        <v>16639</v>
      </c>
      <c r="AI100" s="19">
        <v>131886</v>
      </c>
      <c r="AJ100" s="15"/>
      <c r="AK100" s="15"/>
      <c r="AL100" s="15"/>
      <c r="AM100" s="15"/>
      <c r="AO100" s="18">
        <v>16066</v>
      </c>
      <c r="AP100" s="18">
        <v>16402</v>
      </c>
      <c r="AQ100" s="12" t="s">
        <v>132</v>
      </c>
    </row>
    <row r="101" spans="1:43" ht="15.75" customHeight="1" x14ac:dyDescent="0.2">
      <c r="A101" s="12" t="s">
        <v>745</v>
      </c>
      <c r="B101" s="12" t="s">
        <v>842</v>
      </c>
      <c r="C101" s="20" t="s">
        <v>843</v>
      </c>
      <c r="D101" s="21" t="s">
        <v>844</v>
      </c>
      <c r="E101" s="12" t="s">
        <v>845</v>
      </c>
      <c r="F101" s="12" t="s">
        <v>43</v>
      </c>
      <c r="G101" s="14">
        <v>193.17093366700001</v>
      </c>
      <c r="H101" s="12" t="s">
        <v>344</v>
      </c>
      <c r="K101" s="12" t="s">
        <v>45</v>
      </c>
      <c r="L101" s="12" t="s">
        <v>46</v>
      </c>
      <c r="M101" s="15" t="s">
        <v>47</v>
      </c>
      <c r="N101" s="15"/>
      <c r="O101" s="15" t="s">
        <v>187</v>
      </c>
      <c r="P101" s="16"/>
      <c r="Q101" s="17">
        <v>20</v>
      </c>
      <c r="R101" s="18"/>
      <c r="S101" s="12" t="s">
        <v>68</v>
      </c>
      <c r="T101" s="13"/>
      <c r="U101" s="12" t="s">
        <v>846</v>
      </c>
      <c r="V101" s="12" t="s">
        <v>52</v>
      </c>
      <c r="W101" s="17" t="str">
        <f t="shared" si="5"/>
        <v>2.0</v>
      </c>
      <c r="Y101" s="12" t="s">
        <v>847</v>
      </c>
      <c r="Z101" s="12" t="s">
        <v>54</v>
      </c>
      <c r="AA101" s="12" t="s">
        <v>1065</v>
      </c>
      <c r="AB101" s="19">
        <v>16482</v>
      </c>
      <c r="AC101" s="12">
        <v>418</v>
      </c>
      <c r="AD101" s="19">
        <v>108776</v>
      </c>
      <c r="AE101" s="19">
        <v>1979.905351292319</v>
      </c>
      <c r="AF101" s="17" t="s">
        <v>99</v>
      </c>
      <c r="AG101" s="17" t="s">
        <v>154</v>
      </c>
      <c r="AH101" s="19">
        <v>10427</v>
      </c>
      <c r="AI101" s="19">
        <v>13444</v>
      </c>
      <c r="AJ101" s="15"/>
      <c r="AK101" s="15"/>
      <c r="AL101" s="15"/>
      <c r="AM101" s="15"/>
      <c r="AO101" s="18">
        <v>16024</v>
      </c>
      <c r="AP101" s="18">
        <v>16220</v>
      </c>
      <c r="AQ101" s="12" t="s">
        <v>132</v>
      </c>
    </row>
    <row r="102" spans="1:43" ht="15.75" customHeight="1" x14ac:dyDescent="0.2">
      <c r="A102" s="12" t="s">
        <v>745</v>
      </c>
      <c r="B102" s="12" t="s">
        <v>848</v>
      </c>
      <c r="C102" s="20" t="s">
        <v>849</v>
      </c>
      <c r="D102" s="21" t="s">
        <v>850</v>
      </c>
      <c r="E102" s="12" t="s">
        <v>851</v>
      </c>
      <c r="F102" s="12" t="s">
        <v>43</v>
      </c>
      <c r="G102" s="14">
        <v>181.96969875799999</v>
      </c>
      <c r="H102" s="12" t="s">
        <v>148</v>
      </c>
      <c r="K102" s="12" t="s">
        <v>45</v>
      </c>
      <c r="L102" s="12" t="s">
        <v>46</v>
      </c>
      <c r="M102" s="15" t="s">
        <v>47</v>
      </c>
      <c r="N102" s="15"/>
      <c r="O102" s="15" t="s">
        <v>48</v>
      </c>
      <c r="P102" s="16"/>
      <c r="Q102" s="17">
        <v>20</v>
      </c>
      <c r="R102" s="18"/>
      <c r="S102" s="12" t="s">
        <v>68</v>
      </c>
      <c r="T102" s="13"/>
      <c r="U102" s="12" t="s">
        <v>852</v>
      </c>
      <c r="V102" s="12" t="s">
        <v>52</v>
      </c>
      <c r="W102" s="17" t="str">
        <f t="shared" si="5"/>
        <v>2.0</v>
      </c>
      <c r="X102" s="12" t="str">
        <f>"-f 25000 -p 50"</f>
        <v>-f 25000 -p 50</v>
      </c>
      <c r="Y102" s="12" t="s">
        <v>853</v>
      </c>
      <c r="Z102" s="12" t="s">
        <v>54</v>
      </c>
      <c r="AA102" s="12" t="s">
        <v>1066</v>
      </c>
      <c r="AB102" s="19">
        <v>17277</v>
      </c>
      <c r="AC102" s="12">
        <v>180</v>
      </c>
      <c r="AD102" s="19">
        <v>111009</v>
      </c>
      <c r="AE102" s="19">
        <v>1927.5742316374372</v>
      </c>
      <c r="AF102" s="17" t="s">
        <v>99</v>
      </c>
      <c r="AG102" s="17" t="s">
        <v>100</v>
      </c>
      <c r="AH102" s="19">
        <v>17273</v>
      </c>
      <c r="AI102" s="19">
        <v>190358</v>
      </c>
      <c r="AJ102" s="15" t="s">
        <v>854</v>
      </c>
      <c r="AK102" s="15" t="s">
        <v>854</v>
      </c>
      <c r="AL102" s="15" t="s">
        <v>855</v>
      </c>
      <c r="AM102" s="15" t="s">
        <v>855</v>
      </c>
      <c r="AO102" s="18" t="s">
        <v>856</v>
      </c>
      <c r="AP102" s="18" t="s">
        <v>857</v>
      </c>
      <c r="AQ102" s="12" t="s">
        <v>59</v>
      </c>
    </row>
    <row r="103" spans="1:43" ht="15.75" customHeight="1" x14ac:dyDescent="0.2">
      <c r="A103" s="12" t="s">
        <v>745</v>
      </c>
      <c r="B103" s="12" t="s">
        <v>858</v>
      </c>
      <c r="C103" s="20" t="s">
        <v>859</v>
      </c>
      <c r="D103" s="21" t="s">
        <v>860</v>
      </c>
      <c r="E103" s="12" t="s">
        <v>861</v>
      </c>
      <c r="F103" s="12" t="s">
        <v>43</v>
      </c>
      <c r="G103" s="14">
        <v>206.858546918</v>
      </c>
      <c r="H103" s="12" t="s">
        <v>344</v>
      </c>
      <c r="K103" s="12" t="s">
        <v>45</v>
      </c>
      <c r="L103" s="12" t="s">
        <v>46</v>
      </c>
      <c r="M103" s="15" t="s">
        <v>47</v>
      </c>
      <c r="N103" s="15"/>
      <c r="O103" s="15" t="s">
        <v>187</v>
      </c>
      <c r="P103" s="16"/>
      <c r="Q103" s="17">
        <v>20</v>
      </c>
      <c r="R103" s="18"/>
      <c r="S103" s="12" t="s">
        <v>49</v>
      </c>
      <c r="T103" s="13" t="s">
        <v>862</v>
      </c>
      <c r="U103" s="12" t="s">
        <v>863</v>
      </c>
      <c r="V103" s="12" t="s">
        <v>52</v>
      </c>
      <c r="W103" s="17" t="str">
        <f t="shared" si="5"/>
        <v>2.0</v>
      </c>
      <c r="X103" s="12" t="str">
        <f>"-f 25000"</f>
        <v>-f 25000</v>
      </c>
      <c r="Y103" s="12" t="s">
        <v>864</v>
      </c>
      <c r="Z103" s="12" t="s">
        <v>54</v>
      </c>
      <c r="AA103" s="12" t="s">
        <v>1067</v>
      </c>
      <c r="AB103" s="19">
        <v>16269</v>
      </c>
      <c r="AC103" s="12">
        <v>274</v>
      </c>
      <c r="AD103" s="19">
        <v>111354</v>
      </c>
      <c r="AE103" s="19">
        <v>2053.3652959616447</v>
      </c>
      <c r="AF103" s="17" t="s">
        <v>99</v>
      </c>
      <c r="AG103" s="17" t="s">
        <v>100</v>
      </c>
      <c r="AH103" s="19">
        <v>16269</v>
      </c>
      <c r="AI103" s="19">
        <v>187460</v>
      </c>
      <c r="AJ103" s="15"/>
      <c r="AK103" s="15"/>
      <c r="AL103" s="15"/>
      <c r="AM103" s="15"/>
      <c r="AO103" s="18"/>
      <c r="AP103" s="18"/>
    </row>
    <row r="104" spans="1:43" ht="15.75" customHeight="1" x14ac:dyDescent="0.2">
      <c r="A104" s="12" t="s">
        <v>745</v>
      </c>
      <c r="B104" s="12" t="s">
        <v>865</v>
      </c>
      <c r="C104" s="20" t="s">
        <v>866</v>
      </c>
      <c r="D104" s="21" t="s">
        <v>867</v>
      </c>
      <c r="E104" s="12" t="s">
        <v>868</v>
      </c>
      <c r="F104" s="12" t="s">
        <v>43</v>
      </c>
      <c r="G104" s="14">
        <v>298.370779449</v>
      </c>
      <c r="H104" s="12" t="s">
        <v>124</v>
      </c>
      <c r="I104" s="12" t="s">
        <v>172</v>
      </c>
      <c r="K104" s="12" t="s">
        <v>185</v>
      </c>
      <c r="L104" s="12" t="s">
        <v>779</v>
      </c>
      <c r="M104" s="15" t="s">
        <v>47</v>
      </c>
      <c r="N104" s="15"/>
      <c r="O104" s="15" t="s">
        <v>187</v>
      </c>
      <c r="P104" s="16"/>
      <c r="Q104" s="17">
        <v>20</v>
      </c>
      <c r="R104" s="18"/>
      <c r="S104" s="12" t="s">
        <v>68</v>
      </c>
      <c r="T104" s="13"/>
      <c r="U104" s="12" t="s">
        <v>869</v>
      </c>
      <c r="V104" s="12" t="s">
        <v>52</v>
      </c>
      <c r="W104" s="17" t="str">
        <f t="shared" si="5"/>
        <v>2.0</v>
      </c>
      <c r="Y104" s="12" t="s">
        <v>870</v>
      </c>
      <c r="Z104" s="12" t="s">
        <v>54</v>
      </c>
      <c r="AA104" s="12" t="s">
        <v>1068</v>
      </c>
      <c r="AB104" s="19">
        <v>16566</v>
      </c>
      <c r="AC104" s="12">
        <v>79</v>
      </c>
      <c r="AD104" s="19">
        <v>156373</v>
      </c>
      <c r="AE104" s="19">
        <v>2831.818181818182</v>
      </c>
      <c r="AF104" s="17" t="s">
        <v>99</v>
      </c>
      <c r="AG104" s="17" t="s">
        <v>56</v>
      </c>
      <c r="AH104" s="19">
        <v>22005</v>
      </c>
      <c r="AI104" s="19">
        <v>256962</v>
      </c>
      <c r="AJ104" s="15"/>
      <c r="AK104" s="15"/>
      <c r="AL104" s="15"/>
      <c r="AM104" s="15"/>
      <c r="AO104" s="18"/>
      <c r="AP104" s="18"/>
    </row>
    <row r="105" spans="1:43" ht="15.75" customHeight="1" x14ac:dyDescent="0.2">
      <c r="A105" s="12" t="s">
        <v>745</v>
      </c>
      <c r="B105" s="12" t="s">
        <v>871</v>
      </c>
      <c r="C105" s="20" t="s">
        <v>872</v>
      </c>
      <c r="D105" s="20" t="s">
        <v>873</v>
      </c>
      <c r="E105" s="12" t="s">
        <v>874</v>
      </c>
      <c r="F105" s="12" t="s">
        <v>43</v>
      </c>
      <c r="G105" s="14">
        <v>204.11314875100001</v>
      </c>
      <c r="H105" s="12" t="s">
        <v>344</v>
      </c>
      <c r="K105" s="12" t="s">
        <v>45</v>
      </c>
      <c r="L105" s="12" t="s">
        <v>46</v>
      </c>
      <c r="M105" s="15" t="s">
        <v>47</v>
      </c>
      <c r="N105" s="15"/>
      <c r="O105" s="15" t="s">
        <v>187</v>
      </c>
      <c r="P105" s="16"/>
      <c r="Q105" s="17">
        <v>20</v>
      </c>
      <c r="R105" s="18"/>
      <c r="S105" s="12" t="s">
        <v>68</v>
      </c>
      <c r="T105" s="13"/>
      <c r="U105" s="12" t="s">
        <v>875</v>
      </c>
      <c r="V105" s="12" t="s">
        <v>52</v>
      </c>
      <c r="W105" s="17" t="str">
        <f t="shared" si="5"/>
        <v>2.0</v>
      </c>
      <c r="Y105" s="12" t="s">
        <v>876</v>
      </c>
      <c r="Z105" s="12" t="s">
        <v>54</v>
      </c>
      <c r="AA105" s="12" t="s">
        <v>1069</v>
      </c>
      <c r="AB105" s="19">
        <v>16389</v>
      </c>
      <c r="AC105" s="12">
        <v>226</v>
      </c>
      <c r="AD105" s="19">
        <v>257460</v>
      </c>
      <c r="AE105" s="19">
        <v>4712.7951674903898</v>
      </c>
      <c r="AF105" s="17" t="s">
        <v>99</v>
      </c>
      <c r="AG105" s="17" t="s">
        <v>100</v>
      </c>
      <c r="AH105" s="19">
        <v>16389</v>
      </c>
      <c r="AI105" s="19">
        <v>423798</v>
      </c>
      <c r="AJ105" s="15"/>
      <c r="AK105" s="15"/>
      <c r="AL105" s="15"/>
      <c r="AM105" s="15"/>
      <c r="AO105" s="18"/>
      <c r="AP105" s="18"/>
    </row>
    <row r="106" spans="1:43" ht="15.75" customHeight="1" x14ac:dyDescent="0.2">
      <c r="A106" s="12" t="s">
        <v>745</v>
      </c>
      <c r="B106" s="12" t="s">
        <v>877</v>
      </c>
      <c r="C106" s="20" t="s">
        <v>878</v>
      </c>
      <c r="D106" s="21" t="s">
        <v>879</v>
      </c>
      <c r="E106" s="12" t="s">
        <v>880</v>
      </c>
      <c r="F106" s="12" t="s">
        <v>43</v>
      </c>
      <c r="G106" s="14">
        <v>200.65898904599999</v>
      </c>
      <c r="H106" s="12" t="s">
        <v>344</v>
      </c>
      <c r="K106" s="12" t="s">
        <v>45</v>
      </c>
      <c r="L106" s="12" t="s">
        <v>46</v>
      </c>
      <c r="M106" s="15" t="s">
        <v>47</v>
      </c>
      <c r="N106" s="15"/>
      <c r="O106" s="15" t="s">
        <v>187</v>
      </c>
      <c r="P106" s="16"/>
      <c r="Q106" s="17">
        <v>20</v>
      </c>
      <c r="R106" s="18"/>
      <c r="S106" s="12" t="s">
        <v>68</v>
      </c>
      <c r="T106" s="13"/>
      <c r="U106" s="12" t="s">
        <v>881</v>
      </c>
      <c r="V106" s="12" t="s">
        <v>52</v>
      </c>
      <c r="W106" s="17" t="str">
        <f t="shared" si="5"/>
        <v>2.0</v>
      </c>
      <c r="X106" s="12" t="str">
        <f>"-f 18000 -v LENIENT"</f>
        <v>-f 18000 -v LENIENT</v>
      </c>
      <c r="Y106" s="12" t="s">
        <v>882</v>
      </c>
      <c r="Z106" s="12" t="s">
        <v>54</v>
      </c>
      <c r="AA106" s="12" t="s">
        <v>883</v>
      </c>
      <c r="AB106" s="19">
        <v>17086</v>
      </c>
      <c r="AC106" s="12">
        <v>436</v>
      </c>
      <c r="AD106" s="19">
        <v>486769</v>
      </c>
      <c r="AE106" s="19">
        <v>8546.8044012641931</v>
      </c>
      <c r="AF106" s="17" t="s">
        <v>99</v>
      </c>
      <c r="AG106" s="17" t="s">
        <v>100</v>
      </c>
      <c r="AH106" s="19">
        <v>16882</v>
      </c>
      <c r="AI106" s="19">
        <v>820904</v>
      </c>
      <c r="AJ106" s="15"/>
      <c r="AK106" s="15"/>
      <c r="AL106" s="15"/>
      <c r="AM106" s="15"/>
      <c r="AO106" s="18">
        <v>16237</v>
      </c>
      <c r="AP106" s="18">
        <v>16635</v>
      </c>
      <c r="AQ106" s="12" t="s">
        <v>132</v>
      </c>
    </row>
    <row r="107" spans="1:43" ht="15.75" customHeight="1" x14ac:dyDescent="0.2">
      <c r="A107" s="12" t="s">
        <v>745</v>
      </c>
      <c r="B107" s="12" t="s">
        <v>884</v>
      </c>
      <c r="C107" s="13" t="s">
        <v>885</v>
      </c>
      <c r="D107" s="13" t="s">
        <v>886</v>
      </c>
      <c r="E107" s="12" t="s">
        <v>887</v>
      </c>
      <c r="F107" s="12" t="s">
        <v>43</v>
      </c>
      <c r="G107" s="14">
        <v>179.58509922900001</v>
      </c>
      <c r="H107" s="12" t="s">
        <v>148</v>
      </c>
      <c r="K107" s="12" t="s">
        <v>138</v>
      </c>
      <c r="L107" s="12" t="s">
        <v>888</v>
      </c>
      <c r="M107" s="15" t="s">
        <v>47</v>
      </c>
      <c r="N107" s="15"/>
      <c r="O107" s="15" t="s">
        <v>48</v>
      </c>
      <c r="P107" s="16"/>
      <c r="Q107" s="17">
        <v>20</v>
      </c>
      <c r="R107" s="18"/>
      <c r="S107" s="12" t="s">
        <v>68</v>
      </c>
      <c r="T107" s="13"/>
      <c r="U107" s="12" t="s">
        <v>889</v>
      </c>
      <c r="V107" s="12" t="s">
        <v>52</v>
      </c>
      <c r="W107" s="17" t="str">
        <f t="shared" si="5"/>
        <v>2.0</v>
      </c>
      <c r="Y107" s="12" t="s">
        <v>890</v>
      </c>
      <c r="Z107" s="12" t="s">
        <v>54</v>
      </c>
      <c r="AA107" s="12" t="s">
        <v>1070</v>
      </c>
      <c r="AB107" s="19">
        <v>17044</v>
      </c>
      <c r="AC107" s="12">
        <v>169</v>
      </c>
      <c r="AD107" s="19">
        <v>709045</v>
      </c>
      <c r="AE107" s="19">
        <v>12480.256981929124</v>
      </c>
      <c r="AF107" s="17" t="s">
        <v>99</v>
      </c>
      <c r="AG107" s="17" t="s">
        <v>86</v>
      </c>
      <c r="AH107" s="19">
        <v>0</v>
      </c>
      <c r="AI107" s="19">
        <v>0</v>
      </c>
      <c r="AJ107" s="15" t="s">
        <v>891</v>
      </c>
      <c r="AK107" s="15" t="s">
        <v>891</v>
      </c>
      <c r="AL107" s="15"/>
      <c r="AM107" s="15"/>
      <c r="AO107" s="18" t="s">
        <v>892</v>
      </c>
      <c r="AP107" s="18" t="s">
        <v>893</v>
      </c>
      <c r="AQ107" s="12" t="s">
        <v>59</v>
      </c>
    </row>
    <row r="108" spans="1:43" ht="15.75" customHeight="1" x14ac:dyDescent="0.2">
      <c r="A108" s="12" t="s">
        <v>745</v>
      </c>
      <c r="B108" s="12" t="s">
        <v>894</v>
      </c>
      <c r="C108" s="20" t="s">
        <v>895</v>
      </c>
      <c r="D108" s="21" t="s">
        <v>896</v>
      </c>
      <c r="E108" s="12" t="s">
        <v>897</v>
      </c>
      <c r="F108" s="12" t="s">
        <v>43</v>
      </c>
      <c r="G108" s="14">
        <v>325.83202402900002</v>
      </c>
      <c r="H108" s="12" t="s">
        <v>501</v>
      </c>
      <c r="K108" s="12" t="s">
        <v>45</v>
      </c>
      <c r="L108" s="12" t="s">
        <v>46</v>
      </c>
      <c r="M108" s="15" t="s">
        <v>47</v>
      </c>
      <c r="N108" s="15"/>
      <c r="O108" s="15" t="s">
        <v>48</v>
      </c>
      <c r="P108" s="16"/>
      <c r="Q108" s="17">
        <v>20</v>
      </c>
      <c r="R108" s="18"/>
      <c r="S108" s="12" t="s">
        <v>49</v>
      </c>
      <c r="T108" s="13" t="s">
        <v>898</v>
      </c>
      <c r="U108" s="12" t="s">
        <v>899</v>
      </c>
      <c r="V108" s="12" t="s">
        <v>52</v>
      </c>
      <c r="W108" s="17" t="str">
        <f t="shared" si="5"/>
        <v>2.0</v>
      </c>
      <c r="X108" s="12" t="s">
        <v>307</v>
      </c>
      <c r="Y108" s="12" t="s">
        <v>900</v>
      </c>
      <c r="Z108" s="12" t="s">
        <v>54</v>
      </c>
      <c r="AA108" s="12" t="s">
        <v>1071</v>
      </c>
      <c r="AB108" s="19">
        <v>16370</v>
      </c>
      <c r="AC108" s="12">
        <v>150</v>
      </c>
      <c r="AD108" s="19">
        <v>1763362</v>
      </c>
      <c r="AE108" s="19">
        <v>32315.736102626757</v>
      </c>
      <c r="AF108" s="17" t="s">
        <v>99</v>
      </c>
      <c r="AG108" s="17" t="s">
        <v>56</v>
      </c>
      <c r="AH108" s="19">
        <v>22012</v>
      </c>
      <c r="AI108" s="19">
        <v>2657980</v>
      </c>
      <c r="AJ108" s="15"/>
      <c r="AK108" s="15"/>
      <c r="AL108" s="15" t="s">
        <v>901</v>
      </c>
      <c r="AM108" s="15"/>
      <c r="AO108" s="18"/>
      <c r="AP108" s="18"/>
    </row>
    <row r="109" spans="1:43" ht="15.75" customHeight="1" x14ac:dyDescent="0.2">
      <c r="A109" s="12" t="s">
        <v>745</v>
      </c>
      <c r="B109" s="12" t="s">
        <v>902</v>
      </c>
      <c r="C109" s="20" t="s">
        <v>903</v>
      </c>
      <c r="D109" s="21" t="s">
        <v>904</v>
      </c>
      <c r="E109" s="12" t="s">
        <v>905</v>
      </c>
      <c r="F109" s="12" t="s">
        <v>43</v>
      </c>
      <c r="G109" s="14">
        <v>218.80333833700001</v>
      </c>
      <c r="H109" s="12" t="s">
        <v>148</v>
      </c>
      <c r="K109" s="12" t="s">
        <v>45</v>
      </c>
      <c r="L109" s="12" t="s">
        <v>46</v>
      </c>
      <c r="M109" s="15" t="s">
        <v>47</v>
      </c>
      <c r="N109" s="15"/>
      <c r="O109" s="15" t="s">
        <v>48</v>
      </c>
      <c r="P109" s="16"/>
      <c r="Q109" s="17">
        <v>20</v>
      </c>
      <c r="R109" s="18"/>
      <c r="S109" s="12" t="s">
        <v>68</v>
      </c>
      <c r="T109" s="13"/>
      <c r="U109" s="12" t="s">
        <v>906</v>
      </c>
      <c r="V109" s="12" t="s">
        <v>52</v>
      </c>
      <c r="W109" s="17" t="str">
        <f t="shared" si="5"/>
        <v>2.0</v>
      </c>
      <c r="X109" s="12" t="str">
        <f>"-f 25000"</f>
        <v>-f 25000</v>
      </c>
      <c r="Y109" s="12" t="s">
        <v>907</v>
      </c>
      <c r="Z109" s="12" t="s">
        <v>54</v>
      </c>
      <c r="AA109" s="12" t="s">
        <v>1072</v>
      </c>
      <c r="AB109" s="19">
        <v>16489</v>
      </c>
      <c r="AC109" s="12">
        <v>171</v>
      </c>
      <c r="AD109" s="19">
        <v>4785491</v>
      </c>
      <c r="AE109" s="19">
        <v>87066.97192067439</v>
      </c>
      <c r="AF109" s="17" t="s">
        <v>99</v>
      </c>
      <c r="AG109" s="17" t="s">
        <v>100</v>
      </c>
      <c r="AH109" s="19">
        <v>16490</v>
      </c>
      <c r="AI109" s="19">
        <v>8140976</v>
      </c>
      <c r="AJ109" s="15" t="s">
        <v>908</v>
      </c>
      <c r="AK109" s="15" t="s">
        <v>908</v>
      </c>
      <c r="AL109" s="15"/>
      <c r="AM109" s="15"/>
      <c r="AO109" s="18"/>
      <c r="AP109" s="18"/>
    </row>
    <row r="110" spans="1:43" ht="15.75" customHeight="1" x14ac:dyDescent="0.2">
      <c r="A110" s="12" t="s">
        <v>745</v>
      </c>
      <c r="B110" s="12" t="s">
        <v>909</v>
      </c>
      <c r="C110" s="13" t="s">
        <v>910</v>
      </c>
      <c r="D110" s="13" t="s">
        <v>911</v>
      </c>
      <c r="E110" s="12" t="s">
        <v>912</v>
      </c>
      <c r="F110" s="12" t="s">
        <v>43</v>
      </c>
      <c r="G110" s="14">
        <v>163.87351473300001</v>
      </c>
      <c r="H110" s="12" t="s">
        <v>148</v>
      </c>
      <c r="K110" s="12" t="s">
        <v>112</v>
      </c>
      <c r="L110" s="12" t="s">
        <v>913</v>
      </c>
      <c r="M110" s="15" t="s">
        <v>112</v>
      </c>
      <c r="N110" s="15" t="s">
        <v>321</v>
      </c>
      <c r="O110" s="15" t="s">
        <v>112</v>
      </c>
      <c r="P110" s="16" t="s">
        <v>322</v>
      </c>
      <c r="Q110" s="17">
        <v>15</v>
      </c>
      <c r="R110" s="18" t="s">
        <v>160</v>
      </c>
      <c r="S110" s="12" t="s">
        <v>49</v>
      </c>
      <c r="T110" s="13" t="s">
        <v>914</v>
      </c>
      <c r="U110" s="12" t="s">
        <v>915</v>
      </c>
      <c r="V110" s="12" t="s">
        <v>52</v>
      </c>
      <c r="W110" s="17" t="str">
        <f t="shared" si="5"/>
        <v>2.0</v>
      </c>
      <c r="X110" s="12" t="str">
        <f>"-f 17000"</f>
        <v>-f 17000</v>
      </c>
      <c r="Y110" s="12" t="s">
        <v>916</v>
      </c>
      <c r="Z110" s="12" t="s">
        <v>54</v>
      </c>
      <c r="AA110" s="12" t="s">
        <v>1073</v>
      </c>
      <c r="AB110" s="19">
        <v>16692</v>
      </c>
      <c r="AC110" s="12">
        <v>340</v>
      </c>
      <c r="AD110" s="19">
        <v>7419468</v>
      </c>
      <c r="AE110" s="19">
        <v>133347.73544212797</v>
      </c>
      <c r="AF110" s="17" t="s">
        <v>99</v>
      </c>
      <c r="AG110" s="17" t="s">
        <v>100</v>
      </c>
      <c r="AH110" s="19">
        <v>16655</v>
      </c>
      <c r="AI110" s="19">
        <v>11759126</v>
      </c>
      <c r="AJ110" s="15"/>
      <c r="AK110" s="15"/>
      <c r="AL110" s="15"/>
      <c r="AM110" s="15"/>
      <c r="AO110" s="18">
        <v>16227</v>
      </c>
      <c r="AP110" s="18">
        <v>16404</v>
      </c>
      <c r="AQ110" s="12" t="s">
        <v>132</v>
      </c>
    </row>
    <row r="111" spans="1:43" ht="15.75" customHeight="1" x14ac:dyDescent="0.2">
      <c r="A111" s="12" t="s">
        <v>745</v>
      </c>
      <c r="B111" s="12" t="s">
        <v>917</v>
      </c>
      <c r="C111" s="20" t="s">
        <v>808</v>
      </c>
      <c r="D111" s="21" t="s">
        <v>918</v>
      </c>
      <c r="E111" s="12" t="s">
        <v>919</v>
      </c>
      <c r="F111" s="12" t="s">
        <v>64</v>
      </c>
      <c r="G111" s="14">
        <v>124.542064763</v>
      </c>
      <c r="H111" s="15" t="s">
        <v>344</v>
      </c>
      <c r="I111" s="15"/>
      <c r="J111" s="15"/>
      <c r="K111" s="15" t="s">
        <v>45</v>
      </c>
      <c r="L111" s="15" t="s">
        <v>46</v>
      </c>
      <c r="M111" s="15" t="s">
        <v>413</v>
      </c>
      <c r="N111" s="15"/>
      <c r="O111" s="15" t="s">
        <v>48</v>
      </c>
      <c r="P111" s="16"/>
      <c r="Q111" s="22">
        <v>20</v>
      </c>
      <c r="R111" s="18"/>
      <c r="S111" s="12" t="s">
        <v>49</v>
      </c>
      <c r="T111" s="13" t="s">
        <v>812</v>
      </c>
      <c r="U111" s="12" t="s">
        <v>813</v>
      </c>
      <c r="V111" s="12" t="s">
        <v>196</v>
      </c>
      <c r="W111" s="17" t="str">
        <f t="shared" si="5"/>
        <v>2.0</v>
      </c>
      <c r="Y111" s="12" t="s">
        <v>920</v>
      </c>
      <c r="Z111" s="12" t="s">
        <v>54</v>
      </c>
      <c r="AA111" s="12" t="s">
        <v>921</v>
      </c>
      <c r="AB111" s="19">
        <v>16925</v>
      </c>
      <c r="AC111" s="12">
        <v>116</v>
      </c>
      <c r="AD111" s="19">
        <v>34965</v>
      </c>
      <c r="AE111" s="19">
        <v>619.76366322008857</v>
      </c>
      <c r="AF111" s="17" t="s">
        <v>99</v>
      </c>
      <c r="AG111" s="17" t="s">
        <v>56</v>
      </c>
      <c r="AH111" s="19">
        <v>253</v>
      </c>
      <c r="AI111" s="19">
        <v>74</v>
      </c>
      <c r="AJ111" s="15"/>
      <c r="AK111" s="15"/>
      <c r="AL111" s="15"/>
      <c r="AM111" s="15"/>
      <c r="AO111" s="18" t="s">
        <v>922</v>
      </c>
      <c r="AP111" s="18" t="s">
        <v>923</v>
      </c>
      <c r="AQ111" s="12" t="s">
        <v>59</v>
      </c>
    </row>
    <row r="112" spans="1:43" ht="15.75" customHeight="1" x14ac:dyDescent="0.2">
      <c r="A112" s="12" t="s">
        <v>745</v>
      </c>
      <c r="B112" s="12" t="s">
        <v>924</v>
      </c>
      <c r="C112" s="20" t="s">
        <v>925</v>
      </c>
      <c r="D112" s="21" t="s">
        <v>926</v>
      </c>
      <c r="E112" s="12" t="s">
        <v>927</v>
      </c>
      <c r="F112" s="12" t="s">
        <v>64</v>
      </c>
      <c r="G112" s="14">
        <v>207.11329851100001</v>
      </c>
      <c r="H112" s="15" t="s">
        <v>344</v>
      </c>
      <c r="I112" s="15"/>
      <c r="J112" s="15"/>
      <c r="K112" s="15" t="s">
        <v>45</v>
      </c>
      <c r="L112" s="15" t="s">
        <v>46</v>
      </c>
      <c r="M112" s="15" t="s">
        <v>47</v>
      </c>
      <c r="N112" s="15"/>
      <c r="O112" s="15" t="s">
        <v>93</v>
      </c>
      <c r="P112" s="18" t="s">
        <v>94</v>
      </c>
      <c r="Q112" s="22">
        <v>15</v>
      </c>
      <c r="R112" s="18"/>
      <c r="S112" s="12" t="s">
        <v>68</v>
      </c>
      <c r="T112" s="13"/>
      <c r="U112" s="12" t="s">
        <v>928</v>
      </c>
      <c r="V112" s="12" t="s">
        <v>52</v>
      </c>
      <c r="W112" s="17" t="str">
        <f t="shared" si="5"/>
        <v>2.0</v>
      </c>
      <c r="Y112" s="12" t="s">
        <v>929</v>
      </c>
      <c r="Z112" s="12" t="s">
        <v>54</v>
      </c>
      <c r="AA112" s="12" t="s">
        <v>930</v>
      </c>
      <c r="AB112" s="19">
        <v>16511</v>
      </c>
      <c r="AC112" s="12">
        <v>286</v>
      </c>
      <c r="AD112" s="19">
        <v>179839</v>
      </c>
      <c r="AE112" s="19">
        <v>3267.6215856095937</v>
      </c>
      <c r="AF112" s="17" t="s">
        <v>99</v>
      </c>
      <c r="AG112" s="17" t="s">
        <v>100</v>
      </c>
      <c r="AH112" s="19">
        <v>16511</v>
      </c>
      <c r="AI112" s="19">
        <v>305738</v>
      </c>
      <c r="AJ112" s="15"/>
      <c r="AK112" s="15"/>
      <c r="AL112" s="15"/>
      <c r="AM112" s="15"/>
      <c r="AO112" s="18"/>
      <c r="AP112" s="18"/>
    </row>
    <row r="113" spans="1:43" ht="15.75" customHeight="1" x14ac:dyDescent="0.2">
      <c r="A113" s="12" t="s">
        <v>745</v>
      </c>
      <c r="B113" s="12" t="s">
        <v>931</v>
      </c>
      <c r="C113" s="13" t="s">
        <v>932</v>
      </c>
      <c r="D113" s="13" t="s">
        <v>933</v>
      </c>
      <c r="E113" s="12" t="s">
        <v>934</v>
      </c>
      <c r="F113" s="12" t="s">
        <v>64</v>
      </c>
      <c r="G113" s="14">
        <v>264.70343005900003</v>
      </c>
      <c r="H113" s="12" t="s">
        <v>935</v>
      </c>
      <c r="K113" s="12" t="s">
        <v>45</v>
      </c>
      <c r="L113" s="12" t="s">
        <v>46</v>
      </c>
      <c r="M113" s="15" t="s">
        <v>413</v>
      </c>
      <c r="N113" s="15"/>
      <c r="O113" s="15" t="s">
        <v>48</v>
      </c>
      <c r="P113" s="16"/>
      <c r="Q113" s="17">
        <v>30</v>
      </c>
      <c r="R113" s="18"/>
      <c r="S113" s="12" t="s">
        <v>68</v>
      </c>
      <c r="T113" s="13"/>
      <c r="U113" s="12" t="s">
        <v>936</v>
      </c>
      <c r="V113" s="12" t="s">
        <v>52</v>
      </c>
      <c r="W113" s="17" t="str">
        <f t="shared" si="5"/>
        <v>2.0</v>
      </c>
      <c r="X113" s="12" t="str">
        <f>"-f 25000"</f>
        <v>-f 25000</v>
      </c>
      <c r="Y113" s="12" t="s">
        <v>937</v>
      </c>
      <c r="Z113" s="12" t="s">
        <v>54</v>
      </c>
      <c r="AA113" s="12" t="s">
        <v>938</v>
      </c>
      <c r="AB113" s="19">
        <v>16313</v>
      </c>
      <c r="AC113" s="12">
        <v>127</v>
      </c>
      <c r="AD113" s="19">
        <v>439206</v>
      </c>
      <c r="AE113" s="19">
        <v>8077.104150064366</v>
      </c>
      <c r="AF113" s="17" t="s">
        <v>99</v>
      </c>
      <c r="AG113" s="17" t="s">
        <v>100</v>
      </c>
      <c r="AH113" s="19">
        <v>16313</v>
      </c>
      <c r="AI113" s="19">
        <v>725818</v>
      </c>
      <c r="AJ113" s="15"/>
      <c r="AK113" s="15"/>
      <c r="AL113" s="15"/>
      <c r="AM113" s="15"/>
      <c r="AO113" s="18"/>
      <c r="AP113" s="18"/>
    </row>
    <row r="114" spans="1:43" ht="15.75" customHeight="1" x14ac:dyDescent="0.2">
      <c r="A114" s="12" t="s">
        <v>745</v>
      </c>
      <c r="B114" s="12" t="s">
        <v>939</v>
      </c>
      <c r="C114" s="20" t="s">
        <v>925</v>
      </c>
      <c r="D114" s="21" t="s">
        <v>940</v>
      </c>
      <c r="E114" s="12" t="s">
        <v>941</v>
      </c>
      <c r="F114" s="12" t="s">
        <v>64</v>
      </c>
      <c r="G114" s="14">
        <v>222.67578740499999</v>
      </c>
      <c r="H114" s="12" t="s">
        <v>344</v>
      </c>
      <c r="K114" s="12" t="s">
        <v>45</v>
      </c>
      <c r="L114" s="12" t="s">
        <v>46</v>
      </c>
      <c r="M114" s="15" t="s">
        <v>413</v>
      </c>
      <c r="N114" s="15"/>
      <c r="O114" s="15" t="s">
        <v>48</v>
      </c>
      <c r="P114" s="16"/>
      <c r="Q114" s="17">
        <v>20</v>
      </c>
      <c r="R114" s="18"/>
      <c r="S114" s="12" t="s">
        <v>49</v>
      </c>
      <c r="T114" s="13" t="s">
        <v>942</v>
      </c>
      <c r="U114" s="12" t="s">
        <v>928</v>
      </c>
      <c r="V114" s="12" t="s">
        <v>52</v>
      </c>
      <c r="W114" s="17">
        <v>2.2000000000000002</v>
      </c>
      <c r="X114" s="12" t="str">
        <f>"-d true -p 70 -o ""stopOnLowCoverage=0 obtErrorRate=0.1 obtOvlErrorRate=0.1 utgErrorRate=0.08 utgOvlErrorRate=0.08"""</f>
        <v>-d true -p 70 -o "stopOnLowCoverage=0 obtErrorRate=0.1 obtOvlErrorRate=0.1 utgErrorRate=0.08 utgOvlErrorRate=0.08"</v>
      </c>
      <c r="Y114" s="12" t="s">
        <v>943</v>
      </c>
      <c r="Z114" s="12" t="s">
        <v>54</v>
      </c>
      <c r="AA114" s="12" t="s">
        <v>944</v>
      </c>
      <c r="AB114" s="19">
        <v>16533</v>
      </c>
      <c r="AC114" s="12">
        <v>46</v>
      </c>
      <c r="AD114" s="19">
        <v>589341</v>
      </c>
      <c r="AE114" s="19">
        <v>10693.903102885139</v>
      </c>
      <c r="AF114" s="17" t="s">
        <v>99</v>
      </c>
      <c r="AG114" s="17" t="s">
        <v>100</v>
      </c>
      <c r="AH114" s="19">
        <v>16533</v>
      </c>
      <c r="AI114" s="19">
        <v>951240</v>
      </c>
      <c r="AJ114" s="15"/>
      <c r="AK114" s="15"/>
      <c r="AL114" s="15"/>
      <c r="AM114" s="15"/>
      <c r="AO114" s="18"/>
      <c r="AP114" s="18"/>
    </row>
    <row r="115" spans="1:43" ht="15.75" customHeight="1" x14ac:dyDescent="0.2">
      <c r="A115" s="12" t="s">
        <v>745</v>
      </c>
      <c r="B115" s="12" t="s">
        <v>945</v>
      </c>
      <c r="C115" s="20" t="s">
        <v>946</v>
      </c>
      <c r="D115" s="21" t="s">
        <v>947</v>
      </c>
      <c r="E115" s="12" t="s">
        <v>948</v>
      </c>
      <c r="F115" s="12" t="s">
        <v>64</v>
      </c>
      <c r="G115" s="14">
        <v>157.396531495</v>
      </c>
      <c r="H115" s="15" t="s">
        <v>148</v>
      </c>
      <c r="I115" s="15"/>
      <c r="J115" s="15"/>
      <c r="K115" s="15" t="s">
        <v>45</v>
      </c>
      <c r="L115" s="15" t="s">
        <v>46</v>
      </c>
      <c r="M115" s="15" t="s">
        <v>47</v>
      </c>
      <c r="N115" s="15"/>
      <c r="O115" s="15" t="s">
        <v>48</v>
      </c>
      <c r="P115" s="16"/>
      <c r="Q115" s="22">
        <v>17</v>
      </c>
      <c r="R115" s="18"/>
      <c r="S115" s="12" t="s">
        <v>68</v>
      </c>
      <c r="T115" s="13"/>
      <c r="U115" s="12" t="s">
        <v>949</v>
      </c>
      <c r="V115" s="12" t="s">
        <v>52</v>
      </c>
      <c r="W115" s="17" t="str">
        <f t="shared" ref="W115:W120" si="6">"2.0"</f>
        <v>2.0</v>
      </c>
      <c r="Y115" s="12" t="s">
        <v>950</v>
      </c>
      <c r="Z115" s="12" t="s">
        <v>54</v>
      </c>
      <c r="AA115" s="12" t="s">
        <v>951</v>
      </c>
      <c r="AB115" s="19">
        <v>16536</v>
      </c>
      <c r="AC115" s="12">
        <v>225</v>
      </c>
      <c r="AD115" s="19">
        <v>12131569</v>
      </c>
      <c r="AE115" s="19">
        <v>220093.77721335267</v>
      </c>
      <c r="AF115" s="17">
        <v>42.773000000000003</v>
      </c>
      <c r="AG115" s="17" t="s">
        <v>100</v>
      </c>
      <c r="AH115" s="19">
        <v>16515</v>
      </c>
      <c r="AI115" s="19">
        <v>19015720</v>
      </c>
      <c r="AJ115" s="15"/>
      <c r="AK115" s="15"/>
      <c r="AL115" s="15"/>
      <c r="AM115" s="15"/>
      <c r="AO115" s="18">
        <v>16035</v>
      </c>
      <c r="AP115" s="18">
        <v>16260</v>
      </c>
      <c r="AQ115" s="12" t="s">
        <v>132</v>
      </c>
    </row>
    <row r="116" spans="1:43" ht="15.75" customHeight="1" x14ac:dyDescent="0.2">
      <c r="A116" s="12" t="s">
        <v>745</v>
      </c>
      <c r="B116" s="12" t="s">
        <v>952</v>
      </c>
      <c r="C116" s="13" t="s">
        <v>953</v>
      </c>
      <c r="D116" s="13" t="s">
        <v>954</v>
      </c>
      <c r="E116" s="12" t="s">
        <v>955</v>
      </c>
      <c r="F116" s="12" t="s">
        <v>64</v>
      </c>
      <c r="G116" s="14">
        <v>152.36501176100001</v>
      </c>
      <c r="H116" s="12" t="s">
        <v>124</v>
      </c>
      <c r="I116" s="12" t="s">
        <v>172</v>
      </c>
      <c r="K116" s="12" t="s">
        <v>45</v>
      </c>
      <c r="L116" s="12" t="s">
        <v>46</v>
      </c>
      <c r="M116" s="12" t="s">
        <v>47</v>
      </c>
      <c r="O116" s="15" t="s">
        <v>93</v>
      </c>
      <c r="P116" s="18" t="s">
        <v>734</v>
      </c>
      <c r="Q116" s="17">
        <v>17</v>
      </c>
      <c r="R116" s="18"/>
      <c r="S116" s="12" t="s">
        <v>49</v>
      </c>
      <c r="T116" s="13" t="s">
        <v>956</v>
      </c>
      <c r="U116" s="12" t="s">
        <v>957</v>
      </c>
      <c r="V116" s="12" t="s">
        <v>52</v>
      </c>
      <c r="W116" s="17" t="str">
        <f t="shared" si="6"/>
        <v>2.0</v>
      </c>
      <c r="Y116" s="12" t="s">
        <v>958</v>
      </c>
      <c r="Z116" s="12" t="s">
        <v>172</v>
      </c>
      <c r="AB116" s="23" t="s">
        <v>131</v>
      </c>
      <c r="AC116" s="12">
        <v>0</v>
      </c>
      <c r="AD116" s="19"/>
      <c r="AE116" s="19"/>
      <c r="AG116" s="17" t="s">
        <v>100</v>
      </c>
      <c r="AH116" s="19">
        <v>16359</v>
      </c>
      <c r="AI116" s="19">
        <v>31486</v>
      </c>
      <c r="AJ116" s="15"/>
      <c r="AK116" s="15"/>
      <c r="AL116" s="15"/>
      <c r="AM116" s="15"/>
      <c r="AO116" s="18"/>
      <c r="AP116" s="18"/>
    </row>
    <row r="117" spans="1:43" ht="15.75" customHeight="1" x14ac:dyDescent="0.2">
      <c r="A117" s="12" t="s">
        <v>959</v>
      </c>
      <c r="B117" s="12" t="s">
        <v>960</v>
      </c>
      <c r="C117" s="20" t="s">
        <v>961</v>
      </c>
      <c r="D117" s="21" t="s">
        <v>962</v>
      </c>
      <c r="E117" s="12" t="s">
        <v>963</v>
      </c>
      <c r="F117" s="12" t="s">
        <v>430</v>
      </c>
      <c r="G117" s="14">
        <v>146.222710162</v>
      </c>
      <c r="H117" s="12" t="s">
        <v>124</v>
      </c>
      <c r="I117" s="12" t="s">
        <v>54</v>
      </c>
      <c r="K117" s="12" t="s">
        <v>45</v>
      </c>
      <c r="L117" s="12" t="s">
        <v>177</v>
      </c>
      <c r="M117" s="12" t="s">
        <v>66</v>
      </c>
      <c r="N117" s="12" t="s">
        <v>447</v>
      </c>
      <c r="O117" s="15" t="s">
        <v>48</v>
      </c>
      <c r="P117" s="18"/>
      <c r="Q117" s="17">
        <v>35</v>
      </c>
      <c r="R117" s="18"/>
      <c r="S117" s="12" t="s">
        <v>68</v>
      </c>
      <c r="T117" s="13"/>
      <c r="U117" s="12" t="s">
        <v>964</v>
      </c>
      <c r="V117" s="12" t="s">
        <v>52</v>
      </c>
      <c r="W117" s="17" t="str">
        <f t="shared" si="6"/>
        <v>2.0</v>
      </c>
      <c r="Y117" s="12" t="s">
        <v>965</v>
      </c>
      <c r="Z117" s="12" t="s">
        <v>172</v>
      </c>
      <c r="AB117" s="23" t="s">
        <v>131</v>
      </c>
      <c r="AC117" s="12">
        <v>0</v>
      </c>
      <c r="AD117" s="19"/>
      <c r="AE117" s="19"/>
      <c r="AG117" s="17" t="s">
        <v>100</v>
      </c>
      <c r="AH117" s="19">
        <v>16505</v>
      </c>
      <c r="AI117" s="19">
        <v>25958</v>
      </c>
      <c r="AJ117" s="15"/>
      <c r="AK117" s="15"/>
      <c r="AL117" s="15"/>
      <c r="AM117" s="15"/>
      <c r="AO117" s="18"/>
      <c r="AP117" s="18"/>
    </row>
    <row r="118" spans="1:43" ht="15.75" customHeight="1" x14ac:dyDescent="0.2">
      <c r="A118" s="12" t="s">
        <v>959</v>
      </c>
      <c r="B118" s="12" t="s">
        <v>966</v>
      </c>
      <c r="C118" s="20" t="s">
        <v>967</v>
      </c>
      <c r="D118" s="21" t="s">
        <v>968</v>
      </c>
      <c r="E118" s="12" t="s">
        <v>969</v>
      </c>
      <c r="F118" s="12" t="s">
        <v>43</v>
      </c>
      <c r="G118" s="14">
        <v>126.771951839</v>
      </c>
      <c r="H118" s="12" t="s">
        <v>124</v>
      </c>
      <c r="I118" s="12" t="s">
        <v>54</v>
      </c>
      <c r="K118" s="15" t="s">
        <v>45</v>
      </c>
      <c r="L118" s="15" t="s">
        <v>177</v>
      </c>
      <c r="M118" s="15" t="s">
        <v>47</v>
      </c>
      <c r="N118" s="15"/>
      <c r="O118" s="15" t="s">
        <v>48</v>
      </c>
      <c r="P118" s="16"/>
      <c r="Q118" s="17">
        <v>20</v>
      </c>
      <c r="R118" s="18"/>
      <c r="S118" s="12" t="s">
        <v>68</v>
      </c>
      <c r="T118" s="13"/>
      <c r="U118" s="12" t="s">
        <v>970</v>
      </c>
      <c r="V118" s="12" t="s">
        <v>52</v>
      </c>
      <c r="W118" s="17" t="str">
        <f t="shared" si="6"/>
        <v>2.0</v>
      </c>
      <c r="X118" s="12" t="str">
        <f>"-f 25000 -p 5"</f>
        <v>-f 25000 -p 5</v>
      </c>
      <c r="Y118" s="12" t="s">
        <v>971</v>
      </c>
      <c r="Z118" s="12" t="s">
        <v>54</v>
      </c>
      <c r="AA118" s="12" t="s">
        <v>1074</v>
      </c>
      <c r="AB118" s="19">
        <v>19093</v>
      </c>
      <c r="AC118" s="12">
        <v>86</v>
      </c>
      <c r="AD118" s="19">
        <v>29889</v>
      </c>
      <c r="AE118" s="19">
        <v>469.63284973550515</v>
      </c>
      <c r="AF118" s="17">
        <v>43.733400000000003</v>
      </c>
      <c r="AG118" s="17" t="s">
        <v>100</v>
      </c>
      <c r="AH118" s="19">
        <v>16988</v>
      </c>
      <c r="AI118" s="19">
        <v>45074</v>
      </c>
      <c r="AJ118" s="15"/>
      <c r="AK118" s="15"/>
      <c r="AL118" s="15" t="s">
        <v>972</v>
      </c>
      <c r="AM118" s="15"/>
      <c r="AO118" s="18">
        <v>17055</v>
      </c>
      <c r="AP118" s="18">
        <v>19055</v>
      </c>
      <c r="AQ118" s="12" t="s">
        <v>199</v>
      </c>
    </row>
    <row r="119" spans="1:43" ht="15.75" customHeight="1" x14ac:dyDescent="0.2">
      <c r="A119" s="12" t="s">
        <v>959</v>
      </c>
      <c r="B119" s="12" t="s">
        <v>973</v>
      </c>
      <c r="C119" s="13" t="s">
        <v>974</v>
      </c>
      <c r="D119" s="13" t="s">
        <v>975</v>
      </c>
      <c r="E119" s="12" t="s">
        <v>976</v>
      </c>
      <c r="F119" s="12" t="s">
        <v>43</v>
      </c>
      <c r="G119" s="14">
        <v>159.303496443</v>
      </c>
      <c r="H119" s="12" t="s">
        <v>124</v>
      </c>
      <c r="I119" s="12" t="s">
        <v>54</v>
      </c>
      <c r="K119" s="15" t="s">
        <v>45</v>
      </c>
      <c r="L119" s="15" t="s">
        <v>177</v>
      </c>
      <c r="M119" s="15" t="s">
        <v>47</v>
      </c>
      <c r="N119" s="15"/>
      <c r="O119" s="15" t="s">
        <v>48</v>
      </c>
      <c r="P119" s="16"/>
      <c r="Q119" s="17">
        <v>20</v>
      </c>
      <c r="R119" s="18"/>
      <c r="S119" s="12" t="s">
        <v>68</v>
      </c>
      <c r="T119" s="13"/>
      <c r="U119" s="12" t="s">
        <v>977</v>
      </c>
      <c r="V119" s="12" t="s">
        <v>196</v>
      </c>
      <c r="W119" s="17" t="str">
        <f t="shared" si="6"/>
        <v>2.0</v>
      </c>
      <c r="Y119" s="12" t="s">
        <v>978</v>
      </c>
      <c r="Z119" s="12" t="s">
        <v>54</v>
      </c>
      <c r="AA119" s="12" t="s">
        <v>1075</v>
      </c>
      <c r="AB119" s="19">
        <v>16625</v>
      </c>
      <c r="AC119" s="12">
        <v>98</v>
      </c>
      <c r="AD119" s="19">
        <v>38073</v>
      </c>
      <c r="AE119" s="19">
        <v>687.03157894736842</v>
      </c>
      <c r="AF119" s="17" t="s">
        <v>99</v>
      </c>
      <c r="AG119" s="17" t="s">
        <v>100</v>
      </c>
      <c r="AH119" s="19">
        <v>16655</v>
      </c>
      <c r="AI119" s="19">
        <v>47904</v>
      </c>
      <c r="AJ119" s="15"/>
      <c r="AK119" s="15"/>
      <c r="AL119" s="15"/>
      <c r="AM119" s="15"/>
      <c r="AO119" s="18">
        <v>16386</v>
      </c>
      <c r="AP119" s="18">
        <v>16623</v>
      </c>
      <c r="AQ119" s="12" t="s">
        <v>132</v>
      </c>
    </row>
    <row r="120" spans="1:43" ht="15.75" customHeight="1" x14ac:dyDescent="0.2">
      <c r="A120" s="12" t="s">
        <v>959</v>
      </c>
      <c r="B120" s="12" t="s">
        <v>979</v>
      </c>
      <c r="C120" s="13" t="s">
        <v>980</v>
      </c>
      <c r="D120" s="21" t="s">
        <v>981</v>
      </c>
      <c r="E120" s="12" t="s">
        <v>982</v>
      </c>
      <c r="F120" s="12" t="s">
        <v>43</v>
      </c>
      <c r="G120" s="14">
        <v>148.88669435899999</v>
      </c>
      <c r="H120" s="12" t="s">
        <v>124</v>
      </c>
      <c r="I120" s="12" t="s">
        <v>54</v>
      </c>
      <c r="K120" s="15" t="s">
        <v>45</v>
      </c>
      <c r="L120" s="15" t="s">
        <v>177</v>
      </c>
      <c r="M120" s="15" t="s">
        <v>47</v>
      </c>
      <c r="N120" s="15"/>
      <c r="O120" s="15" t="s">
        <v>48</v>
      </c>
      <c r="P120" s="16"/>
      <c r="Q120" s="17">
        <v>20</v>
      </c>
      <c r="R120" s="18"/>
      <c r="S120" s="12" t="s">
        <v>68</v>
      </c>
      <c r="T120" s="13"/>
      <c r="U120" s="12" t="s">
        <v>983</v>
      </c>
      <c r="V120" s="12" t="s">
        <v>52</v>
      </c>
      <c r="W120" s="17" t="str">
        <f t="shared" si="6"/>
        <v>2.0</v>
      </c>
      <c r="Y120" s="12" t="s">
        <v>984</v>
      </c>
      <c r="Z120" s="12" t="s">
        <v>54</v>
      </c>
      <c r="AA120" s="12" t="s">
        <v>1076</v>
      </c>
      <c r="AB120" s="19">
        <v>16845</v>
      </c>
      <c r="AC120" s="12">
        <v>44</v>
      </c>
      <c r="AD120" s="19">
        <v>39226</v>
      </c>
      <c r="AE120" s="19">
        <v>698.59305431878897</v>
      </c>
      <c r="AF120" s="17">
        <v>37.029299999999999</v>
      </c>
      <c r="AG120" s="17" t="s">
        <v>100</v>
      </c>
      <c r="AH120" s="19">
        <v>16781</v>
      </c>
      <c r="AI120" s="19">
        <v>64178</v>
      </c>
      <c r="AJ120" s="15"/>
      <c r="AK120" s="15"/>
      <c r="AL120" s="15"/>
      <c r="AM120" s="15"/>
      <c r="AO120" s="18">
        <v>16387</v>
      </c>
      <c r="AP120" s="18">
        <v>16845</v>
      </c>
      <c r="AQ120" s="12" t="s">
        <v>132</v>
      </c>
    </row>
    <row r="121" spans="1:43" ht="15.75" customHeight="1" x14ac:dyDescent="0.2">
      <c r="A121" s="12" t="s">
        <v>959</v>
      </c>
      <c r="B121" s="12" t="s">
        <v>985</v>
      </c>
      <c r="C121" s="13" t="s">
        <v>980</v>
      </c>
      <c r="D121" s="21" t="s">
        <v>986</v>
      </c>
      <c r="E121" s="12" t="s">
        <v>987</v>
      </c>
      <c r="F121" s="12" t="s">
        <v>43</v>
      </c>
      <c r="G121" s="14">
        <v>164.94077500700001</v>
      </c>
      <c r="H121" s="12" t="s">
        <v>124</v>
      </c>
      <c r="I121" s="12" t="s">
        <v>54</v>
      </c>
      <c r="K121" s="15" t="s">
        <v>45</v>
      </c>
      <c r="L121" s="15" t="s">
        <v>177</v>
      </c>
      <c r="M121" s="15" t="s">
        <v>47</v>
      </c>
      <c r="N121" s="15"/>
      <c r="O121" s="15" t="s">
        <v>187</v>
      </c>
      <c r="P121" s="16"/>
      <c r="Q121" s="17">
        <v>20</v>
      </c>
      <c r="R121" s="18"/>
      <c r="S121" s="12" t="s">
        <v>49</v>
      </c>
      <c r="T121" s="13" t="s">
        <v>988</v>
      </c>
      <c r="U121" s="12" t="s">
        <v>983</v>
      </c>
      <c r="V121" s="12" t="s">
        <v>52</v>
      </c>
      <c r="W121" s="17">
        <v>2.2000000000000002</v>
      </c>
      <c r="X121" s="12" t="str">
        <f>"-p 70"</f>
        <v>-p 70</v>
      </c>
      <c r="Y121" s="12" t="s">
        <v>989</v>
      </c>
      <c r="Z121" s="12" t="s">
        <v>54</v>
      </c>
      <c r="AA121" s="12" t="s">
        <v>990</v>
      </c>
      <c r="AB121" s="19">
        <v>16501</v>
      </c>
      <c r="AC121" s="12">
        <v>45</v>
      </c>
      <c r="AD121" s="19">
        <v>41279</v>
      </c>
      <c r="AE121" s="19">
        <v>750.48178898248591</v>
      </c>
      <c r="AF121" s="17" t="s">
        <v>99</v>
      </c>
      <c r="AG121" s="17" t="s">
        <v>100</v>
      </c>
      <c r="AH121" s="19">
        <v>16501</v>
      </c>
      <c r="AI121" s="19">
        <v>67082</v>
      </c>
      <c r="AJ121" s="15"/>
      <c r="AK121" s="15"/>
      <c r="AL121" s="15"/>
      <c r="AM121" s="15"/>
      <c r="AO121" s="18">
        <v>16391</v>
      </c>
      <c r="AP121" s="18">
        <v>16497</v>
      </c>
      <c r="AQ121" s="12" t="s">
        <v>132</v>
      </c>
    </row>
    <row r="122" spans="1:43" ht="15.75" customHeight="1" x14ac:dyDescent="0.2">
      <c r="A122" s="12" t="s">
        <v>959</v>
      </c>
      <c r="B122" s="12" t="s">
        <v>991</v>
      </c>
      <c r="C122" s="13" t="s">
        <v>992</v>
      </c>
      <c r="D122" s="13" t="s">
        <v>993</v>
      </c>
      <c r="E122" s="12" t="s">
        <v>994</v>
      </c>
      <c r="F122" s="12" t="s">
        <v>43</v>
      </c>
      <c r="G122" s="14">
        <v>118.046975258</v>
      </c>
      <c r="H122" s="12" t="s">
        <v>124</v>
      </c>
      <c r="I122" s="12" t="s">
        <v>54</v>
      </c>
      <c r="K122" s="15" t="s">
        <v>45</v>
      </c>
      <c r="L122" s="15" t="s">
        <v>177</v>
      </c>
      <c r="M122" s="12" t="s">
        <v>47</v>
      </c>
      <c r="O122" s="28" t="s">
        <v>48</v>
      </c>
      <c r="P122" s="18"/>
      <c r="Q122" s="17">
        <v>30</v>
      </c>
      <c r="R122" s="18"/>
      <c r="S122" s="12" t="s">
        <v>49</v>
      </c>
      <c r="T122" s="13" t="s">
        <v>995</v>
      </c>
      <c r="U122" s="12" t="s">
        <v>996</v>
      </c>
      <c r="V122" s="12" t="s">
        <v>52</v>
      </c>
      <c r="W122" s="17" t="str">
        <f t="shared" ref="W122:W125" si="7">"2.0"</f>
        <v>2.0</v>
      </c>
      <c r="Y122" s="12" t="s">
        <v>997</v>
      </c>
      <c r="Z122" s="12" t="s">
        <v>172</v>
      </c>
      <c r="AB122" s="23" t="s">
        <v>131</v>
      </c>
      <c r="AC122" s="12">
        <v>0</v>
      </c>
      <c r="AD122" s="19"/>
      <c r="AE122" s="19"/>
      <c r="AG122" s="17" t="s">
        <v>56</v>
      </c>
      <c r="AH122" s="19">
        <v>315</v>
      </c>
      <c r="AI122" s="19">
        <v>26824</v>
      </c>
      <c r="AJ122" s="15"/>
      <c r="AK122" s="15"/>
      <c r="AL122" s="15"/>
      <c r="AM122" s="15"/>
      <c r="AO122" s="18"/>
      <c r="AP122" s="18"/>
    </row>
    <row r="123" spans="1:43" ht="15.75" customHeight="1" x14ac:dyDescent="0.2">
      <c r="A123" s="12" t="s">
        <v>998</v>
      </c>
      <c r="B123" s="12" t="s">
        <v>999</v>
      </c>
      <c r="C123" s="20" t="s">
        <v>1000</v>
      </c>
      <c r="D123" s="21" t="s">
        <v>1001</v>
      </c>
      <c r="E123" s="12" t="s">
        <v>1002</v>
      </c>
      <c r="F123" s="12" t="s">
        <v>43</v>
      </c>
      <c r="G123" s="14">
        <v>212.68465569599999</v>
      </c>
      <c r="H123" s="12" t="s">
        <v>124</v>
      </c>
      <c r="I123" s="12" t="s">
        <v>54</v>
      </c>
      <c r="K123" s="15" t="s">
        <v>45</v>
      </c>
      <c r="L123" s="15" t="s">
        <v>177</v>
      </c>
      <c r="M123" s="15" t="s">
        <v>47</v>
      </c>
      <c r="N123" s="15"/>
      <c r="O123" s="15" t="s">
        <v>48</v>
      </c>
      <c r="P123" s="16"/>
      <c r="Q123" s="17">
        <v>20</v>
      </c>
      <c r="R123" s="18"/>
      <c r="S123" s="12" t="s">
        <v>68</v>
      </c>
      <c r="T123" s="13"/>
      <c r="U123" s="12" t="s">
        <v>1003</v>
      </c>
      <c r="V123" s="12" t="s">
        <v>52</v>
      </c>
      <c r="W123" s="17" t="str">
        <f t="shared" si="7"/>
        <v>2.0</v>
      </c>
      <c r="Y123" s="12" t="s">
        <v>1004</v>
      </c>
      <c r="Z123" s="12" t="s">
        <v>54</v>
      </c>
      <c r="AA123" s="12" t="s">
        <v>1077</v>
      </c>
      <c r="AB123" s="19">
        <v>16745</v>
      </c>
      <c r="AC123" s="12">
        <v>406</v>
      </c>
      <c r="AD123" s="19">
        <v>14318</v>
      </c>
      <c r="AE123" s="19">
        <v>256.51836369065393</v>
      </c>
      <c r="AF123" s="17" t="s">
        <v>99</v>
      </c>
      <c r="AG123" s="17" t="s">
        <v>100</v>
      </c>
      <c r="AH123" s="19">
        <v>16745</v>
      </c>
      <c r="AI123" s="19">
        <v>23780</v>
      </c>
      <c r="AJ123" s="15"/>
      <c r="AK123" s="15"/>
      <c r="AL123" s="15"/>
      <c r="AM123" s="15"/>
      <c r="AO123" s="18"/>
      <c r="AP123" s="18"/>
    </row>
    <row r="124" spans="1:43" ht="15.75" customHeight="1" x14ac:dyDescent="0.2">
      <c r="A124" s="12" t="s">
        <v>998</v>
      </c>
      <c r="B124" s="12" t="s">
        <v>1005</v>
      </c>
      <c r="C124" s="13" t="s">
        <v>1006</v>
      </c>
      <c r="D124" s="13" t="s">
        <v>1007</v>
      </c>
      <c r="E124" s="12" t="s">
        <v>1008</v>
      </c>
      <c r="F124" s="12" t="s">
        <v>43</v>
      </c>
      <c r="G124" s="14">
        <v>173.33468533300001</v>
      </c>
      <c r="H124" s="12" t="s">
        <v>344</v>
      </c>
      <c r="K124" s="12" t="s">
        <v>45</v>
      </c>
      <c r="L124" s="12" t="s">
        <v>46</v>
      </c>
      <c r="M124" s="15" t="s">
        <v>47</v>
      </c>
      <c r="N124" s="15"/>
      <c r="O124" s="15" t="s">
        <v>48</v>
      </c>
      <c r="P124" s="16"/>
      <c r="Q124" s="17">
        <v>20</v>
      </c>
      <c r="R124" s="18"/>
      <c r="S124" s="12" t="s">
        <v>68</v>
      </c>
      <c r="T124" s="13"/>
      <c r="U124" s="12" t="s">
        <v>1009</v>
      </c>
      <c r="V124" s="12" t="s">
        <v>52</v>
      </c>
      <c r="W124" s="17" t="str">
        <f t="shared" si="7"/>
        <v>2.0</v>
      </c>
      <c r="Y124" s="12" t="s">
        <v>1010</v>
      </c>
      <c r="Z124" s="12" t="s">
        <v>54</v>
      </c>
      <c r="AA124" s="12" t="s">
        <v>1078</v>
      </c>
      <c r="AB124" s="19">
        <v>16803</v>
      </c>
      <c r="AC124" s="12">
        <v>249</v>
      </c>
      <c r="AD124" s="19">
        <v>149278</v>
      </c>
      <c r="AE124" s="19">
        <v>2665.2026423852885</v>
      </c>
      <c r="AF124" s="17" t="s">
        <v>99</v>
      </c>
      <c r="AG124" s="17" t="s">
        <v>100</v>
      </c>
      <c r="AH124" s="19">
        <v>16803</v>
      </c>
      <c r="AI124" s="19">
        <v>221468</v>
      </c>
      <c r="AJ124" s="15"/>
      <c r="AK124" s="15"/>
      <c r="AL124" s="15"/>
      <c r="AM124" s="15"/>
      <c r="AO124" s="18"/>
      <c r="AP124" s="18"/>
    </row>
    <row r="125" spans="1:43" ht="15.75" customHeight="1" x14ac:dyDescent="0.2">
      <c r="A125" s="12" t="s">
        <v>998</v>
      </c>
      <c r="B125" s="12" t="s">
        <v>1011</v>
      </c>
      <c r="C125" s="13" t="s">
        <v>1012</v>
      </c>
      <c r="D125" s="13" t="s">
        <v>1013</v>
      </c>
      <c r="E125" s="12" t="s">
        <v>1014</v>
      </c>
      <c r="F125" s="12" t="s">
        <v>43</v>
      </c>
      <c r="G125" s="14">
        <v>264.96865788600002</v>
      </c>
      <c r="H125" s="12" t="s">
        <v>650</v>
      </c>
      <c r="K125" s="12" t="s">
        <v>45</v>
      </c>
      <c r="L125" s="12" t="s">
        <v>46</v>
      </c>
      <c r="M125" s="15" t="s">
        <v>47</v>
      </c>
      <c r="N125" s="15"/>
      <c r="O125" s="15" t="s">
        <v>48</v>
      </c>
      <c r="P125" s="16"/>
      <c r="Q125" s="17">
        <v>20</v>
      </c>
      <c r="R125" s="18"/>
      <c r="S125" s="12" t="s">
        <v>68</v>
      </c>
      <c r="T125" s="13"/>
      <c r="U125" s="12" t="s">
        <v>1015</v>
      </c>
      <c r="V125" s="12" t="s">
        <v>52</v>
      </c>
      <c r="W125" s="17" t="str">
        <f t="shared" si="7"/>
        <v>2.0</v>
      </c>
      <c r="Y125" s="12" t="s">
        <v>1016</v>
      </c>
      <c r="Z125" s="12" t="s">
        <v>54</v>
      </c>
      <c r="AA125" s="12" t="s">
        <v>1079</v>
      </c>
      <c r="AB125" s="19">
        <v>16785</v>
      </c>
      <c r="AC125" s="12">
        <v>480</v>
      </c>
      <c r="AD125" s="19">
        <v>642887</v>
      </c>
      <c r="AE125" s="19">
        <v>11490.384271671135</v>
      </c>
      <c r="AF125" s="17" t="s">
        <v>99</v>
      </c>
      <c r="AG125" s="17" t="s">
        <v>56</v>
      </c>
      <c r="AH125" s="19">
        <v>22056</v>
      </c>
      <c r="AI125" s="19">
        <v>1077396</v>
      </c>
      <c r="AJ125" s="15"/>
      <c r="AK125" s="15"/>
      <c r="AL125" s="15"/>
      <c r="AM125" s="15"/>
      <c r="AO125" s="18"/>
      <c r="AP125" s="18"/>
    </row>
    <row r="126" spans="1:43" ht="16" x14ac:dyDescent="0.2">
      <c r="A126" s="12" t="s">
        <v>998</v>
      </c>
      <c r="B126" s="12" t="s">
        <v>1017</v>
      </c>
      <c r="C126" s="13" t="s">
        <v>1018</v>
      </c>
      <c r="D126" s="13" t="s">
        <v>1019</v>
      </c>
      <c r="E126" s="12" t="s">
        <v>1020</v>
      </c>
      <c r="F126" s="12" t="s">
        <v>64</v>
      </c>
      <c r="G126" s="14">
        <v>335.423652135</v>
      </c>
      <c r="H126" s="12" t="s">
        <v>344</v>
      </c>
      <c r="K126" s="12" t="s">
        <v>45</v>
      </c>
      <c r="L126" s="12" t="s">
        <v>46</v>
      </c>
      <c r="M126" s="15" t="s">
        <v>47</v>
      </c>
      <c r="O126" s="15" t="s">
        <v>112</v>
      </c>
      <c r="P126" s="18" t="s">
        <v>113</v>
      </c>
      <c r="Q126" s="17">
        <v>20</v>
      </c>
      <c r="R126" s="18" t="s">
        <v>1021</v>
      </c>
      <c r="S126" s="12" t="s">
        <v>68</v>
      </c>
      <c r="T126" s="13"/>
      <c r="U126" s="12" t="s">
        <v>1022</v>
      </c>
      <c r="V126" s="12" t="s">
        <v>52</v>
      </c>
      <c r="W126" s="17">
        <v>2.2000000000000002</v>
      </c>
      <c r="Y126" s="12" t="s">
        <v>1023</v>
      </c>
      <c r="Z126" s="12" t="s">
        <v>172</v>
      </c>
      <c r="AB126" s="23" t="s">
        <v>131</v>
      </c>
      <c r="AC126" s="12">
        <v>0</v>
      </c>
      <c r="AD126" s="19"/>
      <c r="AE126" s="19"/>
      <c r="AG126" s="17" t="s">
        <v>56</v>
      </c>
      <c r="AH126" s="19">
        <v>16697</v>
      </c>
      <c r="AI126" s="19">
        <v>46598</v>
      </c>
      <c r="AJ126" s="15"/>
      <c r="AK126" s="15"/>
      <c r="AL126" s="15"/>
      <c r="AM126" s="15"/>
      <c r="AO126" s="18"/>
      <c r="AP126" s="18"/>
    </row>
    <row r="127" spans="1:43" ht="15.75" customHeight="1" x14ac:dyDescent="0.2">
      <c r="C127" s="20"/>
      <c r="D127" s="20"/>
      <c r="G127" s="14"/>
    </row>
    <row r="128" spans="1:43" ht="15.75" customHeight="1" x14ac:dyDescent="0.2">
      <c r="C128" s="20"/>
      <c r="D128" s="20"/>
      <c r="G128" s="14"/>
    </row>
    <row r="129" spans="3:7" ht="15.75" customHeight="1" x14ac:dyDescent="0.2">
      <c r="C129" s="20"/>
      <c r="D129" s="20"/>
      <c r="G129" s="14"/>
    </row>
    <row r="130" spans="3:7" ht="15.75" customHeight="1" x14ac:dyDescent="0.2">
      <c r="C130" s="20"/>
      <c r="D130" s="20"/>
      <c r="G130" s="14"/>
    </row>
    <row r="131" spans="3:7" ht="15.75" customHeight="1" x14ac:dyDescent="0.2">
      <c r="C131" s="20"/>
      <c r="G131" s="14"/>
    </row>
    <row r="132" spans="3:7" ht="15.75" customHeight="1" x14ac:dyDescent="0.2">
      <c r="C132" s="20"/>
      <c r="G132" s="14"/>
    </row>
    <row r="133" spans="3:7" ht="15.75" customHeight="1" x14ac:dyDescent="0.2">
      <c r="C133" s="20"/>
      <c r="G133" s="14"/>
    </row>
    <row r="134" spans="3:7" ht="15.75" customHeight="1" x14ac:dyDescent="0.2">
      <c r="C134" s="20"/>
      <c r="G134" s="14"/>
    </row>
    <row r="135" spans="3:7" ht="15.75" customHeight="1" x14ac:dyDescent="0.2">
      <c r="G135" s="14"/>
    </row>
    <row r="136" spans="3:7" ht="15.75" customHeight="1" x14ac:dyDescent="0.2">
      <c r="G136" s="14"/>
    </row>
    <row r="137" spans="3:7" ht="15.75" customHeight="1" x14ac:dyDescent="0.2">
      <c r="G137" s="14"/>
    </row>
    <row r="138" spans="3:7" ht="15.75" customHeight="1" x14ac:dyDescent="0.2">
      <c r="G138" s="14"/>
    </row>
    <row r="139" spans="3:7" ht="15.75" customHeight="1" x14ac:dyDescent="0.2">
      <c r="G139" s="14"/>
    </row>
    <row r="140" spans="3:7" ht="15.75" customHeight="1" x14ac:dyDescent="0.2">
      <c r="G140" s="14"/>
    </row>
    <row r="141" spans="3:7" ht="15.75" customHeight="1" x14ac:dyDescent="0.2">
      <c r="G141" s="14"/>
    </row>
    <row r="142" spans="3:7" ht="15.75" customHeight="1" x14ac:dyDescent="0.2">
      <c r="G142" s="14"/>
    </row>
    <row r="143" spans="3:7" ht="15.75" customHeight="1" x14ac:dyDescent="0.2">
      <c r="G143" s="14"/>
    </row>
    <row r="144" spans="3:7" ht="15.75" customHeight="1" x14ac:dyDescent="0.2">
      <c r="G144" s="14"/>
    </row>
    <row r="145" spans="7:7" ht="15.75" customHeight="1" x14ac:dyDescent="0.2">
      <c r="G145" s="14"/>
    </row>
    <row r="146" spans="7:7" ht="15.75" customHeight="1" x14ac:dyDescent="0.2">
      <c r="G146" s="14"/>
    </row>
    <row r="147" spans="7:7" ht="15.75" customHeight="1" x14ac:dyDescent="0.2">
      <c r="G147" s="14"/>
    </row>
    <row r="148" spans="7:7" ht="15.75" customHeight="1" x14ac:dyDescent="0.2">
      <c r="G148" s="14"/>
    </row>
    <row r="149" spans="7:7" ht="15.75" customHeight="1" x14ac:dyDescent="0.2">
      <c r="G149" s="14"/>
    </row>
    <row r="150" spans="7:7" ht="15.75" customHeight="1" x14ac:dyDescent="0.2">
      <c r="G150" s="14"/>
    </row>
    <row r="151" spans="7:7" ht="15.75" customHeight="1" x14ac:dyDescent="0.2">
      <c r="G151" s="14"/>
    </row>
    <row r="152" spans="7:7" ht="15.75" customHeight="1" x14ac:dyDescent="0.2">
      <c r="G152" s="14"/>
    </row>
    <row r="153" spans="7:7" ht="15.75" customHeight="1" x14ac:dyDescent="0.2">
      <c r="G153" s="14"/>
    </row>
    <row r="154" spans="7:7" ht="15.75" customHeight="1" x14ac:dyDescent="0.2">
      <c r="G154" s="14"/>
    </row>
    <row r="155" spans="7:7" ht="15.75" customHeight="1" x14ac:dyDescent="0.2">
      <c r="G155" s="14"/>
    </row>
    <row r="156" spans="7:7" ht="15.75" customHeight="1" x14ac:dyDescent="0.2">
      <c r="G156" s="14"/>
    </row>
    <row r="157" spans="7:7" ht="15.75" customHeight="1" x14ac:dyDescent="0.2">
      <c r="G157" s="14"/>
    </row>
    <row r="158" spans="7:7" ht="15.75" customHeight="1" x14ac:dyDescent="0.2">
      <c r="G158" s="14"/>
    </row>
    <row r="159" spans="7:7" ht="15.75" customHeight="1" x14ac:dyDescent="0.2">
      <c r="G159" s="14"/>
    </row>
    <row r="160" spans="7:7" ht="15.75" customHeight="1" x14ac:dyDescent="0.2">
      <c r="G160" s="14"/>
    </row>
    <row r="161" spans="7:7" ht="15.75" customHeight="1" x14ac:dyDescent="0.2">
      <c r="G161" s="14"/>
    </row>
    <row r="162" spans="7:7" ht="15.75" customHeight="1" x14ac:dyDescent="0.2">
      <c r="G162" s="14"/>
    </row>
    <row r="163" spans="7:7" ht="15.75" customHeight="1" x14ac:dyDescent="0.2">
      <c r="G163" s="14"/>
    </row>
    <row r="164" spans="7:7" ht="15.75" customHeight="1" x14ac:dyDescent="0.2">
      <c r="G164" s="14"/>
    </row>
    <row r="165" spans="7:7" ht="15.75" customHeight="1" x14ac:dyDescent="0.2">
      <c r="G165" s="14"/>
    </row>
    <row r="166" spans="7:7" ht="15.75" customHeight="1" x14ac:dyDescent="0.2">
      <c r="G166" s="14"/>
    </row>
    <row r="167" spans="7:7" ht="15.75" customHeight="1" x14ac:dyDescent="0.2">
      <c r="G167" s="14"/>
    </row>
    <row r="168" spans="7:7" ht="15.75" customHeight="1" x14ac:dyDescent="0.2">
      <c r="G168" s="14"/>
    </row>
    <row r="169" spans="7:7" ht="15.75" customHeight="1" x14ac:dyDescent="0.2">
      <c r="G169" s="14"/>
    </row>
    <row r="170" spans="7:7" ht="15.75" customHeight="1" x14ac:dyDescent="0.2">
      <c r="G170" s="14"/>
    </row>
    <row r="171" spans="7:7" ht="15.75" customHeight="1" x14ac:dyDescent="0.2">
      <c r="G171" s="14"/>
    </row>
    <row r="172" spans="7:7" ht="15.75" customHeight="1" x14ac:dyDescent="0.2">
      <c r="G172" s="14"/>
    </row>
    <row r="173" spans="7:7" ht="15.75" customHeight="1" x14ac:dyDescent="0.2">
      <c r="G173" s="14"/>
    </row>
    <row r="174" spans="7:7" ht="15.75" customHeight="1" x14ac:dyDescent="0.2">
      <c r="G174" s="14"/>
    </row>
    <row r="175" spans="7:7" ht="15.75" customHeight="1" x14ac:dyDescent="0.2">
      <c r="G175" s="14"/>
    </row>
    <row r="176" spans="7:7" ht="15.75" customHeight="1" x14ac:dyDescent="0.2">
      <c r="G176" s="14"/>
    </row>
    <row r="177" spans="7:7" ht="15.75" customHeight="1" x14ac:dyDescent="0.2">
      <c r="G177" s="14"/>
    </row>
    <row r="178" spans="7:7" ht="15.75" customHeight="1" x14ac:dyDescent="0.2">
      <c r="G178" s="14"/>
    </row>
    <row r="179" spans="7:7" ht="15.75" customHeight="1" x14ac:dyDescent="0.2">
      <c r="G179" s="14"/>
    </row>
    <row r="180" spans="7:7" ht="15.75" customHeight="1" x14ac:dyDescent="0.2">
      <c r="G180" s="14"/>
    </row>
    <row r="181" spans="7:7" ht="15.75" customHeight="1" x14ac:dyDescent="0.2">
      <c r="G181" s="14"/>
    </row>
    <row r="182" spans="7:7" ht="15.75" customHeight="1" x14ac:dyDescent="0.2">
      <c r="G182" s="14"/>
    </row>
    <row r="183" spans="7:7" ht="15.75" customHeight="1" x14ac:dyDescent="0.2">
      <c r="G183" s="14"/>
    </row>
    <row r="184" spans="7:7" ht="15.75" customHeight="1" x14ac:dyDescent="0.2">
      <c r="G184" s="14"/>
    </row>
    <row r="185" spans="7:7" ht="15.75" customHeight="1" x14ac:dyDescent="0.2">
      <c r="G185" s="14"/>
    </row>
    <row r="186" spans="7:7" ht="15.75" customHeight="1" x14ac:dyDescent="0.2">
      <c r="G186" s="14"/>
    </row>
    <row r="187" spans="7:7" ht="15.75" customHeight="1" x14ac:dyDescent="0.2">
      <c r="G187" s="14"/>
    </row>
    <row r="188" spans="7:7" ht="15.75" customHeight="1" x14ac:dyDescent="0.2">
      <c r="G188" s="14"/>
    </row>
    <row r="189" spans="7:7" ht="15.75" customHeight="1" x14ac:dyDescent="0.2">
      <c r="G189" s="14"/>
    </row>
    <row r="190" spans="7:7" ht="15.75" customHeight="1" x14ac:dyDescent="0.2">
      <c r="G190" s="14"/>
    </row>
    <row r="191" spans="7:7" ht="15.75" customHeight="1" x14ac:dyDescent="0.2">
      <c r="G191" s="14"/>
    </row>
    <row r="192" spans="7:7" ht="15.75" customHeight="1" x14ac:dyDescent="0.2">
      <c r="G192" s="14"/>
    </row>
    <row r="193" spans="7:7" ht="15.75" customHeight="1" x14ac:dyDescent="0.2">
      <c r="G193" s="14"/>
    </row>
    <row r="194" spans="7:7" ht="15.75" customHeight="1" x14ac:dyDescent="0.2">
      <c r="G194" s="14"/>
    </row>
    <row r="195" spans="7:7" ht="15.75" customHeight="1" x14ac:dyDescent="0.2">
      <c r="G195" s="14"/>
    </row>
    <row r="196" spans="7:7" ht="15.75" customHeight="1" x14ac:dyDescent="0.2">
      <c r="G196" s="14"/>
    </row>
    <row r="197" spans="7:7" ht="15.75" customHeight="1" x14ac:dyDescent="0.2">
      <c r="G197" s="14"/>
    </row>
    <row r="198" spans="7:7" ht="15.75" customHeight="1" x14ac:dyDescent="0.2">
      <c r="G198" s="14"/>
    </row>
    <row r="199" spans="7:7" ht="15.75" customHeight="1" x14ac:dyDescent="0.2">
      <c r="G199" s="14"/>
    </row>
    <row r="200" spans="7:7" ht="15.75" customHeight="1" x14ac:dyDescent="0.2">
      <c r="G200" s="14"/>
    </row>
    <row r="201" spans="7:7" ht="15.75" customHeight="1" x14ac:dyDescent="0.2">
      <c r="G201" s="14"/>
    </row>
    <row r="202" spans="7:7" ht="15.75" customHeight="1" x14ac:dyDescent="0.2">
      <c r="G202" s="14"/>
    </row>
    <row r="203" spans="7:7" ht="15.75" customHeight="1" x14ac:dyDescent="0.2">
      <c r="G203" s="14"/>
    </row>
    <row r="204" spans="7:7" ht="15.75" customHeight="1" x14ac:dyDescent="0.2">
      <c r="G204" s="14"/>
    </row>
    <row r="205" spans="7:7" ht="15.75" customHeight="1" x14ac:dyDescent="0.2">
      <c r="G205" s="14"/>
    </row>
    <row r="206" spans="7:7" ht="15.75" customHeight="1" x14ac:dyDescent="0.2">
      <c r="G206" s="14"/>
    </row>
    <row r="207" spans="7:7" ht="15.75" customHeight="1" x14ac:dyDescent="0.2">
      <c r="G207" s="14"/>
    </row>
    <row r="208" spans="7:7" ht="15.75" customHeight="1" x14ac:dyDescent="0.2">
      <c r="G208" s="14"/>
    </row>
    <row r="209" spans="7:7" ht="15.75" customHeight="1" x14ac:dyDescent="0.2">
      <c r="G209" s="14"/>
    </row>
    <row r="210" spans="7:7" ht="15.75" customHeight="1" x14ac:dyDescent="0.2">
      <c r="G210" s="14"/>
    </row>
    <row r="211" spans="7:7" ht="15.75" customHeight="1" x14ac:dyDescent="0.2">
      <c r="G211" s="14"/>
    </row>
    <row r="212" spans="7:7" ht="15.75" customHeight="1" x14ac:dyDescent="0.2">
      <c r="G212" s="14"/>
    </row>
    <row r="213" spans="7:7" ht="15.75" customHeight="1" x14ac:dyDescent="0.2">
      <c r="G213" s="14"/>
    </row>
    <row r="214" spans="7:7" ht="15.75" customHeight="1" x14ac:dyDescent="0.2">
      <c r="G214" s="14"/>
    </row>
    <row r="215" spans="7:7" ht="15.75" customHeight="1" x14ac:dyDescent="0.2">
      <c r="G215" s="14"/>
    </row>
    <row r="216" spans="7:7" ht="15.75" customHeight="1" x14ac:dyDescent="0.2">
      <c r="G216" s="14"/>
    </row>
    <row r="217" spans="7:7" ht="15.75" customHeight="1" x14ac:dyDescent="0.2">
      <c r="G217" s="14"/>
    </row>
    <row r="218" spans="7:7" ht="15.75" customHeight="1" x14ac:dyDescent="0.2">
      <c r="G218" s="14"/>
    </row>
    <row r="219" spans="7:7" ht="15.75" customHeight="1" x14ac:dyDescent="0.2">
      <c r="G219" s="14"/>
    </row>
    <row r="220" spans="7:7" ht="15.75" customHeight="1" x14ac:dyDescent="0.2">
      <c r="G220" s="14"/>
    </row>
    <row r="221" spans="7:7" ht="15.75" customHeight="1" x14ac:dyDescent="0.2">
      <c r="G221" s="14"/>
    </row>
    <row r="222" spans="7:7" ht="15.75" customHeight="1" x14ac:dyDescent="0.2">
      <c r="G222" s="14"/>
    </row>
    <row r="223" spans="7:7" ht="15.75" customHeight="1" x14ac:dyDescent="0.2">
      <c r="G223" s="14"/>
    </row>
    <row r="224" spans="7:7" ht="15.75" customHeight="1" x14ac:dyDescent="0.2">
      <c r="G224" s="14"/>
    </row>
    <row r="225" spans="7:7" ht="15.75" customHeight="1" x14ac:dyDescent="0.2">
      <c r="G225" s="14"/>
    </row>
    <row r="226" spans="7:7" ht="15.75" customHeight="1" x14ac:dyDescent="0.2">
      <c r="G226" s="14"/>
    </row>
    <row r="227" spans="7:7" ht="15.75" customHeight="1" x14ac:dyDescent="0.2">
      <c r="G227" s="14"/>
    </row>
    <row r="228" spans="7:7" ht="15.75" customHeight="1" x14ac:dyDescent="0.2">
      <c r="G228" s="14"/>
    </row>
    <row r="229" spans="7:7" ht="15.75" customHeight="1" x14ac:dyDescent="0.2">
      <c r="G229" s="14"/>
    </row>
    <row r="230" spans="7:7" ht="15.75" customHeight="1" x14ac:dyDescent="0.2">
      <c r="G230" s="14"/>
    </row>
    <row r="231" spans="7:7" ht="15.75" customHeight="1" x14ac:dyDescent="0.2">
      <c r="G231" s="14"/>
    </row>
    <row r="232" spans="7:7" ht="15.75" customHeight="1" x14ac:dyDescent="0.2">
      <c r="G232" s="14"/>
    </row>
    <row r="233" spans="7:7" ht="15.75" customHeight="1" x14ac:dyDescent="0.2">
      <c r="G233" s="14"/>
    </row>
    <row r="234" spans="7:7" ht="15.75" customHeight="1" x14ac:dyDescent="0.2">
      <c r="G234" s="14"/>
    </row>
    <row r="235" spans="7:7" ht="15.75" customHeight="1" x14ac:dyDescent="0.2">
      <c r="G235" s="14"/>
    </row>
    <row r="236" spans="7:7" ht="15.75" customHeight="1" x14ac:dyDescent="0.2">
      <c r="G236" s="14"/>
    </row>
    <row r="237" spans="7:7" ht="15.75" customHeight="1" x14ac:dyDescent="0.2">
      <c r="G237" s="14"/>
    </row>
    <row r="238" spans="7:7" ht="15.75" customHeight="1" x14ac:dyDescent="0.2">
      <c r="G238" s="14"/>
    </row>
    <row r="239" spans="7:7" ht="15.75" customHeight="1" x14ac:dyDescent="0.2">
      <c r="G239" s="14"/>
    </row>
    <row r="240" spans="7:7" ht="15.75" customHeight="1" x14ac:dyDescent="0.2">
      <c r="G240" s="14"/>
    </row>
    <row r="241" spans="7:7" ht="15.75" customHeight="1" x14ac:dyDescent="0.2">
      <c r="G241" s="14"/>
    </row>
    <row r="242" spans="7:7" ht="15.75" customHeight="1" x14ac:dyDescent="0.2">
      <c r="G242" s="14"/>
    </row>
    <row r="243" spans="7:7" ht="15.75" customHeight="1" x14ac:dyDescent="0.2">
      <c r="G243" s="14"/>
    </row>
    <row r="244" spans="7:7" ht="15.75" customHeight="1" x14ac:dyDescent="0.2">
      <c r="G244" s="14"/>
    </row>
    <row r="245" spans="7:7" ht="15.75" customHeight="1" x14ac:dyDescent="0.2">
      <c r="G245" s="14"/>
    </row>
    <row r="246" spans="7:7" ht="15.75" customHeight="1" x14ac:dyDescent="0.2">
      <c r="G246" s="14"/>
    </row>
    <row r="247" spans="7:7" ht="15.75" customHeight="1" x14ac:dyDescent="0.2">
      <c r="G247" s="14"/>
    </row>
    <row r="248" spans="7:7" ht="15.75" customHeight="1" x14ac:dyDescent="0.2">
      <c r="G248" s="14"/>
    </row>
    <row r="249" spans="7:7" ht="15.75" customHeight="1" x14ac:dyDescent="0.2">
      <c r="G249" s="14"/>
    </row>
    <row r="250" spans="7:7" ht="15.75" customHeight="1" x14ac:dyDescent="0.2">
      <c r="G250" s="14"/>
    </row>
    <row r="251" spans="7:7" ht="15.75" customHeight="1" x14ac:dyDescent="0.2">
      <c r="G251" s="14"/>
    </row>
    <row r="252" spans="7:7" ht="15.75" customHeight="1" x14ac:dyDescent="0.2">
      <c r="G252" s="14"/>
    </row>
    <row r="253" spans="7:7" ht="15.75" customHeight="1" x14ac:dyDescent="0.2">
      <c r="G253" s="14"/>
    </row>
    <row r="254" spans="7:7" ht="15.75" customHeight="1" x14ac:dyDescent="0.2">
      <c r="G254" s="14"/>
    </row>
    <row r="255" spans="7:7" ht="15.75" customHeight="1" x14ac:dyDescent="0.2">
      <c r="G255" s="14"/>
    </row>
    <row r="256" spans="7:7" ht="15.75" customHeight="1" x14ac:dyDescent="0.2">
      <c r="G256" s="14"/>
    </row>
    <row r="257" spans="7:7" ht="15.75" customHeight="1" x14ac:dyDescent="0.2">
      <c r="G257" s="14"/>
    </row>
    <row r="258" spans="7:7" ht="15.75" customHeight="1" x14ac:dyDescent="0.2">
      <c r="G258" s="14"/>
    </row>
    <row r="259" spans="7:7" ht="15.75" customHeight="1" x14ac:dyDescent="0.2">
      <c r="G259" s="14"/>
    </row>
    <row r="260" spans="7:7" ht="15.75" customHeight="1" x14ac:dyDescent="0.2">
      <c r="G260" s="14"/>
    </row>
    <row r="261" spans="7:7" ht="15.75" customHeight="1" x14ac:dyDescent="0.2">
      <c r="G261" s="14"/>
    </row>
    <row r="262" spans="7:7" ht="15.75" customHeight="1" x14ac:dyDescent="0.2">
      <c r="G262" s="14"/>
    </row>
    <row r="263" spans="7:7" ht="15.75" customHeight="1" x14ac:dyDescent="0.2">
      <c r="G263" s="14"/>
    </row>
    <row r="264" spans="7:7" ht="15.75" customHeight="1" x14ac:dyDescent="0.2">
      <c r="G264" s="14"/>
    </row>
    <row r="265" spans="7:7" ht="15.75" customHeight="1" x14ac:dyDescent="0.2">
      <c r="G265" s="14"/>
    </row>
    <row r="266" spans="7:7" ht="15.75" customHeight="1" x14ac:dyDescent="0.2">
      <c r="G266" s="14"/>
    </row>
    <row r="267" spans="7:7" ht="15.75" customHeight="1" x14ac:dyDescent="0.2">
      <c r="G267" s="14"/>
    </row>
    <row r="268" spans="7:7" ht="15.75" customHeight="1" x14ac:dyDescent="0.2">
      <c r="G268" s="14"/>
    </row>
    <row r="269" spans="7:7" ht="15.75" customHeight="1" x14ac:dyDescent="0.2">
      <c r="G269" s="14"/>
    </row>
    <row r="270" spans="7:7" ht="15.75" customHeight="1" x14ac:dyDescent="0.2">
      <c r="G270" s="14"/>
    </row>
    <row r="271" spans="7:7" ht="15.75" customHeight="1" x14ac:dyDescent="0.2">
      <c r="G271" s="14"/>
    </row>
    <row r="272" spans="7:7" ht="15.75" customHeight="1" x14ac:dyDescent="0.2">
      <c r="G272" s="14"/>
    </row>
    <row r="273" spans="7:7" ht="15.75" customHeight="1" x14ac:dyDescent="0.2">
      <c r="G273" s="14"/>
    </row>
    <row r="274" spans="7:7" ht="15.75" customHeight="1" x14ac:dyDescent="0.2">
      <c r="G274" s="14"/>
    </row>
    <row r="275" spans="7:7" ht="15.75" customHeight="1" x14ac:dyDescent="0.2">
      <c r="G275" s="14"/>
    </row>
    <row r="276" spans="7:7" ht="15.75" customHeight="1" x14ac:dyDescent="0.2">
      <c r="G276" s="14"/>
    </row>
    <row r="277" spans="7:7" ht="15.75" customHeight="1" x14ac:dyDescent="0.2">
      <c r="G277" s="14"/>
    </row>
    <row r="278" spans="7:7" ht="15.75" customHeight="1" x14ac:dyDescent="0.2">
      <c r="G278" s="14"/>
    </row>
    <row r="279" spans="7:7" ht="15.75" customHeight="1" x14ac:dyDescent="0.2">
      <c r="G279" s="14"/>
    </row>
    <row r="280" spans="7:7" ht="15.75" customHeight="1" x14ac:dyDescent="0.2">
      <c r="G280" s="14"/>
    </row>
    <row r="281" spans="7:7" ht="15.75" customHeight="1" x14ac:dyDescent="0.2">
      <c r="G281" s="14"/>
    </row>
    <row r="282" spans="7:7" ht="15.75" customHeight="1" x14ac:dyDescent="0.2">
      <c r="G282" s="14"/>
    </row>
    <row r="283" spans="7:7" ht="15.75" customHeight="1" x14ac:dyDescent="0.2">
      <c r="G283" s="14"/>
    </row>
    <row r="284" spans="7:7" ht="15.75" customHeight="1" x14ac:dyDescent="0.2">
      <c r="G284" s="14"/>
    </row>
    <row r="285" spans="7:7" ht="15.75" customHeight="1" x14ac:dyDescent="0.2">
      <c r="G285" s="14"/>
    </row>
    <row r="286" spans="7:7" ht="15.75" customHeight="1" x14ac:dyDescent="0.2">
      <c r="G286" s="14"/>
    </row>
    <row r="287" spans="7:7" ht="15.75" customHeight="1" x14ac:dyDescent="0.2">
      <c r="G287" s="14"/>
    </row>
    <row r="288" spans="7:7" ht="15.75" customHeight="1" x14ac:dyDescent="0.2">
      <c r="G288" s="14"/>
    </row>
    <row r="289" spans="7:7" ht="15.75" customHeight="1" x14ac:dyDescent="0.2">
      <c r="G289" s="14"/>
    </row>
    <row r="290" spans="7:7" ht="15.75" customHeight="1" x14ac:dyDescent="0.2">
      <c r="G290" s="14"/>
    </row>
    <row r="291" spans="7:7" ht="15.75" customHeight="1" x14ac:dyDescent="0.2">
      <c r="G291" s="14"/>
    </row>
    <row r="292" spans="7:7" ht="15.75" customHeight="1" x14ac:dyDescent="0.2">
      <c r="G292" s="14"/>
    </row>
    <row r="293" spans="7:7" ht="15.75" customHeight="1" x14ac:dyDescent="0.2">
      <c r="G293" s="14"/>
    </row>
    <row r="294" spans="7:7" ht="15.75" customHeight="1" x14ac:dyDescent="0.2">
      <c r="G294" s="14"/>
    </row>
    <row r="295" spans="7:7" ht="15.75" customHeight="1" x14ac:dyDescent="0.2">
      <c r="G295" s="14"/>
    </row>
    <row r="296" spans="7:7" ht="15.75" customHeight="1" x14ac:dyDescent="0.2">
      <c r="G296" s="14"/>
    </row>
    <row r="297" spans="7:7" ht="15.75" customHeight="1" x14ac:dyDescent="0.2">
      <c r="G297" s="14"/>
    </row>
    <row r="298" spans="7:7" ht="15.75" customHeight="1" x14ac:dyDescent="0.2">
      <c r="G298" s="14"/>
    </row>
    <row r="299" spans="7:7" ht="15.75" customHeight="1" x14ac:dyDescent="0.2">
      <c r="G299" s="14"/>
    </row>
    <row r="300" spans="7:7" ht="15.75" customHeight="1" x14ac:dyDescent="0.2">
      <c r="G300" s="14"/>
    </row>
    <row r="301" spans="7:7" ht="15.75" customHeight="1" x14ac:dyDescent="0.2">
      <c r="G301" s="14"/>
    </row>
    <row r="302" spans="7:7" ht="15.75" customHeight="1" x14ac:dyDescent="0.2">
      <c r="G302" s="14"/>
    </row>
    <row r="303" spans="7:7" ht="15.75" customHeight="1" x14ac:dyDescent="0.2">
      <c r="G303" s="14"/>
    </row>
    <row r="304" spans="7:7" ht="15.75" customHeight="1" x14ac:dyDescent="0.2">
      <c r="G304" s="14"/>
    </row>
    <row r="305" spans="7:7" ht="15.75" customHeight="1" x14ac:dyDescent="0.2">
      <c r="G305" s="14"/>
    </row>
    <row r="306" spans="7:7" ht="15.75" customHeight="1" x14ac:dyDescent="0.2">
      <c r="G306" s="14"/>
    </row>
    <row r="307" spans="7:7" ht="15.75" customHeight="1" x14ac:dyDescent="0.2">
      <c r="G307" s="14"/>
    </row>
    <row r="308" spans="7:7" ht="15.75" customHeight="1" x14ac:dyDescent="0.2">
      <c r="G308" s="14"/>
    </row>
    <row r="309" spans="7:7" ht="15.75" customHeight="1" x14ac:dyDescent="0.2">
      <c r="G309" s="14"/>
    </row>
    <row r="310" spans="7:7" ht="15.75" customHeight="1" x14ac:dyDescent="0.2">
      <c r="G310" s="14"/>
    </row>
    <row r="311" spans="7:7" ht="15.75" customHeight="1" x14ac:dyDescent="0.2">
      <c r="G311" s="14"/>
    </row>
    <row r="312" spans="7:7" ht="15.75" customHeight="1" x14ac:dyDescent="0.2">
      <c r="G312" s="14"/>
    </row>
    <row r="313" spans="7:7" ht="15.75" customHeight="1" x14ac:dyDescent="0.2">
      <c r="G313" s="14"/>
    </row>
    <row r="314" spans="7:7" ht="15.75" customHeight="1" x14ac:dyDescent="0.2">
      <c r="G314" s="14"/>
    </row>
    <row r="315" spans="7:7" ht="15.75" customHeight="1" x14ac:dyDescent="0.2">
      <c r="G315" s="14"/>
    </row>
    <row r="316" spans="7:7" ht="15.75" customHeight="1" x14ac:dyDescent="0.2">
      <c r="G316" s="14"/>
    </row>
    <row r="317" spans="7:7" ht="15.75" customHeight="1" x14ac:dyDescent="0.2">
      <c r="G317" s="14"/>
    </row>
    <row r="318" spans="7:7" ht="15.75" customHeight="1" x14ac:dyDescent="0.2">
      <c r="G318" s="14"/>
    </row>
    <row r="319" spans="7:7" ht="15.75" customHeight="1" x14ac:dyDescent="0.2">
      <c r="G319" s="14"/>
    </row>
    <row r="320" spans="7:7" ht="15.75" customHeight="1" x14ac:dyDescent="0.2">
      <c r="G320" s="14"/>
    </row>
    <row r="321" spans="7:7" ht="15.75" customHeight="1" x14ac:dyDescent="0.2">
      <c r="G321" s="14"/>
    </row>
    <row r="322" spans="7:7" ht="15.75" customHeight="1" x14ac:dyDescent="0.2">
      <c r="G322" s="14"/>
    </row>
    <row r="323" spans="7:7" ht="15.75" customHeight="1" x14ac:dyDescent="0.2">
      <c r="G323" s="14"/>
    </row>
    <row r="324" spans="7:7" ht="15.75" customHeight="1" x14ac:dyDescent="0.2">
      <c r="G324" s="14"/>
    </row>
    <row r="325" spans="7:7" ht="15.75" customHeight="1" x14ac:dyDescent="0.2">
      <c r="G325" s="14"/>
    </row>
    <row r="326" spans="7:7" ht="15.75" customHeight="1" x14ac:dyDescent="0.2">
      <c r="G326" s="14"/>
    </row>
    <row r="327" spans="7:7" ht="15.75" customHeight="1" x14ac:dyDescent="0.2">
      <c r="G327" s="14"/>
    </row>
    <row r="328" spans="7:7" ht="15.75" customHeight="1" x14ac:dyDescent="0.2">
      <c r="G328" s="14"/>
    </row>
    <row r="329" spans="7:7" ht="15.75" customHeight="1" x14ac:dyDescent="0.2">
      <c r="G329" s="14"/>
    </row>
    <row r="330" spans="7:7" ht="15.75" customHeight="1" x14ac:dyDescent="0.2">
      <c r="G330" s="14"/>
    </row>
    <row r="331" spans="7:7" ht="15.75" customHeight="1" x14ac:dyDescent="0.2">
      <c r="G331" s="14"/>
    </row>
    <row r="332" spans="7:7" ht="15.75" customHeight="1" x14ac:dyDescent="0.2">
      <c r="G332" s="14"/>
    </row>
    <row r="333" spans="7:7" ht="15.75" customHeight="1" x14ac:dyDescent="0.2">
      <c r="G333" s="14"/>
    </row>
    <row r="334" spans="7:7" ht="15.75" customHeight="1" x14ac:dyDescent="0.2">
      <c r="G334" s="14"/>
    </row>
    <row r="335" spans="7:7" ht="15.75" customHeight="1" x14ac:dyDescent="0.2">
      <c r="G335" s="14"/>
    </row>
    <row r="336" spans="7:7" ht="15.75" customHeight="1" x14ac:dyDescent="0.2">
      <c r="G336" s="14"/>
    </row>
    <row r="337" spans="7:7" ht="15.75" customHeight="1" x14ac:dyDescent="0.2">
      <c r="G337" s="14"/>
    </row>
    <row r="338" spans="7:7" ht="15.75" customHeight="1" x14ac:dyDescent="0.2">
      <c r="G338" s="14"/>
    </row>
    <row r="339" spans="7:7" ht="15.75" customHeight="1" x14ac:dyDescent="0.2">
      <c r="G339" s="14"/>
    </row>
    <row r="340" spans="7:7" ht="15.75" customHeight="1" x14ac:dyDescent="0.2">
      <c r="G340" s="14"/>
    </row>
    <row r="341" spans="7:7" ht="15.75" customHeight="1" x14ac:dyDescent="0.2">
      <c r="G341" s="14"/>
    </row>
    <row r="342" spans="7:7" ht="15.75" customHeight="1" x14ac:dyDescent="0.2">
      <c r="G342" s="14"/>
    </row>
    <row r="343" spans="7:7" ht="15.75" customHeight="1" x14ac:dyDescent="0.2">
      <c r="G343" s="14"/>
    </row>
    <row r="344" spans="7:7" ht="15.75" customHeight="1" x14ac:dyDescent="0.2">
      <c r="G344" s="14"/>
    </row>
    <row r="345" spans="7:7" ht="15.75" customHeight="1" x14ac:dyDescent="0.2">
      <c r="G345" s="14"/>
    </row>
    <row r="346" spans="7:7" ht="15.75" customHeight="1" x14ac:dyDescent="0.2">
      <c r="G346" s="14"/>
    </row>
    <row r="347" spans="7:7" ht="15.75" customHeight="1" x14ac:dyDescent="0.2">
      <c r="G347" s="14"/>
    </row>
    <row r="348" spans="7:7" ht="15.75" customHeight="1" x14ac:dyDescent="0.2">
      <c r="G348" s="14"/>
    </row>
    <row r="349" spans="7:7" ht="15.75" customHeight="1" x14ac:dyDescent="0.2">
      <c r="G349" s="14"/>
    </row>
    <row r="350" spans="7:7" ht="15.75" customHeight="1" x14ac:dyDescent="0.2">
      <c r="G350" s="14"/>
    </row>
    <row r="351" spans="7:7" ht="15.75" customHeight="1" x14ac:dyDescent="0.2">
      <c r="G351" s="14"/>
    </row>
    <row r="352" spans="7:7" ht="15.75" customHeight="1" x14ac:dyDescent="0.2">
      <c r="G352" s="14"/>
    </row>
    <row r="353" spans="7:7" ht="15.75" customHeight="1" x14ac:dyDescent="0.2">
      <c r="G353" s="14"/>
    </row>
    <row r="354" spans="7:7" ht="15.75" customHeight="1" x14ac:dyDescent="0.2">
      <c r="G354" s="14"/>
    </row>
    <row r="355" spans="7:7" ht="15.75" customHeight="1" x14ac:dyDescent="0.2">
      <c r="G355" s="14"/>
    </row>
    <row r="356" spans="7:7" ht="15.75" customHeight="1" x14ac:dyDescent="0.2">
      <c r="G356" s="14"/>
    </row>
    <row r="357" spans="7:7" ht="15.75" customHeight="1" x14ac:dyDescent="0.2">
      <c r="G357" s="14"/>
    </row>
    <row r="358" spans="7:7" ht="15.75" customHeight="1" x14ac:dyDescent="0.2">
      <c r="G358" s="14"/>
    </row>
    <row r="359" spans="7:7" ht="15.75" customHeight="1" x14ac:dyDescent="0.2">
      <c r="G359" s="14"/>
    </row>
    <row r="360" spans="7:7" ht="15.75" customHeight="1" x14ac:dyDescent="0.2">
      <c r="G360" s="14"/>
    </row>
    <row r="361" spans="7:7" ht="15.75" customHeight="1" x14ac:dyDescent="0.2">
      <c r="G361" s="14"/>
    </row>
    <row r="362" spans="7:7" ht="15.75" customHeight="1" x14ac:dyDescent="0.2">
      <c r="G362" s="14"/>
    </row>
    <row r="363" spans="7:7" ht="15.75" customHeight="1" x14ac:dyDescent="0.2">
      <c r="G363" s="14"/>
    </row>
    <row r="364" spans="7:7" ht="15.75" customHeight="1" x14ac:dyDescent="0.2">
      <c r="G364" s="14"/>
    </row>
    <row r="365" spans="7:7" ht="15.75" customHeight="1" x14ac:dyDescent="0.2">
      <c r="G365" s="14"/>
    </row>
    <row r="366" spans="7:7" ht="15.75" customHeight="1" x14ac:dyDescent="0.2">
      <c r="G366" s="14"/>
    </row>
    <row r="367" spans="7:7" ht="15.75" customHeight="1" x14ac:dyDescent="0.2">
      <c r="G367" s="14"/>
    </row>
    <row r="368" spans="7:7" ht="15.75" customHeight="1" x14ac:dyDescent="0.2">
      <c r="G368" s="14"/>
    </row>
    <row r="369" spans="7:7" ht="15.75" customHeight="1" x14ac:dyDescent="0.2">
      <c r="G369" s="14"/>
    </row>
    <row r="370" spans="7:7" ht="15.75" customHeight="1" x14ac:dyDescent="0.2">
      <c r="G370" s="14"/>
    </row>
    <row r="371" spans="7:7" ht="15.75" customHeight="1" x14ac:dyDescent="0.2">
      <c r="G371" s="14"/>
    </row>
    <row r="372" spans="7:7" ht="15.75" customHeight="1" x14ac:dyDescent="0.2">
      <c r="G372" s="14"/>
    </row>
    <row r="373" spans="7:7" ht="15.75" customHeight="1" x14ac:dyDescent="0.2">
      <c r="G373" s="14"/>
    </row>
    <row r="374" spans="7:7" ht="15.75" customHeight="1" x14ac:dyDescent="0.2">
      <c r="G374" s="14"/>
    </row>
    <row r="375" spans="7:7" ht="15.75" customHeight="1" x14ac:dyDescent="0.2">
      <c r="G375" s="14"/>
    </row>
    <row r="376" spans="7:7" ht="15.75" customHeight="1" x14ac:dyDescent="0.2">
      <c r="G376" s="14"/>
    </row>
    <row r="377" spans="7:7" ht="15.75" customHeight="1" x14ac:dyDescent="0.2">
      <c r="G377" s="14"/>
    </row>
    <row r="378" spans="7:7" ht="15.75" customHeight="1" x14ac:dyDescent="0.2">
      <c r="G378" s="14"/>
    </row>
    <row r="379" spans="7:7" ht="15.75" customHeight="1" x14ac:dyDescent="0.2">
      <c r="G379" s="14"/>
    </row>
    <row r="380" spans="7:7" ht="15.75" customHeight="1" x14ac:dyDescent="0.2">
      <c r="G380" s="14"/>
    </row>
    <row r="381" spans="7:7" ht="15.75" customHeight="1" x14ac:dyDescent="0.2">
      <c r="G381" s="14"/>
    </row>
    <row r="382" spans="7:7" ht="15.75" customHeight="1" x14ac:dyDescent="0.2">
      <c r="G382" s="14"/>
    </row>
    <row r="383" spans="7:7" ht="15.75" customHeight="1" x14ac:dyDescent="0.2">
      <c r="G383" s="14"/>
    </row>
    <row r="384" spans="7:7" ht="15.75" customHeight="1" x14ac:dyDescent="0.2">
      <c r="G384" s="14"/>
    </row>
    <row r="385" spans="7:7" ht="15.75" customHeight="1" x14ac:dyDescent="0.2">
      <c r="G385" s="14"/>
    </row>
    <row r="386" spans="7:7" ht="15.75" customHeight="1" x14ac:dyDescent="0.2">
      <c r="G386" s="14"/>
    </row>
    <row r="387" spans="7:7" ht="15.75" customHeight="1" x14ac:dyDescent="0.2">
      <c r="G387" s="14"/>
    </row>
    <row r="388" spans="7:7" ht="15.75" customHeight="1" x14ac:dyDescent="0.2">
      <c r="G388" s="14"/>
    </row>
    <row r="389" spans="7:7" ht="15.75" customHeight="1" x14ac:dyDescent="0.2">
      <c r="G389" s="14"/>
    </row>
    <row r="390" spans="7:7" ht="15.75" customHeight="1" x14ac:dyDescent="0.2">
      <c r="G390" s="14"/>
    </row>
    <row r="391" spans="7:7" ht="15.75" customHeight="1" x14ac:dyDescent="0.2">
      <c r="G391" s="14"/>
    </row>
    <row r="392" spans="7:7" ht="15.75" customHeight="1" x14ac:dyDescent="0.2">
      <c r="G392" s="14"/>
    </row>
    <row r="393" spans="7:7" ht="15.75" customHeight="1" x14ac:dyDescent="0.2">
      <c r="G393" s="14"/>
    </row>
    <row r="394" spans="7:7" ht="15.75" customHeight="1" x14ac:dyDescent="0.2">
      <c r="G394" s="14"/>
    </row>
    <row r="395" spans="7:7" ht="15.75" customHeight="1" x14ac:dyDescent="0.2">
      <c r="G395" s="14"/>
    </row>
    <row r="396" spans="7:7" ht="15.75" customHeight="1" x14ac:dyDescent="0.2">
      <c r="G396" s="14"/>
    </row>
    <row r="397" spans="7:7" ht="15.75" customHeight="1" x14ac:dyDescent="0.2">
      <c r="G397" s="14"/>
    </row>
    <row r="398" spans="7:7" ht="15.75" customHeight="1" x14ac:dyDescent="0.2">
      <c r="G398" s="14"/>
    </row>
    <row r="399" spans="7:7" ht="15.75" customHeight="1" x14ac:dyDescent="0.2">
      <c r="G399" s="14"/>
    </row>
    <row r="400" spans="7:7" ht="15.75" customHeight="1" x14ac:dyDescent="0.2">
      <c r="G400" s="14"/>
    </row>
    <row r="401" spans="7:7" ht="15.75" customHeight="1" x14ac:dyDescent="0.2">
      <c r="G401" s="14"/>
    </row>
    <row r="402" spans="7:7" ht="15.75" customHeight="1" x14ac:dyDescent="0.2">
      <c r="G402" s="14"/>
    </row>
    <row r="403" spans="7:7" ht="15.75" customHeight="1" x14ac:dyDescent="0.2">
      <c r="G403" s="14"/>
    </row>
    <row r="404" spans="7:7" ht="15.75" customHeight="1" x14ac:dyDescent="0.2">
      <c r="G404" s="14"/>
    </row>
    <row r="405" spans="7:7" ht="15.75" customHeight="1" x14ac:dyDescent="0.2">
      <c r="G405" s="14"/>
    </row>
    <row r="406" spans="7:7" ht="15.75" customHeight="1" x14ac:dyDescent="0.2">
      <c r="G406" s="14"/>
    </row>
    <row r="407" spans="7:7" ht="15.75" customHeight="1" x14ac:dyDescent="0.2">
      <c r="G407" s="14"/>
    </row>
    <row r="408" spans="7:7" ht="15.75" customHeight="1" x14ac:dyDescent="0.2">
      <c r="G408" s="14"/>
    </row>
    <row r="409" spans="7:7" ht="15.75" customHeight="1" x14ac:dyDescent="0.2">
      <c r="G409" s="14"/>
    </row>
    <row r="410" spans="7:7" ht="15.75" customHeight="1" x14ac:dyDescent="0.2">
      <c r="G410" s="14"/>
    </row>
    <row r="411" spans="7:7" ht="15.75" customHeight="1" x14ac:dyDescent="0.2">
      <c r="G411" s="14"/>
    </row>
    <row r="412" spans="7:7" ht="15.75" customHeight="1" x14ac:dyDescent="0.2">
      <c r="G412" s="14"/>
    </row>
    <row r="413" spans="7:7" ht="15.75" customHeight="1" x14ac:dyDescent="0.2">
      <c r="G413" s="14"/>
    </row>
    <row r="414" spans="7:7" ht="15.75" customHeight="1" x14ac:dyDescent="0.2">
      <c r="G414" s="14"/>
    </row>
    <row r="415" spans="7:7" ht="15.75" customHeight="1" x14ac:dyDescent="0.2">
      <c r="G415" s="14"/>
    </row>
    <row r="416" spans="7:7" ht="15.75" customHeight="1" x14ac:dyDescent="0.2">
      <c r="G416" s="14"/>
    </row>
    <row r="417" spans="7:7" ht="15.75" customHeight="1" x14ac:dyDescent="0.2">
      <c r="G417" s="14"/>
    </row>
    <row r="418" spans="7:7" ht="15.75" customHeight="1" x14ac:dyDescent="0.2">
      <c r="G418" s="14"/>
    </row>
    <row r="419" spans="7:7" ht="15.75" customHeight="1" x14ac:dyDescent="0.2">
      <c r="G419" s="14"/>
    </row>
    <row r="420" spans="7:7" ht="15.75" customHeight="1" x14ac:dyDescent="0.2">
      <c r="G420" s="14"/>
    </row>
    <row r="421" spans="7:7" ht="15.75" customHeight="1" x14ac:dyDescent="0.2">
      <c r="G421" s="14"/>
    </row>
    <row r="422" spans="7:7" ht="15.75" customHeight="1" x14ac:dyDescent="0.2">
      <c r="G422" s="14"/>
    </row>
    <row r="423" spans="7:7" ht="15.75" customHeight="1" x14ac:dyDescent="0.2">
      <c r="G423" s="14"/>
    </row>
    <row r="424" spans="7:7" ht="15.75" customHeight="1" x14ac:dyDescent="0.2">
      <c r="G424" s="14"/>
    </row>
    <row r="425" spans="7:7" ht="15.75" customHeight="1" x14ac:dyDescent="0.2">
      <c r="G425" s="14"/>
    </row>
    <row r="426" spans="7:7" ht="15.75" customHeight="1" x14ac:dyDescent="0.2">
      <c r="G426" s="14"/>
    </row>
    <row r="427" spans="7:7" ht="15.75" customHeight="1" x14ac:dyDescent="0.2">
      <c r="G427" s="14"/>
    </row>
    <row r="428" spans="7:7" ht="15.75" customHeight="1" x14ac:dyDescent="0.2">
      <c r="G428" s="14"/>
    </row>
    <row r="429" spans="7:7" ht="15.75" customHeight="1" x14ac:dyDescent="0.2">
      <c r="G429" s="14"/>
    </row>
    <row r="430" spans="7:7" ht="15.75" customHeight="1" x14ac:dyDescent="0.2">
      <c r="G430" s="14"/>
    </row>
    <row r="431" spans="7:7" ht="15.75" customHeight="1" x14ac:dyDescent="0.2">
      <c r="G431" s="14"/>
    </row>
    <row r="432" spans="7:7" ht="15.75" customHeight="1" x14ac:dyDescent="0.2">
      <c r="G432" s="14"/>
    </row>
    <row r="433" spans="7:7" ht="15.75" customHeight="1" x14ac:dyDescent="0.2">
      <c r="G433" s="14"/>
    </row>
    <row r="434" spans="7:7" ht="15.75" customHeight="1" x14ac:dyDescent="0.2">
      <c r="G434" s="14"/>
    </row>
    <row r="435" spans="7:7" ht="15.75" customHeight="1" x14ac:dyDescent="0.2">
      <c r="G435" s="14"/>
    </row>
    <row r="436" spans="7:7" ht="15.75" customHeight="1" x14ac:dyDescent="0.2">
      <c r="G436" s="14"/>
    </row>
    <row r="437" spans="7:7" ht="15.75" customHeight="1" x14ac:dyDescent="0.2">
      <c r="G437" s="14"/>
    </row>
    <row r="438" spans="7:7" ht="15.75" customHeight="1" x14ac:dyDescent="0.2">
      <c r="G438" s="14"/>
    </row>
    <row r="439" spans="7:7" ht="15.75" customHeight="1" x14ac:dyDescent="0.2">
      <c r="G439" s="14"/>
    </row>
    <row r="440" spans="7:7" ht="15.75" customHeight="1" x14ac:dyDescent="0.2">
      <c r="G440" s="14"/>
    </row>
    <row r="441" spans="7:7" ht="15.75" customHeight="1" x14ac:dyDescent="0.2">
      <c r="G441" s="14"/>
    </row>
    <row r="442" spans="7:7" ht="15.75" customHeight="1" x14ac:dyDescent="0.2">
      <c r="G442" s="14"/>
    </row>
    <row r="443" spans="7:7" ht="15.75" customHeight="1" x14ac:dyDescent="0.2">
      <c r="G443" s="14"/>
    </row>
    <row r="444" spans="7:7" ht="15.75" customHeight="1" x14ac:dyDescent="0.2">
      <c r="G444" s="14"/>
    </row>
    <row r="445" spans="7:7" ht="15.75" customHeight="1" x14ac:dyDescent="0.2">
      <c r="G445" s="14"/>
    </row>
    <row r="446" spans="7:7" ht="15.75" customHeight="1" x14ac:dyDescent="0.2">
      <c r="G446" s="14"/>
    </row>
    <row r="447" spans="7:7" ht="15.75" customHeight="1" x14ac:dyDescent="0.2">
      <c r="G447" s="14"/>
    </row>
    <row r="448" spans="7:7" ht="15.75" customHeight="1" x14ac:dyDescent="0.2">
      <c r="G448" s="14"/>
    </row>
    <row r="449" spans="7:7" ht="15.75" customHeight="1" x14ac:dyDescent="0.2">
      <c r="G449" s="14"/>
    </row>
    <row r="450" spans="7:7" ht="15.75" customHeight="1" x14ac:dyDescent="0.2">
      <c r="G450" s="14"/>
    </row>
    <row r="451" spans="7:7" ht="15.75" customHeight="1" x14ac:dyDescent="0.2">
      <c r="G451" s="14"/>
    </row>
    <row r="452" spans="7:7" ht="15.75" customHeight="1" x14ac:dyDescent="0.2">
      <c r="G452" s="14"/>
    </row>
    <row r="453" spans="7:7" ht="15.75" customHeight="1" x14ac:dyDescent="0.2">
      <c r="G453" s="14"/>
    </row>
    <row r="454" spans="7:7" ht="15.75" customHeight="1" x14ac:dyDescent="0.2">
      <c r="G454" s="14"/>
    </row>
    <row r="455" spans="7:7" ht="15.75" customHeight="1" x14ac:dyDescent="0.2">
      <c r="G455" s="14"/>
    </row>
    <row r="456" spans="7:7" ht="15.75" customHeight="1" x14ac:dyDescent="0.2">
      <c r="G456" s="14"/>
    </row>
    <row r="457" spans="7:7" ht="15.75" customHeight="1" x14ac:dyDescent="0.2">
      <c r="G457" s="14"/>
    </row>
    <row r="458" spans="7:7" ht="15.75" customHeight="1" x14ac:dyDescent="0.2">
      <c r="G458" s="14"/>
    </row>
    <row r="459" spans="7:7" ht="15.75" customHeight="1" x14ac:dyDescent="0.2">
      <c r="G459" s="14"/>
    </row>
    <row r="460" spans="7:7" ht="15.75" customHeight="1" x14ac:dyDescent="0.2">
      <c r="G460" s="14"/>
    </row>
    <row r="461" spans="7:7" ht="15.75" customHeight="1" x14ac:dyDescent="0.2">
      <c r="G461" s="14"/>
    </row>
    <row r="462" spans="7:7" ht="15.75" customHeight="1" x14ac:dyDescent="0.2">
      <c r="G462" s="14"/>
    </row>
    <row r="463" spans="7:7" ht="15.75" customHeight="1" x14ac:dyDescent="0.2">
      <c r="G463" s="14"/>
    </row>
    <row r="464" spans="7:7" ht="15.75" customHeight="1" x14ac:dyDescent="0.2">
      <c r="G464" s="14"/>
    </row>
    <row r="465" spans="7:7" ht="15.75" customHeight="1" x14ac:dyDescent="0.2">
      <c r="G465" s="14"/>
    </row>
    <row r="466" spans="7:7" ht="15.75" customHeight="1" x14ac:dyDescent="0.2">
      <c r="G466" s="14"/>
    </row>
    <row r="467" spans="7:7" ht="15.75" customHeight="1" x14ac:dyDescent="0.2">
      <c r="G467" s="14"/>
    </row>
    <row r="468" spans="7:7" ht="15.75" customHeight="1" x14ac:dyDescent="0.2">
      <c r="G468" s="14"/>
    </row>
    <row r="469" spans="7:7" ht="15.75" customHeight="1" x14ac:dyDescent="0.2">
      <c r="G469" s="14"/>
    </row>
    <row r="470" spans="7:7" ht="15.75" customHeight="1" x14ac:dyDescent="0.2">
      <c r="G470" s="14"/>
    </row>
    <row r="471" spans="7:7" ht="15.75" customHeight="1" x14ac:dyDescent="0.2">
      <c r="G471" s="14"/>
    </row>
    <row r="472" spans="7:7" ht="15.75" customHeight="1" x14ac:dyDescent="0.2">
      <c r="G472" s="14"/>
    </row>
    <row r="473" spans="7:7" ht="15.75" customHeight="1" x14ac:dyDescent="0.2">
      <c r="G473" s="14"/>
    </row>
    <row r="474" spans="7:7" ht="15.75" customHeight="1" x14ac:dyDescent="0.2">
      <c r="G474" s="14"/>
    </row>
    <row r="475" spans="7:7" ht="15.75" customHeight="1" x14ac:dyDescent="0.2">
      <c r="G475" s="14"/>
    </row>
    <row r="476" spans="7:7" ht="15.75" customHeight="1" x14ac:dyDescent="0.2">
      <c r="G476" s="14"/>
    </row>
    <row r="477" spans="7:7" ht="15.75" customHeight="1" x14ac:dyDescent="0.2">
      <c r="G477" s="14"/>
    </row>
    <row r="478" spans="7:7" ht="15.75" customHeight="1" x14ac:dyDescent="0.2">
      <c r="G478" s="14"/>
    </row>
    <row r="479" spans="7:7" ht="15.75" customHeight="1" x14ac:dyDescent="0.2">
      <c r="G479" s="14"/>
    </row>
    <row r="480" spans="7:7" ht="15.75" customHeight="1" x14ac:dyDescent="0.2">
      <c r="G480" s="14"/>
    </row>
    <row r="481" spans="7:7" ht="15.75" customHeight="1" x14ac:dyDescent="0.2">
      <c r="G481" s="14"/>
    </row>
    <row r="482" spans="7:7" ht="15.75" customHeight="1" x14ac:dyDescent="0.2">
      <c r="G482" s="14"/>
    </row>
    <row r="483" spans="7:7" ht="15.75" customHeight="1" x14ac:dyDescent="0.2">
      <c r="G483" s="14"/>
    </row>
    <row r="484" spans="7:7" ht="15.75" customHeight="1" x14ac:dyDescent="0.2">
      <c r="G484" s="14"/>
    </row>
    <row r="485" spans="7:7" ht="15.75" customHeight="1" x14ac:dyDescent="0.2">
      <c r="G485" s="14"/>
    </row>
    <row r="486" spans="7:7" ht="15.75" customHeight="1" x14ac:dyDescent="0.2">
      <c r="G486" s="14"/>
    </row>
    <row r="487" spans="7:7" ht="15.75" customHeight="1" x14ac:dyDescent="0.2">
      <c r="G487" s="14"/>
    </row>
    <row r="488" spans="7:7" ht="15.75" customHeight="1" x14ac:dyDescent="0.2">
      <c r="G488" s="14"/>
    </row>
    <row r="489" spans="7:7" ht="15.75" customHeight="1" x14ac:dyDescent="0.2">
      <c r="G489" s="14"/>
    </row>
    <row r="490" spans="7:7" ht="15.75" customHeight="1" x14ac:dyDescent="0.2">
      <c r="G490" s="14"/>
    </row>
    <row r="491" spans="7:7" ht="15.75" customHeight="1" x14ac:dyDescent="0.2">
      <c r="G491" s="14"/>
    </row>
    <row r="492" spans="7:7" ht="15.75" customHeight="1" x14ac:dyDescent="0.2">
      <c r="G492" s="14"/>
    </row>
    <row r="493" spans="7:7" ht="15.75" customHeight="1" x14ac:dyDescent="0.2">
      <c r="G493" s="14"/>
    </row>
    <row r="494" spans="7:7" ht="15.75" customHeight="1" x14ac:dyDescent="0.2">
      <c r="G494" s="14"/>
    </row>
    <row r="495" spans="7:7" ht="15.75" customHeight="1" x14ac:dyDescent="0.2">
      <c r="G495" s="14"/>
    </row>
    <row r="496" spans="7:7" ht="15.75" customHeight="1" x14ac:dyDescent="0.2">
      <c r="G496" s="14"/>
    </row>
    <row r="497" spans="7:7" ht="15.75" customHeight="1" x14ac:dyDescent="0.2">
      <c r="G497" s="14"/>
    </row>
    <row r="498" spans="7:7" ht="15.75" customHeight="1" x14ac:dyDescent="0.2">
      <c r="G498" s="14"/>
    </row>
    <row r="499" spans="7:7" ht="15.75" customHeight="1" x14ac:dyDescent="0.2">
      <c r="G499" s="14"/>
    </row>
    <row r="500" spans="7:7" ht="15.75" customHeight="1" x14ac:dyDescent="0.2">
      <c r="G500" s="14"/>
    </row>
    <row r="501" spans="7:7" ht="15.75" customHeight="1" x14ac:dyDescent="0.2">
      <c r="G501" s="14"/>
    </row>
    <row r="502" spans="7:7" ht="15.75" customHeight="1" x14ac:dyDescent="0.2">
      <c r="G502" s="14"/>
    </row>
    <row r="503" spans="7:7" ht="15.75" customHeight="1" x14ac:dyDescent="0.2">
      <c r="G503" s="14"/>
    </row>
    <row r="504" spans="7:7" ht="15.75" customHeight="1" x14ac:dyDescent="0.2">
      <c r="G504" s="14"/>
    </row>
    <row r="505" spans="7:7" ht="15.75" customHeight="1" x14ac:dyDescent="0.2">
      <c r="G505" s="14"/>
    </row>
    <row r="506" spans="7:7" ht="15.75" customHeight="1" x14ac:dyDescent="0.2">
      <c r="G506" s="14"/>
    </row>
    <row r="507" spans="7:7" ht="15.75" customHeight="1" x14ac:dyDescent="0.2">
      <c r="G507" s="14"/>
    </row>
    <row r="508" spans="7:7" ht="15.75" customHeight="1" x14ac:dyDescent="0.2">
      <c r="G508" s="14"/>
    </row>
    <row r="509" spans="7:7" ht="15.75" customHeight="1" x14ac:dyDescent="0.2">
      <c r="G509" s="14"/>
    </row>
    <row r="510" spans="7:7" ht="15.75" customHeight="1" x14ac:dyDescent="0.2">
      <c r="G510" s="14"/>
    </row>
    <row r="511" spans="7:7" ht="15.75" customHeight="1" x14ac:dyDescent="0.2">
      <c r="G511" s="14"/>
    </row>
    <row r="512" spans="7:7" ht="15.75" customHeight="1" x14ac:dyDescent="0.2">
      <c r="G512" s="14"/>
    </row>
    <row r="513" spans="7:7" ht="15.75" customHeight="1" x14ac:dyDescent="0.2">
      <c r="G513" s="14"/>
    </row>
    <row r="514" spans="7:7" ht="15.75" customHeight="1" x14ac:dyDescent="0.2">
      <c r="G514" s="14"/>
    </row>
    <row r="515" spans="7:7" ht="15.75" customHeight="1" x14ac:dyDescent="0.2">
      <c r="G515" s="14"/>
    </row>
    <row r="516" spans="7:7" ht="15.75" customHeight="1" x14ac:dyDescent="0.2">
      <c r="G516" s="14"/>
    </row>
    <row r="517" spans="7:7" ht="15.75" customHeight="1" x14ac:dyDescent="0.2">
      <c r="G517" s="14"/>
    </row>
    <row r="518" spans="7:7" ht="15.75" customHeight="1" x14ac:dyDescent="0.2">
      <c r="G518" s="14"/>
    </row>
    <row r="519" spans="7:7" ht="15.75" customHeight="1" x14ac:dyDescent="0.2">
      <c r="G519" s="14"/>
    </row>
    <row r="520" spans="7:7" ht="15.75" customHeight="1" x14ac:dyDescent="0.2">
      <c r="G520" s="14"/>
    </row>
    <row r="521" spans="7:7" ht="15.75" customHeight="1" x14ac:dyDescent="0.2">
      <c r="G521" s="14"/>
    </row>
    <row r="522" spans="7:7" ht="15.75" customHeight="1" x14ac:dyDescent="0.2">
      <c r="G522" s="14"/>
    </row>
    <row r="523" spans="7:7" ht="15.75" customHeight="1" x14ac:dyDescent="0.2">
      <c r="G523" s="14"/>
    </row>
    <row r="524" spans="7:7" ht="15.75" customHeight="1" x14ac:dyDescent="0.2">
      <c r="G524" s="14"/>
    </row>
    <row r="525" spans="7:7" ht="15.75" customHeight="1" x14ac:dyDescent="0.2">
      <c r="G525" s="14"/>
    </row>
    <row r="526" spans="7:7" ht="15.75" customHeight="1" x14ac:dyDescent="0.2">
      <c r="G526" s="14"/>
    </row>
    <row r="527" spans="7:7" ht="15.75" customHeight="1" x14ac:dyDescent="0.2">
      <c r="G527" s="14"/>
    </row>
    <row r="528" spans="7:7" ht="15.75" customHeight="1" x14ac:dyDescent="0.2">
      <c r="G528" s="14"/>
    </row>
    <row r="529" spans="7:7" ht="15.75" customHeight="1" x14ac:dyDescent="0.2">
      <c r="G529" s="14"/>
    </row>
    <row r="530" spans="7:7" ht="15.75" customHeight="1" x14ac:dyDescent="0.2">
      <c r="G530" s="14"/>
    </row>
    <row r="531" spans="7:7" ht="15.75" customHeight="1" x14ac:dyDescent="0.2">
      <c r="G531" s="14"/>
    </row>
    <row r="532" spans="7:7" ht="15.75" customHeight="1" x14ac:dyDescent="0.2">
      <c r="G532" s="14"/>
    </row>
    <row r="533" spans="7:7" ht="15.75" customHeight="1" x14ac:dyDescent="0.2">
      <c r="G533" s="14"/>
    </row>
    <row r="534" spans="7:7" ht="15.75" customHeight="1" x14ac:dyDescent="0.2">
      <c r="G534" s="14"/>
    </row>
    <row r="535" spans="7:7" ht="15.75" customHeight="1" x14ac:dyDescent="0.2">
      <c r="G535" s="14"/>
    </row>
    <row r="536" spans="7:7" ht="15.75" customHeight="1" x14ac:dyDescent="0.2">
      <c r="G536" s="14"/>
    </row>
    <row r="537" spans="7:7" ht="15.75" customHeight="1" x14ac:dyDescent="0.2">
      <c r="G537" s="14"/>
    </row>
    <row r="538" spans="7:7" ht="15.75" customHeight="1" x14ac:dyDescent="0.2">
      <c r="G538" s="14"/>
    </row>
    <row r="539" spans="7:7" ht="15.75" customHeight="1" x14ac:dyDescent="0.2">
      <c r="G539" s="14"/>
    </row>
    <row r="540" spans="7:7" ht="15.75" customHeight="1" x14ac:dyDescent="0.2">
      <c r="G540" s="14"/>
    </row>
    <row r="541" spans="7:7" ht="15.75" customHeight="1" x14ac:dyDescent="0.2">
      <c r="G541" s="14"/>
    </row>
    <row r="542" spans="7:7" ht="15.75" customHeight="1" x14ac:dyDescent="0.2">
      <c r="G542" s="14"/>
    </row>
    <row r="543" spans="7:7" ht="15.75" customHeight="1" x14ac:dyDescent="0.2">
      <c r="G543" s="14"/>
    </row>
    <row r="544" spans="7:7" ht="15.75" customHeight="1" x14ac:dyDescent="0.2">
      <c r="G544" s="14"/>
    </row>
    <row r="545" spans="7:7" ht="15.75" customHeight="1" x14ac:dyDescent="0.2">
      <c r="G545" s="14"/>
    </row>
    <row r="546" spans="7:7" ht="15.75" customHeight="1" x14ac:dyDescent="0.2">
      <c r="G546" s="14"/>
    </row>
    <row r="547" spans="7:7" ht="15.75" customHeight="1" x14ac:dyDescent="0.2">
      <c r="G547" s="14"/>
    </row>
    <row r="548" spans="7:7" ht="15.75" customHeight="1" x14ac:dyDescent="0.2">
      <c r="G548" s="14"/>
    </row>
    <row r="549" spans="7:7" ht="15.75" customHeight="1" x14ac:dyDescent="0.2">
      <c r="G549" s="14"/>
    </row>
    <row r="550" spans="7:7" ht="15.75" customHeight="1" x14ac:dyDescent="0.2">
      <c r="G550" s="14"/>
    </row>
    <row r="551" spans="7:7" ht="15.75" customHeight="1" x14ac:dyDescent="0.2">
      <c r="G551" s="14"/>
    </row>
    <row r="552" spans="7:7" ht="15.75" customHeight="1" x14ac:dyDescent="0.2">
      <c r="G552" s="14"/>
    </row>
    <row r="553" spans="7:7" ht="15.75" customHeight="1" x14ac:dyDescent="0.2">
      <c r="G553" s="14"/>
    </row>
    <row r="554" spans="7:7" ht="15.75" customHeight="1" x14ac:dyDescent="0.2">
      <c r="G554" s="14"/>
    </row>
    <row r="555" spans="7:7" ht="15.75" customHeight="1" x14ac:dyDescent="0.2">
      <c r="G555" s="14"/>
    </row>
    <row r="556" spans="7:7" ht="15.75" customHeight="1" x14ac:dyDescent="0.2">
      <c r="G556" s="14"/>
    </row>
    <row r="557" spans="7:7" ht="15.75" customHeight="1" x14ac:dyDescent="0.2">
      <c r="G557" s="14"/>
    </row>
    <row r="558" spans="7:7" ht="15.75" customHeight="1" x14ac:dyDescent="0.2">
      <c r="G558" s="14"/>
    </row>
    <row r="559" spans="7:7" ht="15.75" customHeight="1" x14ac:dyDescent="0.2">
      <c r="G559" s="14"/>
    </row>
    <row r="560" spans="7:7" ht="15.75" customHeight="1" x14ac:dyDescent="0.2">
      <c r="G560" s="14"/>
    </row>
    <row r="561" spans="7:7" ht="15.75" customHeight="1" x14ac:dyDescent="0.2">
      <c r="G561" s="14"/>
    </row>
    <row r="562" spans="7:7" ht="15.75" customHeight="1" x14ac:dyDescent="0.2">
      <c r="G562" s="14"/>
    </row>
    <row r="563" spans="7:7" ht="15.75" customHeight="1" x14ac:dyDescent="0.2">
      <c r="G563" s="14"/>
    </row>
    <row r="564" spans="7:7" ht="15.75" customHeight="1" x14ac:dyDescent="0.2">
      <c r="G564" s="14"/>
    </row>
    <row r="565" spans="7:7" ht="15.75" customHeight="1" x14ac:dyDescent="0.2">
      <c r="G565" s="14"/>
    </row>
    <row r="566" spans="7:7" ht="15.75" customHeight="1" x14ac:dyDescent="0.2">
      <c r="G566" s="14"/>
    </row>
    <row r="567" spans="7:7" ht="15.75" customHeight="1" x14ac:dyDescent="0.2">
      <c r="G567" s="14"/>
    </row>
    <row r="568" spans="7:7" ht="15.75" customHeight="1" x14ac:dyDescent="0.2">
      <c r="G568" s="14"/>
    </row>
    <row r="569" spans="7:7" ht="15.75" customHeight="1" x14ac:dyDescent="0.2">
      <c r="G569" s="14"/>
    </row>
    <row r="570" spans="7:7" ht="15.75" customHeight="1" x14ac:dyDescent="0.2">
      <c r="G570" s="14"/>
    </row>
    <row r="571" spans="7:7" ht="15.75" customHeight="1" x14ac:dyDescent="0.2">
      <c r="G571" s="14"/>
    </row>
    <row r="572" spans="7:7" ht="15.75" customHeight="1" x14ac:dyDescent="0.2">
      <c r="G572" s="14"/>
    </row>
    <row r="573" spans="7:7" ht="15.75" customHeight="1" x14ac:dyDescent="0.2">
      <c r="G573" s="14"/>
    </row>
    <row r="574" spans="7:7" ht="15.75" customHeight="1" x14ac:dyDescent="0.2">
      <c r="G574" s="14"/>
    </row>
    <row r="575" spans="7:7" ht="15.75" customHeight="1" x14ac:dyDescent="0.2">
      <c r="G575" s="14"/>
    </row>
    <row r="576" spans="7:7" ht="15.75" customHeight="1" x14ac:dyDescent="0.2">
      <c r="G576" s="14"/>
    </row>
    <row r="577" spans="7:7" ht="15.75" customHeight="1" x14ac:dyDescent="0.2">
      <c r="G577" s="14"/>
    </row>
    <row r="578" spans="7:7" ht="15.75" customHeight="1" x14ac:dyDescent="0.2">
      <c r="G578" s="14"/>
    </row>
    <row r="579" spans="7:7" ht="15.75" customHeight="1" x14ac:dyDescent="0.2">
      <c r="G579" s="14"/>
    </row>
    <row r="580" spans="7:7" ht="15.75" customHeight="1" x14ac:dyDescent="0.2">
      <c r="G580" s="14"/>
    </row>
    <row r="581" spans="7:7" ht="15.75" customHeight="1" x14ac:dyDescent="0.2">
      <c r="G581" s="14"/>
    </row>
    <row r="582" spans="7:7" ht="15.75" customHeight="1" x14ac:dyDescent="0.2">
      <c r="G582" s="14"/>
    </row>
    <row r="583" spans="7:7" ht="15.75" customHeight="1" x14ac:dyDescent="0.2">
      <c r="G583" s="14"/>
    </row>
    <row r="584" spans="7:7" ht="15.75" customHeight="1" x14ac:dyDescent="0.2">
      <c r="G584" s="14"/>
    </row>
    <row r="585" spans="7:7" ht="15.75" customHeight="1" x14ac:dyDescent="0.2">
      <c r="G585" s="14"/>
    </row>
    <row r="586" spans="7:7" ht="15.75" customHeight="1" x14ac:dyDescent="0.2">
      <c r="G586" s="14"/>
    </row>
    <row r="587" spans="7:7" ht="15.75" customHeight="1" x14ac:dyDescent="0.2">
      <c r="G587" s="14"/>
    </row>
    <row r="588" spans="7:7" ht="15.75" customHeight="1" x14ac:dyDescent="0.2">
      <c r="G588" s="14"/>
    </row>
    <row r="589" spans="7:7" ht="15.75" customHeight="1" x14ac:dyDescent="0.2">
      <c r="G589" s="14"/>
    </row>
    <row r="590" spans="7:7" ht="15.75" customHeight="1" x14ac:dyDescent="0.2">
      <c r="G590" s="14"/>
    </row>
    <row r="591" spans="7:7" ht="15.75" customHeight="1" x14ac:dyDescent="0.2">
      <c r="G591" s="14"/>
    </row>
    <row r="592" spans="7:7" ht="15.75" customHeight="1" x14ac:dyDescent="0.2">
      <c r="G592" s="14"/>
    </row>
    <row r="593" spans="7:7" ht="15.75" customHeight="1" x14ac:dyDescent="0.2">
      <c r="G593" s="14"/>
    </row>
    <row r="594" spans="7:7" ht="15.75" customHeight="1" x14ac:dyDescent="0.2">
      <c r="G594" s="14"/>
    </row>
    <row r="595" spans="7:7" ht="15.75" customHeight="1" x14ac:dyDescent="0.2">
      <c r="G595" s="14"/>
    </row>
    <row r="596" spans="7:7" ht="15.75" customHeight="1" x14ac:dyDescent="0.2">
      <c r="G596" s="14"/>
    </row>
    <row r="597" spans="7:7" ht="15.75" customHeight="1" x14ac:dyDescent="0.2">
      <c r="G597" s="14"/>
    </row>
    <row r="598" spans="7:7" ht="15.75" customHeight="1" x14ac:dyDescent="0.2">
      <c r="G598" s="14"/>
    </row>
    <row r="599" spans="7:7" ht="15.75" customHeight="1" x14ac:dyDescent="0.2">
      <c r="G599" s="14"/>
    </row>
    <row r="600" spans="7:7" ht="15.75" customHeight="1" x14ac:dyDescent="0.2">
      <c r="G600" s="14"/>
    </row>
    <row r="601" spans="7:7" ht="15.75" customHeight="1" x14ac:dyDescent="0.2">
      <c r="G601" s="14"/>
    </row>
    <row r="602" spans="7:7" ht="15.75" customHeight="1" x14ac:dyDescent="0.2">
      <c r="G602" s="14"/>
    </row>
    <row r="603" spans="7:7" ht="15.75" customHeight="1" x14ac:dyDescent="0.2">
      <c r="G603" s="14"/>
    </row>
    <row r="604" spans="7:7" ht="15.75" customHeight="1" x14ac:dyDescent="0.2">
      <c r="G604" s="14"/>
    </row>
    <row r="605" spans="7:7" ht="15.75" customHeight="1" x14ac:dyDescent="0.2">
      <c r="G605" s="14"/>
    </row>
    <row r="606" spans="7:7" ht="15.75" customHeight="1" x14ac:dyDescent="0.2">
      <c r="G606" s="14"/>
    </row>
    <row r="607" spans="7:7" ht="15.75" customHeight="1" x14ac:dyDescent="0.2">
      <c r="G607" s="14"/>
    </row>
    <row r="608" spans="7:7" ht="15.75" customHeight="1" x14ac:dyDescent="0.2">
      <c r="G608" s="14"/>
    </row>
    <row r="609" spans="7:7" ht="15.75" customHeight="1" x14ac:dyDescent="0.2">
      <c r="G609" s="14"/>
    </row>
    <row r="610" spans="7:7" ht="15.75" customHeight="1" x14ac:dyDescent="0.2">
      <c r="G610" s="14"/>
    </row>
    <row r="611" spans="7:7" ht="15.75" customHeight="1" x14ac:dyDescent="0.2">
      <c r="G611" s="14"/>
    </row>
    <row r="612" spans="7:7" ht="15.75" customHeight="1" x14ac:dyDescent="0.2">
      <c r="G612" s="14"/>
    </row>
    <row r="613" spans="7:7" ht="15.75" customHeight="1" x14ac:dyDescent="0.2">
      <c r="G613" s="14"/>
    </row>
    <row r="614" spans="7:7" ht="15.75" customHeight="1" x14ac:dyDescent="0.2">
      <c r="G614" s="14"/>
    </row>
    <row r="615" spans="7:7" ht="15.75" customHeight="1" x14ac:dyDescent="0.2">
      <c r="G615" s="14"/>
    </row>
    <row r="616" spans="7:7" ht="15.75" customHeight="1" x14ac:dyDescent="0.2">
      <c r="G616" s="14"/>
    </row>
    <row r="617" spans="7:7" ht="15.75" customHeight="1" x14ac:dyDescent="0.2">
      <c r="G617" s="14"/>
    </row>
    <row r="618" spans="7:7" ht="15.75" customHeight="1" x14ac:dyDescent="0.2">
      <c r="G618" s="14"/>
    </row>
    <row r="619" spans="7:7" ht="15.75" customHeight="1" x14ac:dyDescent="0.2">
      <c r="G619" s="14"/>
    </row>
    <row r="620" spans="7:7" ht="15.75" customHeight="1" x14ac:dyDescent="0.2">
      <c r="G620" s="14"/>
    </row>
    <row r="621" spans="7:7" ht="15.75" customHeight="1" x14ac:dyDescent="0.2">
      <c r="G621" s="14"/>
    </row>
    <row r="622" spans="7:7" ht="15.75" customHeight="1" x14ac:dyDescent="0.2">
      <c r="G622" s="14"/>
    </row>
    <row r="623" spans="7:7" ht="15.75" customHeight="1" x14ac:dyDescent="0.2">
      <c r="G623" s="14"/>
    </row>
    <row r="624" spans="7:7" ht="15.75" customHeight="1" x14ac:dyDescent="0.2">
      <c r="G624" s="14"/>
    </row>
    <row r="625" spans="7:7" ht="15.75" customHeight="1" x14ac:dyDescent="0.2">
      <c r="G625" s="14"/>
    </row>
    <row r="626" spans="7:7" ht="15.75" customHeight="1" x14ac:dyDescent="0.2">
      <c r="G626" s="14"/>
    </row>
    <row r="627" spans="7:7" ht="15.75" customHeight="1" x14ac:dyDescent="0.2">
      <c r="G627" s="14"/>
    </row>
    <row r="628" spans="7:7" ht="15.75" customHeight="1" x14ac:dyDescent="0.2">
      <c r="G628" s="14"/>
    </row>
    <row r="629" spans="7:7" ht="15.75" customHeight="1" x14ac:dyDescent="0.2">
      <c r="G629" s="14"/>
    </row>
    <row r="630" spans="7:7" ht="15.75" customHeight="1" x14ac:dyDescent="0.2">
      <c r="G630" s="14"/>
    </row>
    <row r="631" spans="7:7" ht="15.75" customHeight="1" x14ac:dyDescent="0.2">
      <c r="G631" s="14"/>
    </row>
    <row r="632" spans="7:7" ht="15.75" customHeight="1" x14ac:dyDescent="0.2">
      <c r="G632" s="14"/>
    </row>
    <row r="633" spans="7:7" ht="15.75" customHeight="1" x14ac:dyDescent="0.2">
      <c r="G633" s="14"/>
    </row>
    <row r="634" spans="7:7" ht="15.75" customHeight="1" x14ac:dyDescent="0.2">
      <c r="G634" s="14"/>
    </row>
    <row r="635" spans="7:7" ht="15.75" customHeight="1" x14ac:dyDescent="0.2">
      <c r="G635" s="14"/>
    </row>
    <row r="636" spans="7:7" ht="15.75" customHeight="1" x14ac:dyDescent="0.2">
      <c r="G636" s="14"/>
    </row>
    <row r="637" spans="7:7" ht="15.75" customHeight="1" x14ac:dyDescent="0.2">
      <c r="G637" s="14"/>
    </row>
    <row r="638" spans="7:7" ht="15.75" customHeight="1" x14ac:dyDescent="0.2">
      <c r="G638" s="14"/>
    </row>
    <row r="639" spans="7:7" ht="15.75" customHeight="1" x14ac:dyDescent="0.2">
      <c r="G639" s="14"/>
    </row>
    <row r="640" spans="7:7" ht="15.75" customHeight="1" x14ac:dyDescent="0.2">
      <c r="G640" s="14"/>
    </row>
    <row r="641" spans="7:7" ht="15.75" customHeight="1" x14ac:dyDescent="0.2">
      <c r="G641" s="14"/>
    </row>
    <row r="642" spans="7:7" ht="15.75" customHeight="1" x14ac:dyDescent="0.2">
      <c r="G642" s="14"/>
    </row>
    <row r="643" spans="7:7" ht="15.75" customHeight="1" x14ac:dyDescent="0.2">
      <c r="G643" s="14"/>
    </row>
    <row r="644" spans="7:7" ht="15.75" customHeight="1" x14ac:dyDescent="0.2">
      <c r="G644" s="14"/>
    </row>
    <row r="645" spans="7:7" ht="15.75" customHeight="1" x14ac:dyDescent="0.2">
      <c r="G645" s="14"/>
    </row>
    <row r="646" spans="7:7" ht="15.75" customHeight="1" x14ac:dyDescent="0.2">
      <c r="G646" s="14"/>
    </row>
    <row r="647" spans="7:7" ht="15.75" customHeight="1" x14ac:dyDescent="0.2">
      <c r="G647" s="14"/>
    </row>
    <row r="648" spans="7:7" ht="15.75" customHeight="1" x14ac:dyDescent="0.2">
      <c r="G648" s="14"/>
    </row>
    <row r="649" spans="7:7" ht="15.75" customHeight="1" x14ac:dyDescent="0.2">
      <c r="G649" s="14"/>
    </row>
    <row r="650" spans="7:7" ht="15.75" customHeight="1" x14ac:dyDescent="0.2">
      <c r="G650" s="14"/>
    </row>
    <row r="651" spans="7:7" ht="15.75" customHeight="1" x14ac:dyDescent="0.2">
      <c r="G651" s="14"/>
    </row>
    <row r="652" spans="7:7" ht="15.75" customHeight="1" x14ac:dyDescent="0.2">
      <c r="G652" s="14"/>
    </row>
    <row r="653" spans="7:7" ht="15.75" customHeight="1" x14ac:dyDescent="0.2">
      <c r="G653" s="14"/>
    </row>
    <row r="654" spans="7:7" ht="15.75" customHeight="1" x14ac:dyDescent="0.2">
      <c r="G654" s="14"/>
    </row>
    <row r="655" spans="7:7" ht="15.75" customHeight="1" x14ac:dyDescent="0.2">
      <c r="G655" s="14"/>
    </row>
    <row r="656" spans="7:7" ht="15.75" customHeight="1" x14ac:dyDescent="0.2">
      <c r="G656" s="14"/>
    </row>
    <row r="657" spans="7:7" ht="15.75" customHeight="1" x14ac:dyDescent="0.2">
      <c r="G657" s="14"/>
    </row>
    <row r="658" spans="7:7" ht="15.75" customHeight="1" x14ac:dyDescent="0.2">
      <c r="G658" s="14"/>
    </row>
    <row r="659" spans="7:7" ht="15.75" customHeight="1" x14ac:dyDescent="0.2">
      <c r="G659" s="14"/>
    </row>
    <row r="660" spans="7:7" ht="15.75" customHeight="1" x14ac:dyDescent="0.2">
      <c r="G660" s="14"/>
    </row>
    <row r="661" spans="7:7" ht="15.75" customHeight="1" x14ac:dyDescent="0.2">
      <c r="G661" s="14"/>
    </row>
    <row r="662" spans="7:7" ht="15.75" customHeight="1" x14ac:dyDescent="0.2">
      <c r="G662" s="14"/>
    </row>
    <row r="663" spans="7:7" ht="15.75" customHeight="1" x14ac:dyDescent="0.2">
      <c r="G663" s="14"/>
    </row>
    <row r="664" spans="7:7" ht="15.75" customHeight="1" x14ac:dyDescent="0.2">
      <c r="G664" s="14"/>
    </row>
    <row r="665" spans="7:7" ht="15.75" customHeight="1" x14ac:dyDescent="0.2">
      <c r="G665" s="14"/>
    </row>
    <row r="666" spans="7:7" ht="15.75" customHeight="1" x14ac:dyDescent="0.2">
      <c r="G666" s="14"/>
    </row>
    <row r="667" spans="7:7" ht="15.75" customHeight="1" x14ac:dyDescent="0.2">
      <c r="G667" s="14"/>
    </row>
    <row r="668" spans="7:7" ht="15.75" customHeight="1" x14ac:dyDescent="0.2">
      <c r="G668" s="14"/>
    </row>
    <row r="669" spans="7:7" ht="15.75" customHeight="1" x14ac:dyDescent="0.2">
      <c r="G669" s="14"/>
    </row>
    <row r="670" spans="7:7" ht="15.75" customHeight="1" x14ac:dyDescent="0.2">
      <c r="G670" s="14"/>
    </row>
    <row r="671" spans="7:7" ht="15.75" customHeight="1" x14ac:dyDescent="0.2">
      <c r="G671" s="14"/>
    </row>
    <row r="672" spans="7:7" ht="15.75" customHeight="1" x14ac:dyDescent="0.2">
      <c r="G672" s="14"/>
    </row>
    <row r="673" spans="7:7" ht="15.75" customHeight="1" x14ac:dyDescent="0.2">
      <c r="G673" s="14"/>
    </row>
    <row r="674" spans="7:7" ht="15.75" customHeight="1" x14ac:dyDescent="0.2">
      <c r="G674" s="14"/>
    </row>
    <row r="675" spans="7:7" ht="15.75" customHeight="1" x14ac:dyDescent="0.2">
      <c r="G675" s="14"/>
    </row>
    <row r="676" spans="7:7" ht="15.75" customHeight="1" x14ac:dyDescent="0.2">
      <c r="G676" s="14"/>
    </row>
    <row r="677" spans="7:7" ht="15.75" customHeight="1" x14ac:dyDescent="0.2">
      <c r="G677" s="14"/>
    </row>
    <row r="678" spans="7:7" ht="15.75" customHeight="1" x14ac:dyDescent="0.2">
      <c r="G678" s="14"/>
    </row>
    <row r="679" spans="7:7" ht="15.75" customHeight="1" x14ac:dyDescent="0.2">
      <c r="G679" s="14"/>
    </row>
    <row r="680" spans="7:7" ht="15.75" customHeight="1" x14ac:dyDescent="0.2">
      <c r="G680" s="14"/>
    </row>
    <row r="681" spans="7:7" ht="15.75" customHeight="1" x14ac:dyDescent="0.2">
      <c r="G681" s="14"/>
    </row>
    <row r="682" spans="7:7" ht="15.75" customHeight="1" x14ac:dyDescent="0.2">
      <c r="G682" s="14"/>
    </row>
    <row r="683" spans="7:7" ht="15.75" customHeight="1" x14ac:dyDescent="0.2">
      <c r="G683" s="14"/>
    </row>
    <row r="684" spans="7:7" ht="15.75" customHeight="1" x14ac:dyDescent="0.2">
      <c r="G684" s="14"/>
    </row>
    <row r="685" spans="7:7" ht="15.75" customHeight="1" x14ac:dyDescent="0.2">
      <c r="G685" s="14"/>
    </row>
    <row r="686" spans="7:7" ht="15.75" customHeight="1" x14ac:dyDescent="0.2">
      <c r="G686" s="14"/>
    </row>
    <row r="687" spans="7:7" ht="15.75" customHeight="1" x14ac:dyDescent="0.2">
      <c r="G687" s="14"/>
    </row>
    <row r="688" spans="7:7" ht="15.75" customHeight="1" x14ac:dyDescent="0.2">
      <c r="G688" s="14"/>
    </row>
    <row r="689" spans="7:7" ht="15.75" customHeight="1" x14ac:dyDescent="0.2">
      <c r="G689" s="14"/>
    </row>
    <row r="690" spans="7:7" ht="15.75" customHeight="1" x14ac:dyDescent="0.2">
      <c r="G690" s="14"/>
    </row>
    <row r="691" spans="7:7" ht="15.75" customHeight="1" x14ac:dyDescent="0.2">
      <c r="G691" s="14"/>
    </row>
    <row r="692" spans="7:7" ht="15.75" customHeight="1" x14ac:dyDescent="0.2">
      <c r="G692" s="14"/>
    </row>
    <row r="693" spans="7:7" ht="15.75" customHeight="1" x14ac:dyDescent="0.2">
      <c r="G693" s="14"/>
    </row>
    <row r="694" spans="7:7" ht="15.75" customHeight="1" x14ac:dyDescent="0.2">
      <c r="G694" s="14"/>
    </row>
    <row r="695" spans="7:7" ht="15.75" customHeight="1" x14ac:dyDescent="0.2">
      <c r="G695" s="14"/>
    </row>
    <row r="696" spans="7:7" ht="15.75" customHeight="1" x14ac:dyDescent="0.2">
      <c r="G696" s="14"/>
    </row>
    <row r="697" spans="7:7" ht="15.75" customHeight="1" x14ac:dyDescent="0.2">
      <c r="G697" s="14"/>
    </row>
    <row r="698" spans="7:7" ht="15.75" customHeight="1" x14ac:dyDescent="0.2">
      <c r="G698" s="14"/>
    </row>
    <row r="699" spans="7:7" ht="15.75" customHeight="1" x14ac:dyDescent="0.2">
      <c r="G699" s="14"/>
    </row>
    <row r="700" spans="7:7" ht="15.75" customHeight="1" x14ac:dyDescent="0.2">
      <c r="G700" s="14"/>
    </row>
    <row r="701" spans="7:7" ht="15.75" customHeight="1" x14ac:dyDescent="0.2">
      <c r="G701" s="14"/>
    </row>
    <row r="702" spans="7:7" ht="15.75" customHeight="1" x14ac:dyDescent="0.2">
      <c r="G702" s="14"/>
    </row>
    <row r="703" spans="7:7" ht="15.75" customHeight="1" x14ac:dyDescent="0.2">
      <c r="G703" s="14"/>
    </row>
    <row r="704" spans="7:7" ht="15.75" customHeight="1" x14ac:dyDescent="0.2">
      <c r="G704" s="14"/>
    </row>
    <row r="705" spans="7:7" ht="15.75" customHeight="1" x14ac:dyDescent="0.2">
      <c r="G705" s="14"/>
    </row>
    <row r="706" spans="7:7" ht="15.75" customHeight="1" x14ac:dyDescent="0.2">
      <c r="G706" s="14"/>
    </row>
    <row r="707" spans="7:7" ht="15.75" customHeight="1" x14ac:dyDescent="0.2">
      <c r="G707" s="14"/>
    </row>
    <row r="708" spans="7:7" ht="15.75" customHeight="1" x14ac:dyDescent="0.2">
      <c r="G708" s="14"/>
    </row>
    <row r="709" spans="7:7" ht="15.75" customHeight="1" x14ac:dyDescent="0.2">
      <c r="G709" s="14"/>
    </row>
    <row r="710" spans="7:7" ht="15.75" customHeight="1" x14ac:dyDescent="0.2">
      <c r="G710" s="14"/>
    </row>
    <row r="711" spans="7:7" ht="15.75" customHeight="1" x14ac:dyDescent="0.2">
      <c r="G711" s="14"/>
    </row>
    <row r="712" spans="7:7" ht="15.75" customHeight="1" x14ac:dyDescent="0.2">
      <c r="G712" s="14"/>
    </row>
    <row r="713" spans="7:7" ht="15.75" customHeight="1" x14ac:dyDescent="0.2">
      <c r="G713" s="14"/>
    </row>
    <row r="714" spans="7:7" ht="15.75" customHeight="1" x14ac:dyDescent="0.2">
      <c r="G714" s="14"/>
    </row>
    <row r="715" spans="7:7" ht="15.75" customHeight="1" x14ac:dyDescent="0.2">
      <c r="G715" s="14"/>
    </row>
    <row r="716" spans="7:7" ht="15.75" customHeight="1" x14ac:dyDescent="0.2">
      <c r="G716" s="14"/>
    </row>
    <row r="717" spans="7:7" ht="15.75" customHeight="1" x14ac:dyDescent="0.2">
      <c r="G717" s="14"/>
    </row>
    <row r="718" spans="7:7" ht="15.75" customHeight="1" x14ac:dyDescent="0.2">
      <c r="G718" s="14"/>
    </row>
    <row r="719" spans="7:7" ht="15.75" customHeight="1" x14ac:dyDescent="0.2">
      <c r="G719" s="14"/>
    </row>
    <row r="720" spans="7:7" ht="15.75" customHeight="1" x14ac:dyDescent="0.2">
      <c r="G720" s="14"/>
    </row>
    <row r="721" spans="7:7" ht="15.75" customHeight="1" x14ac:dyDescent="0.2">
      <c r="G721" s="14"/>
    </row>
    <row r="722" spans="7:7" ht="15.75" customHeight="1" x14ac:dyDescent="0.2">
      <c r="G722" s="14"/>
    </row>
    <row r="723" spans="7:7" ht="15.75" customHeight="1" x14ac:dyDescent="0.2">
      <c r="G723" s="14"/>
    </row>
    <row r="724" spans="7:7" ht="15.75" customHeight="1" x14ac:dyDescent="0.2">
      <c r="G724" s="14"/>
    </row>
    <row r="725" spans="7:7" ht="15.75" customHeight="1" x14ac:dyDescent="0.2">
      <c r="G725" s="14"/>
    </row>
    <row r="726" spans="7:7" ht="15.75" customHeight="1" x14ac:dyDescent="0.2">
      <c r="G726" s="14"/>
    </row>
    <row r="727" spans="7:7" ht="15.75" customHeight="1" x14ac:dyDescent="0.2">
      <c r="G727" s="14"/>
    </row>
    <row r="728" spans="7:7" ht="15.75" customHeight="1" x14ac:dyDescent="0.2">
      <c r="G728" s="14"/>
    </row>
    <row r="729" spans="7:7" ht="15.75" customHeight="1" x14ac:dyDescent="0.2">
      <c r="G729" s="14"/>
    </row>
    <row r="730" spans="7:7" ht="15.75" customHeight="1" x14ac:dyDescent="0.2">
      <c r="G730" s="14"/>
    </row>
    <row r="731" spans="7:7" ht="15.75" customHeight="1" x14ac:dyDescent="0.2">
      <c r="G731" s="14"/>
    </row>
    <row r="732" spans="7:7" ht="15.75" customHeight="1" x14ac:dyDescent="0.2">
      <c r="G732" s="14"/>
    </row>
    <row r="733" spans="7:7" ht="15.75" customHeight="1" x14ac:dyDescent="0.2">
      <c r="G733" s="14"/>
    </row>
    <row r="734" spans="7:7" ht="15.75" customHeight="1" x14ac:dyDescent="0.2">
      <c r="G734" s="14"/>
    </row>
    <row r="735" spans="7:7" ht="15.75" customHeight="1" x14ac:dyDescent="0.2">
      <c r="G735" s="14"/>
    </row>
    <row r="736" spans="7:7" ht="15.75" customHeight="1" x14ac:dyDescent="0.2">
      <c r="G736" s="14"/>
    </row>
    <row r="737" spans="7:7" ht="15.75" customHeight="1" x14ac:dyDescent="0.2">
      <c r="G737" s="14"/>
    </row>
    <row r="738" spans="7:7" ht="15.75" customHeight="1" x14ac:dyDescent="0.2">
      <c r="G738" s="14"/>
    </row>
    <row r="739" spans="7:7" ht="15.75" customHeight="1" x14ac:dyDescent="0.2">
      <c r="G739" s="14"/>
    </row>
    <row r="740" spans="7:7" ht="15.75" customHeight="1" x14ac:dyDescent="0.2">
      <c r="G740" s="14"/>
    </row>
    <row r="741" spans="7:7" ht="15.75" customHeight="1" x14ac:dyDescent="0.2">
      <c r="G741" s="14"/>
    </row>
    <row r="742" spans="7:7" ht="15.75" customHeight="1" x14ac:dyDescent="0.2">
      <c r="G742" s="14"/>
    </row>
    <row r="743" spans="7:7" ht="15.75" customHeight="1" x14ac:dyDescent="0.2">
      <c r="G743" s="14"/>
    </row>
    <row r="744" spans="7:7" ht="15.75" customHeight="1" x14ac:dyDescent="0.2">
      <c r="G744" s="14"/>
    </row>
    <row r="745" spans="7:7" ht="15.75" customHeight="1" x14ac:dyDescent="0.2">
      <c r="G745" s="14"/>
    </row>
    <row r="746" spans="7:7" ht="15.75" customHeight="1" x14ac:dyDescent="0.2">
      <c r="G746" s="14"/>
    </row>
    <row r="747" spans="7:7" ht="15.75" customHeight="1" x14ac:dyDescent="0.2">
      <c r="G747" s="14"/>
    </row>
    <row r="748" spans="7:7" ht="15.75" customHeight="1" x14ac:dyDescent="0.2">
      <c r="G748" s="14"/>
    </row>
    <row r="749" spans="7:7" ht="15.75" customHeight="1" x14ac:dyDescent="0.2">
      <c r="G749" s="14"/>
    </row>
    <row r="750" spans="7:7" ht="15.75" customHeight="1" x14ac:dyDescent="0.2">
      <c r="G750" s="14"/>
    </row>
    <row r="751" spans="7:7" ht="15.75" customHeight="1" x14ac:dyDescent="0.2">
      <c r="G751" s="14"/>
    </row>
    <row r="752" spans="7:7" ht="15.75" customHeight="1" x14ac:dyDescent="0.2">
      <c r="G752" s="14"/>
    </row>
    <row r="753" spans="7:7" ht="15.75" customHeight="1" x14ac:dyDescent="0.2">
      <c r="G753" s="14"/>
    </row>
    <row r="754" spans="7:7" ht="15.75" customHeight="1" x14ac:dyDescent="0.2">
      <c r="G754" s="14"/>
    </row>
    <row r="755" spans="7:7" ht="15.75" customHeight="1" x14ac:dyDescent="0.2">
      <c r="G755" s="14"/>
    </row>
    <row r="756" spans="7:7" ht="15.75" customHeight="1" x14ac:dyDescent="0.2">
      <c r="G756" s="14"/>
    </row>
    <row r="757" spans="7:7" ht="15.75" customHeight="1" x14ac:dyDescent="0.2">
      <c r="G757" s="14"/>
    </row>
    <row r="758" spans="7:7" ht="15.75" customHeight="1" x14ac:dyDescent="0.2">
      <c r="G758" s="14"/>
    </row>
    <row r="759" spans="7:7" ht="15.75" customHeight="1" x14ac:dyDescent="0.2">
      <c r="G759" s="14"/>
    </row>
    <row r="760" spans="7:7" ht="15.75" customHeight="1" x14ac:dyDescent="0.2">
      <c r="G760" s="14"/>
    </row>
    <row r="761" spans="7:7" ht="15.75" customHeight="1" x14ac:dyDescent="0.2">
      <c r="G761" s="14"/>
    </row>
    <row r="762" spans="7:7" ht="15.75" customHeight="1" x14ac:dyDescent="0.2">
      <c r="G762" s="14"/>
    </row>
    <row r="763" spans="7:7" ht="15.75" customHeight="1" x14ac:dyDescent="0.2">
      <c r="G763" s="14"/>
    </row>
    <row r="764" spans="7:7" ht="15.75" customHeight="1" x14ac:dyDescent="0.2">
      <c r="G764" s="14"/>
    </row>
    <row r="765" spans="7:7" ht="15.75" customHeight="1" x14ac:dyDescent="0.2">
      <c r="G765" s="14"/>
    </row>
    <row r="766" spans="7:7" ht="15.75" customHeight="1" x14ac:dyDescent="0.2">
      <c r="G766" s="14"/>
    </row>
    <row r="767" spans="7:7" ht="15.75" customHeight="1" x14ac:dyDescent="0.2">
      <c r="G767" s="14"/>
    </row>
    <row r="768" spans="7:7" ht="15.75" customHeight="1" x14ac:dyDescent="0.2">
      <c r="G768" s="14"/>
    </row>
    <row r="769" spans="7:7" ht="15.75" customHeight="1" x14ac:dyDescent="0.2">
      <c r="G769" s="14"/>
    </row>
    <row r="770" spans="7:7" ht="15.75" customHeight="1" x14ac:dyDescent="0.2">
      <c r="G770" s="14"/>
    </row>
    <row r="771" spans="7:7" ht="15.75" customHeight="1" x14ac:dyDescent="0.2">
      <c r="G771" s="14"/>
    </row>
    <row r="772" spans="7:7" ht="15.75" customHeight="1" x14ac:dyDescent="0.2">
      <c r="G772" s="14"/>
    </row>
    <row r="773" spans="7:7" ht="15.75" customHeight="1" x14ac:dyDescent="0.2">
      <c r="G773" s="14"/>
    </row>
    <row r="774" spans="7:7" ht="15.75" customHeight="1" x14ac:dyDescent="0.2">
      <c r="G774" s="14"/>
    </row>
    <row r="775" spans="7:7" ht="15.75" customHeight="1" x14ac:dyDescent="0.2">
      <c r="G775" s="14"/>
    </row>
    <row r="776" spans="7:7" ht="15.75" customHeight="1" x14ac:dyDescent="0.2">
      <c r="G776" s="14"/>
    </row>
    <row r="777" spans="7:7" ht="15.75" customHeight="1" x14ac:dyDescent="0.2">
      <c r="G777" s="14"/>
    </row>
    <row r="778" spans="7:7" ht="15.75" customHeight="1" x14ac:dyDescent="0.2">
      <c r="G778" s="14"/>
    </row>
    <row r="779" spans="7:7" ht="15.75" customHeight="1" x14ac:dyDescent="0.2">
      <c r="G779" s="14"/>
    </row>
    <row r="780" spans="7:7" ht="15.75" customHeight="1" x14ac:dyDescent="0.2">
      <c r="G780" s="14"/>
    </row>
    <row r="781" spans="7:7" ht="15.75" customHeight="1" x14ac:dyDescent="0.2">
      <c r="G781" s="14"/>
    </row>
    <row r="782" spans="7:7" ht="15.75" customHeight="1" x14ac:dyDescent="0.2">
      <c r="G782" s="14"/>
    </row>
    <row r="783" spans="7:7" ht="15.75" customHeight="1" x14ac:dyDescent="0.2">
      <c r="G783" s="14"/>
    </row>
    <row r="784" spans="7:7" ht="15.75" customHeight="1" x14ac:dyDescent="0.2">
      <c r="G784" s="14"/>
    </row>
    <row r="785" spans="7:7" ht="15.75" customHeight="1" x14ac:dyDescent="0.2">
      <c r="G785" s="14"/>
    </row>
    <row r="786" spans="7:7" ht="15.75" customHeight="1" x14ac:dyDescent="0.2">
      <c r="G786" s="14"/>
    </row>
    <row r="787" spans="7:7" ht="15.75" customHeight="1" x14ac:dyDescent="0.2">
      <c r="G787" s="14"/>
    </row>
    <row r="788" spans="7:7" ht="15.75" customHeight="1" x14ac:dyDescent="0.2">
      <c r="G788" s="14"/>
    </row>
    <row r="789" spans="7:7" ht="15.75" customHeight="1" x14ac:dyDescent="0.2">
      <c r="G789" s="14"/>
    </row>
    <row r="790" spans="7:7" ht="15.75" customHeight="1" x14ac:dyDescent="0.2">
      <c r="G790" s="14"/>
    </row>
    <row r="791" spans="7:7" ht="15.75" customHeight="1" x14ac:dyDescent="0.2">
      <c r="G791" s="14"/>
    </row>
    <row r="792" spans="7:7" ht="15.75" customHeight="1" x14ac:dyDescent="0.2">
      <c r="G792" s="14"/>
    </row>
    <row r="793" spans="7:7" ht="15.75" customHeight="1" x14ac:dyDescent="0.2">
      <c r="G793" s="14"/>
    </row>
    <row r="794" spans="7:7" ht="15.75" customHeight="1" x14ac:dyDescent="0.2">
      <c r="G794" s="14"/>
    </row>
    <row r="795" spans="7:7" ht="15.75" customHeight="1" x14ac:dyDescent="0.2">
      <c r="G795" s="14"/>
    </row>
    <row r="796" spans="7:7" ht="15.75" customHeight="1" x14ac:dyDescent="0.2">
      <c r="G796" s="14"/>
    </row>
    <row r="797" spans="7:7" ht="15.75" customHeight="1" x14ac:dyDescent="0.2">
      <c r="G797" s="14"/>
    </row>
    <row r="798" spans="7:7" ht="15.75" customHeight="1" x14ac:dyDescent="0.2">
      <c r="G798" s="14"/>
    </row>
    <row r="799" spans="7:7" ht="15.75" customHeight="1" x14ac:dyDescent="0.2">
      <c r="G799" s="14"/>
    </row>
    <row r="800" spans="7:7" ht="15.75" customHeight="1" x14ac:dyDescent="0.2">
      <c r="G800" s="14"/>
    </row>
    <row r="801" spans="7:7" ht="15.75" customHeight="1" x14ac:dyDescent="0.2">
      <c r="G801" s="14"/>
    </row>
    <row r="802" spans="7:7" ht="15.75" customHeight="1" x14ac:dyDescent="0.2">
      <c r="G802" s="14"/>
    </row>
    <row r="803" spans="7:7" ht="15.75" customHeight="1" x14ac:dyDescent="0.2">
      <c r="G803" s="14"/>
    </row>
    <row r="804" spans="7:7" ht="15.75" customHeight="1" x14ac:dyDescent="0.2">
      <c r="G804" s="14"/>
    </row>
    <row r="805" spans="7:7" ht="15.75" customHeight="1" x14ac:dyDescent="0.2">
      <c r="G805" s="14"/>
    </row>
    <row r="806" spans="7:7" ht="15.75" customHeight="1" x14ac:dyDescent="0.2">
      <c r="G806" s="14"/>
    </row>
    <row r="807" spans="7:7" ht="15.75" customHeight="1" x14ac:dyDescent="0.2">
      <c r="G807" s="14"/>
    </row>
    <row r="808" spans="7:7" ht="15.75" customHeight="1" x14ac:dyDescent="0.2">
      <c r="G808" s="14"/>
    </row>
    <row r="809" spans="7:7" ht="15.75" customHeight="1" x14ac:dyDescent="0.2">
      <c r="G809" s="14"/>
    </row>
    <row r="810" spans="7:7" ht="15.75" customHeight="1" x14ac:dyDescent="0.2">
      <c r="G810" s="14"/>
    </row>
    <row r="811" spans="7:7" ht="15.75" customHeight="1" x14ac:dyDescent="0.2">
      <c r="G811" s="14"/>
    </row>
    <row r="812" spans="7:7" ht="15.75" customHeight="1" x14ac:dyDescent="0.2">
      <c r="G812" s="14"/>
    </row>
    <row r="813" spans="7:7" ht="15.75" customHeight="1" x14ac:dyDescent="0.2">
      <c r="G813" s="14"/>
    </row>
    <row r="814" spans="7:7" ht="15.75" customHeight="1" x14ac:dyDescent="0.2">
      <c r="G814" s="14"/>
    </row>
    <row r="815" spans="7:7" ht="15.75" customHeight="1" x14ac:dyDescent="0.2">
      <c r="G815" s="14"/>
    </row>
    <row r="816" spans="7:7" ht="15.75" customHeight="1" x14ac:dyDescent="0.2">
      <c r="G816" s="14"/>
    </row>
    <row r="817" spans="7:7" ht="15.75" customHeight="1" x14ac:dyDescent="0.2">
      <c r="G817" s="14"/>
    </row>
    <row r="818" spans="7:7" ht="15.75" customHeight="1" x14ac:dyDescent="0.2">
      <c r="G818" s="14"/>
    </row>
    <row r="819" spans="7:7" ht="15.75" customHeight="1" x14ac:dyDescent="0.2">
      <c r="G819" s="14"/>
    </row>
    <row r="820" spans="7:7" ht="15.75" customHeight="1" x14ac:dyDescent="0.2">
      <c r="G820" s="14"/>
    </row>
    <row r="821" spans="7:7" ht="15.75" customHeight="1" x14ac:dyDescent="0.2">
      <c r="G821" s="14"/>
    </row>
    <row r="822" spans="7:7" ht="15.75" customHeight="1" x14ac:dyDescent="0.2">
      <c r="G822" s="14"/>
    </row>
    <row r="823" spans="7:7" ht="15.75" customHeight="1" x14ac:dyDescent="0.2">
      <c r="G823" s="14"/>
    </row>
    <row r="824" spans="7:7" ht="15.75" customHeight="1" x14ac:dyDescent="0.2">
      <c r="G824" s="14"/>
    </row>
    <row r="825" spans="7:7" ht="15.75" customHeight="1" x14ac:dyDescent="0.2">
      <c r="G825" s="14"/>
    </row>
    <row r="826" spans="7:7" ht="15.75" customHeight="1" x14ac:dyDescent="0.2">
      <c r="G826" s="14"/>
    </row>
    <row r="827" spans="7:7" ht="15.75" customHeight="1" x14ac:dyDescent="0.2">
      <c r="G827" s="14"/>
    </row>
    <row r="828" spans="7:7" ht="15.75" customHeight="1" x14ac:dyDescent="0.2">
      <c r="G828" s="14"/>
    </row>
    <row r="829" spans="7:7" ht="15.75" customHeight="1" x14ac:dyDescent="0.2">
      <c r="G829" s="14"/>
    </row>
    <row r="830" spans="7:7" ht="15.75" customHeight="1" x14ac:dyDescent="0.2">
      <c r="G830" s="14"/>
    </row>
    <row r="831" spans="7:7" ht="15.75" customHeight="1" x14ac:dyDescent="0.2">
      <c r="G831" s="14"/>
    </row>
    <row r="832" spans="7:7" ht="15.75" customHeight="1" x14ac:dyDescent="0.2">
      <c r="G832" s="14"/>
    </row>
    <row r="833" spans="7:7" ht="15.75" customHeight="1" x14ac:dyDescent="0.2">
      <c r="G833" s="14"/>
    </row>
    <row r="834" spans="7:7" ht="15.75" customHeight="1" x14ac:dyDescent="0.2">
      <c r="G834" s="14"/>
    </row>
    <row r="835" spans="7:7" ht="15.75" customHeight="1" x14ac:dyDescent="0.2">
      <c r="G835" s="14"/>
    </row>
    <row r="836" spans="7:7" ht="15.75" customHeight="1" x14ac:dyDescent="0.2">
      <c r="G836" s="14"/>
    </row>
    <row r="837" spans="7:7" ht="15.75" customHeight="1" x14ac:dyDescent="0.2">
      <c r="G837" s="14"/>
    </row>
    <row r="838" spans="7:7" ht="15.75" customHeight="1" x14ac:dyDescent="0.2">
      <c r="G838" s="14"/>
    </row>
    <row r="839" spans="7:7" ht="15.75" customHeight="1" x14ac:dyDescent="0.2">
      <c r="G839" s="14"/>
    </row>
    <row r="840" spans="7:7" ht="15.75" customHeight="1" x14ac:dyDescent="0.2">
      <c r="G840" s="14"/>
    </row>
    <row r="841" spans="7:7" ht="15.75" customHeight="1" x14ac:dyDescent="0.2">
      <c r="G841" s="14"/>
    </row>
    <row r="842" spans="7:7" ht="15.75" customHeight="1" x14ac:dyDescent="0.2">
      <c r="G842" s="14"/>
    </row>
    <row r="843" spans="7:7" ht="15.75" customHeight="1" x14ac:dyDescent="0.2">
      <c r="G843" s="14"/>
    </row>
    <row r="844" spans="7:7" ht="15.75" customHeight="1" x14ac:dyDescent="0.2">
      <c r="G844" s="14"/>
    </row>
    <row r="845" spans="7:7" ht="15.75" customHeight="1" x14ac:dyDescent="0.2">
      <c r="G845" s="14"/>
    </row>
    <row r="846" spans="7:7" ht="15.75" customHeight="1" x14ac:dyDescent="0.2">
      <c r="G846" s="14"/>
    </row>
    <row r="847" spans="7:7" ht="15.75" customHeight="1" x14ac:dyDescent="0.2">
      <c r="G847" s="14"/>
    </row>
    <row r="848" spans="7:7" ht="15.75" customHeight="1" x14ac:dyDescent="0.2">
      <c r="G848" s="14"/>
    </row>
    <row r="849" spans="7:7" ht="15.75" customHeight="1" x14ac:dyDescent="0.2">
      <c r="G849" s="14"/>
    </row>
    <row r="850" spans="7:7" ht="15.75" customHeight="1" x14ac:dyDescent="0.2">
      <c r="G850" s="14"/>
    </row>
    <row r="851" spans="7:7" ht="15.75" customHeight="1" x14ac:dyDescent="0.2">
      <c r="G851" s="14"/>
    </row>
    <row r="852" spans="7:7" ht="15.75" customHeight="1" x14ac:dyDescent="0.2">
      <c r="G852" s="14"/>
    </row>
    <row r="853" spans="7:7" ht="15.75" customHeight="1" x14ac:dyDescent="0.2">
      <c r="G853" s="14"/>
    </row>
    <row r="854" spans="7:7" ht="15.75" customHeight="1" x14ac:dyDescent="0.2">
      <c r="G854" s="14"/>
    </row>
    <row r="855" spans="7:7" ht="15.75" customHeight="1" x14ac:dyDescent="0.2">
      <c r="G855" s="14"/>
    </row>
    <row r="856" spans="7:7" ht="15.75" customHeight="1" x14ac:dyDescent="0.2">
      <c r="G856" s="14"/>
    </row>
    <row r="857" spans="7:7" ht="15.75" customHeight="1" x14ac:dyDescent="0.2">
      <c r="G857" s="14"/>
    </row>
    <row r="858" spans="7:7" ht="15.75" customHeight="1" x14ac:dyDescent="0.2">
      <c r="G858" s="14"/>
    </row>
    <row r="859" spans="7:7" ht="15.75" customHeight="1" x14ac:dyDescent="0.2">
      <c r="G859" s="14"/>
    </row>
    <row r="860" spans="7:7" ht="15.75" customHeight="1" x14ac:dyDescent="0.2">
      <c r="G860" s="14"/>
    </row>
    <row r="861" spans="7:7" ht="15.75" customHeight="1" x14ac:dyDescent="0.2">
      <c r="G861" s="14"/>
    </row>
    <row r="862" spans="7:7" ht="15.75" customHeight="1" x14ac:dyDescent="0.2">
      <c r="G862" s="14"/>
    </row>
    <row r="863" spans="7:7" ht="15.75" customHeight="1" x14ac:dyDescent="0.2">
      <c r="G863" s="14"/>
    </row>
    <row r="864" spans="7:7" ht="15.75" customHeight="1" x14ac:dyDescent="0.2">
      <c r="G864" s="14"/>
    </row>
    <row r="865" spans="7:7" ht="15.75" customHeight="1" x14ac:dyDescent="0.2">
      <c r="G865" s="14"/>
    </row>
    <row r="866" spans="7:7" ht="15.75" customHeight="1" x14ac:dyDescent="0.2">
      <c r="G866" s="14"/>
    </row>
    <row r="867" spans="7:7" ht="15.75" customHeight="1" x14ac:dyDescent="0.2">
      <c r="G867" s="14"/>
    </row>
    <row r="868" spans="7:7" ht="15.75" customHeight="1" x14ac:dyDescent="0.2">
      <c r="G868" s="14"/>
    </row>
    <row r="869" spans="7:7" ht="15.75" customHeight="1" x14ac:dyDescent="0.2">
      <c r="G869" s="14"/>
    </row>
    <row r="870" spans="7:7" ht="15.75" customHeight="1" x14ac:dyDescent="0.2">
      <c r="G870" s="14"/>
    </row>
    <row r="871" spans="7:7" ht="15.75" customHeight="1" x14ac:dyDescent="0.2">
      <c r="G871" s="14"/>
    </row>
    <row r="872" spans="7:7" ht="15.75" customHeight="1" x14ac:dyDescent="0.2">
      <c r="G872" s="14"/>
    </row>
    <row r="873" spans="7:7" ht="15.75" customHeight="1" x14ac:dyDescent="0.2">
      <c r="G873" s="14"/>
    </row>
    <row r="874" spans="7:7" ht="15.75" customHeight="1" x14ac:dyDescent="0.2">
      <c r="G874" s="14"/>
    </row>
    <row r="875" spans="7:7" ht="15.75" customHeight="1" x14ac:dyDescent="0.2">
      <c r="G875" s="14"/>
    </row>
    <row r="876" spans="7:7" ht="15.75" customHeight="1" x14ac:dyDescent="0.2">
      <c r="G876" s="14"/>
    </row>
    <row r="877" spans="7:7" ht="15.75" customHeight="1" x14ac:dyDescent="0.2">
      <c r="G877" s="14"/>
    </row>
    <row r="878" spans="7:7" ht="15.75" customHeight="1" x14ac:dyDescent="0.2">
      <c r="G878" s="14"/>
    </row>
    <row r="879" spans="7:7" ht="15.75" customHeight="1" x14ac:dyDescent="0.2">
      <c r="G879" s="14"/>
    </row>
    <row r="880" spans="7:7" ht="15.75" customHeight="1" x14ac:dyDescent="0.2">
      <c r="G880" s="14"/>
    </row>
    <row r="881" spans="7:7" ht="15.75" customHeight="1" x14ac:dyDescent="0.2">
      <c r="G881" s="14"/>
    </row>
    <row r="882" spans="7:7" ht="15.75" customHeight="1" x14ac:dyDescent="0.2">
      <c r="G882" s="14"/>
    </row>
    <row r="883" spans="7:7" ht="15.75" customHeight="1" x14ac:dyDescent="0.2">
      <c r="G883" s="14"/>
    </row>
    <row r="884" spans="7:7" ht="15.75" customHeight="1" x14ac:dyDescent="0.2">
      <c r="G884" s="14"/>
    </row>
    <row r="885" spans="7:7" ht="15.75" customHeight="1" x14ac:dyDescent="0.2">
      <c r="G885" s="14"/>
    </row>
    <row r="886" spans="7:7" ht="15.75" customHeight="1" x14ac:dyDescent="0.2">
      <c r="G886" s="14"/>
    </row>
    <row r="887" spans="7:7" ht="15.75" customHeight="1" x14ac:dyDescent="0.2">
      <c r="G887" s="14"/>
    </row>
    <row r="888" spans="7:7" ht="15.75" customHeight="1" x14ac:dyDescent="0.2">
      <c r="G888" s="14"/>
    </row>
    <row r="889" spans="7:7" ht="15.75" customHeight="1" x14ac:dyDescent="0.2">
      <c r="G889" s="14"/>
    </row>
    <row r="890" spans="7:7" ht="15.75" customHeight="1" x14ac:dyDescent="0.2">
      <c r="G890" s="14"/>
    </row>
    <row r="891" spans="7:7" ht="15.75" customHeight="1" x14ac:dyDescent="0.2">
      <c r="G891" s="14"/>
    </row>
    <row r="892" spans="7:7" ht="15.75" customHeight="1" x14ac:dyDescent="0.2">
      <c r="G892" s="14"/>
    </row>
    <row r="893" spans="7:7" ht="15.75" customHeight="1" x14ac:dyDescent="0.2">
      <c r="G893" s="14"/>
    </row>
    <row r="894" spans="7:7" ht="15.75" customHeight="1" x14ac:dyDescent="0.2">
      <c r="G894" s="14"/>
    </row>
    <row r="895" spans="7:7" ht="15.75" customHeight="1" x14ac:dyDescent="0.2">
      <c r="G895" s="14"/>
    </row>
    <row r="896" spans="7:7" ht="15.75" customHeight="1" x14ac:dyDescent="0.2">
      <c r="G896" s="14"/>
    </row>
    <row r="897" spans="7:7" ht="15.75" customHeight="1" x14ac:dyDescent="0.2">
      <c r="G897" s="14"/>
    </row>
    <row r="898" spans="7:7" ht="15.75" customHeight="1" x14ac:dyDescent="0.2">
      <c r="G898" s="14"/>
    </row>
    <row r="899" spans="7:7" ht="15.75" customHeight="1" x14ac:dyDescent="0.2">
      <c r="G899" s="14"/>
    </row>
    <row r="900" spans="7:7" ht="15.75" customHeight="1" x14ac:dyDescent="0.2">
      <c r="G900" s="14"/>
    </row>
    <row r="901" spans="7:7" ht="15.75" customHeight="1" x14ac:dyDescent="0.2">
      <c r="G901" s="14"/>
    </row>
    <row r="902" spans="7:7" ht="15.75" customHeight="1" x14ac:dyDescent="0.2">
      <c r="G902" s="14"/>
    </row>
    <row r="903" spans="7:7" ht="15.75" customHeight="1" x14ac:dyDescent="0.2">
      <c r="G903" s="14"/>
    </row>
    <row r="904" spans="7:7" ht="15.75" customHeight="1" x14ac:dyDescent="0.2">
      <c r="G904" s="14"/>
    </row>
    <row r="905" spans="7:7" ht="15.75" customHeight="1" x14ac:dyDescent="0.2">
      <c r="G905" s="14"/>
    </row>
    <row r="906" spans="7:7" ht="15.75" customHeight="1" x14ac:dyDescent="0.2">
      <c r="G906" s="14"/>
    </row>
    <row r="907" spans="7:7" ht="15.75" customHeight="1" x14ac:dyDescent="0.2">
      <c r="G907" s="14"/>
    </row>
    <row r="908" spans="7:7" ht="15.75" customHeight="1" x14ac:dyDescent="0.2">
      <c r="G908" s="14"/>
    </row>
    <row r="909" spans="7:7" ht="15.75" customHeight="1" x14ac:dyDescent="0.2">
      <c r="G909" s="14"/>
    </row>
    <row r="910" spans="7:7" ht="15.75" customHeight="1" x14ac:dyDescent="0.2">
      <c r="G910" s="14"/>
    </row>
    <row r="911" spans="7:7" ht="15.75" customHeight="1" x14ac:dyDescent="0.2">
      <c r="G911" s="14"/>
    </row>
    <row r="912" spans="7:7" ht="15.75" customHeight="1" x14ac:dyDescent="0.2">
      <c r="G912" s="14"/>
    </row>
    <row r="913" spans="7:7" ht="15.75" customHeight="1" x14ac:dyDescent="0.2">
      <c r="G913" s="14"/>
    </row>
    <row r="914" spans="7:7" ht="15.75" customHeight="1" x14ac:dyDescent="0.2">
      <c r="G914" s="14"/>
    </row>
    <row r="915" spans="7:7" ht="15.75" customHeight="1" x14ac:dyDescent="0.2">
      <c r="G915" s="14"/>
    </row>
    <row r="916" spans="7:7" ht="15.75" customHeight="1" x14ac:dyDescent="0.2">
      <c r="G916" s="14"/>
    </row>
    <row r="917" spans="7:7" ht="15.75" customHeight="1" x14ac:dyDescent="0.2">
      <c r="G917" s="14"/>
    </row>
    <row r="918" spans="7:7" ht="15.75" customHeight="1" x14ac:dyDescent="0.2">
      <c r="G918" s="14"/>
    </row>
    <row r="919" spans="7:7" ht="15.75" customHeight="1" x14ac:dyDescent="0.2">
      <c r="G919" s="14"/>
    </row>
    <row r="920" spans="7:7" ht="15.75" customHeight="1" x14ac:dyDescent="0.2">
      <c r="G920" s="14"/>
    </row>
    <row r="921" spans="7:7" ht="15.75" customHeight="1" x14ac:dyDescent="0.2">
      <c r="G921" s="14"/>
    </row>
    <row r="922" spans="7:7" ht="15.75" customHeight="1" x14ac:dyDescent="0.2">
      <c r="G922" s="14"/>
    </row>
    <row r="923" spans="7:7" ht="15.75" customHeight="1" x14ac:dyDescent="0.2">
      <c r="G923" s="14"/>
    </row>
    <row r="924" spans="7:7" ht="15.75" customHeight="1" x14ac:dyDescent="0.2">
      <c r="G924" s="14"/>
    </row>
    <row r="925" spans="7:7" ht="15.75" customHeight="1" x14ac:dyDescent="0.2">
      <c r="G925" s="14"/>
    </row>
    <row r="926" spans="7:7" ht="15.75" customHeight="1" x14ac:dyDescent="0.2">
      <c r="G926" s="14"/>
    </row>
    <row r="927" spans="7:7" ht="15.75" customHeight="1" x14ac:dyDescent="0.2">
      <c r="G927" s="14"/>
    </row>
    <row r="928" spans="7:7" ht="15.75" customHeight="1" x14ac:dyDescent="0.2">
      <c r="G928" s="14"/>
    </row>
    <row r="929" spans="7:7" ht="15.75" customHeight="1" x14ac:dyDescent="0.2">
      <c r="G929" s="14"/>
    </row>
    <row r="930" spans="7:7" ht="15.75" customHeight="1" x14ac:dyDescent="0.2">
      <c r="G930" s="14"/>
    </row>
    <row r="931" spans="7:7" ht="15.75" customHeight="1" x14ac:dyDescent="0.2">
      <c r="G931" s="14"/>
    </row>
    <row r="932" spans="7:7" ht="15.75" customHeight="1" x14ac:dyDescent="0.2">
      <c r="G932" s="14"/>
    </row>
    <row r="933" spans="7:7" ht="15.75" customHeight="1" x14ac:dyDescent="0.2">
      <c r="G933" s="14"/>
    </row>
    <row r="934" spans="7:7" ht="15.75" customHeight="1" x14ac:dyDescent="0.2">
      <c r="G934" s="14"/>
    </row>
    <row r="935" spans="7:7" ht="15.75" customHeight="1" x14ac:dyDescent="0.2">
      <c r="G935" s="14"/>
    </row>
    <row r="936" spans="7:7" ht="15.75" customHeight="1" x14ac:dyDescent="0.2">
      <c r="G936" s="14"/>
    </row>
    <row r="937" spans="7:7" ht="15.75" customHeight="1" x14ac:dyDescent="0.2">
      <c r="G937" s="14"/>
    </row>
    <row r="938" spans="7:7" ht="15.75" customHeight="1" x14ac:dyDescent="0.2">
      <c r="G938" s="14"/>
    </row>
    <row r="939" spans="7:7" ht="15.75" customHeight="1" x14ac:dyDescent="0.2">
      <c r="G939" s="14"/>
    </row>
    <row r="940" spans="7:7" ht="15.75" customHeight="1" x14ac:dyDescent="0.2">
      <c r="G940" s="14"/>
    </row>
    <row r="941" spans="7:7" ht="15.75" customHeight="1" x14ac:dyDescent="0.2">
      <c r="G941" s="14"/>
    </row>
    <row r="942" spans="7:7" ht="15.75" customHeight="1" x14ac:dyDescent="0.2">
      <c r="G942" s="14"/>
    </row>
    <row r="943" spans="7:7" ht="15.75" customHeight="1" x14ac:dyDescent="0.2">
      <c r="G943" s="14"/>
    </row>
    <row r="944" spans="7:7" ht="15.75" customHeight="1" x14ac:dyDescent="0.2">
      <c r="G944" s="14"/>
    </row>
    <row r="945" spans="7:7" ht="15.75" customHeight="1" x14ac:dyDescent="0.2">
      <c r="G945" s="14"/>
    </row>
    <row r="946" spans="7:7" ht="15.75" customHeight="1" x14ac:dyDescent="0.2">
      <c r="G946" s="14"/>
    </row>
    <row r="947" spans="7:7" ht="15.75" customHeight="1" x14ac:dyDescent="0.2">
      <c r="G947" s="14"/>
    </row>
    <row r="948" spans="7:7" ht="15.75" customHeight="1" x14ac:dyDescent="0.2">
      <c r="G948" s="14"/>
    </row>
    <row r="949" spans="7:7" ht="15.75" customHeight="1" x14ac:dyDescent="0.2">
      <c r="G949" s="14"/>
    </row>
    <row r="950" spans="7:7" ht="15.75" customHeight="1" x14ac:dyDescent="0.2">
      <c r="G950" s="14"/>
    </row>
    <row r="951" spans="7:7" ht="15.75" customHeight="1" x14ac:dyDescent="0.2">
      <c r="G951" s="14"/>
    </row>
    <row r="952" spans="7:7" ht="15.75" customHeight="1" x14ac:dyDescent="0.2">
      <c r="G952" s="14"/>
    </row>
    <row r="953" spans="7:7" ht="15.75" customHeight="1" x14ac:dyDescent="0.2">
      <c r="G953" s="14"/>
    </row>
    <row r="954" spans="7:7" ht="15.75" customHeight="1" x14ac:dyDescent="0.2">
      <c r="G954" s="14"/>
    </row>
    <row r="955" spans="7:7" ht="15.75" customHeight="1" x14ac:dyDescent="0.2">
      <c r="G955" s="14"/>
    </row>
    <row r="956" spans="7:7" ht="15.75" customHeight="1" x14ac:dyDescent="0.2">
      <c r="G956" s="14"/>
    </row>
    <row r="957" spans="7:7" ht="15.75" customHeight="1" x14ac:dyDescent="0.2">
      <c r="G957" s="14"/>
    </row>
    <row r="958" spans="7:7" ht="15.75" customHeight="1" x14ac:dyDescent="0.2">
      <c r="G958" s="14"/>
    </row>
    <row r="959" spans="7:7" ht="15.75" customHeight="1" x14ac:dyDescent="0.2">
      <c r="G959" s="14"/>
    </row>
    <row r="960" spans="7:7" ht="15.75" customHeight="1" x14ac:dyDescent="0.2">
      <c r="G960" s="14"/>
    </row>
    <row r="961" spans="7:7" ht="15.75" customHeight="1" x14ac:dyDescent="0.2">
      <c r="G961" s="14"/>
    </row>
    <row r="962" spans="7:7" ht="15.75" customHeight="1" x14ac:dyDescent="0.2">
      <c r="G962" s="14"/>
    </row>
    <row r="963" spans="7:7" ht="15.75" customHeight="1" x14ac:dyDescent="0.2">
      <c r="G963" s="14"/>
    </row>
    <row r="964" spans="7:7" ht="15.75" customHeight="1" x14ac:dyDescent="0.2">
      <c r="G964" s="14"/>
    </row>
    <row r="965" spans="7:7" ht="15.75" customHeight="1" x14ac:dyDescent="0.2">
      <c r="G965" s="14"/>
    </row>
    <row r="966" spans="7:7" ht="15.75" customHeight="1" x14ac:dyDescent="0.2">
      <c r="G966" s="14"/>
    </row>
    <row r="967" spans="7:7" ht="15.75" customHeight="1" x14ac:dyDescent="0.2">
      <c r="G967" s="14"/>
    </row>
    <row r="968" spans="7:7" ht="15.75" customHeight="1" x14ac:dyDescent="0.2">
      <c r="G968" s="14"/>
    </row>
    <row r="969" spans="7:7" ht="15.75" customHeight="1" x14ac:dyDescent="0.2">
      <c r="G969" s="14"/>
    </row>
    <row r="970" spans="7:7" ht="15.75" customHeight="1" x14ac:dyDescent="0.2">
      <c r="G970" s="14"/>
    </row>
    <row r="971" spans="7:7" ht="15.75" customHeight="1" x14ac:dyDescent="0.2">
      <c r="G971" s="14"/>
    </row>
    <row r="972" spans="7:7" ht="15.75" customHeight="1" x14ac:dyDescent="0.2">
      <c r="G972" s="14"/>
    </row>
    <row r="973" spans="7:7" ht="15.75" customHeight="1" x14ac:dyDescent="0.2">
      <c r="G973" s="14"/>
    </row>
    <row r="974" spans="7:7" ht="15.75" customHeight="1" x14ac:dyDescent="0.2">
      <c r="G974" s="14"/>
    </row>
    <row r="975" spans="7:7" ht="15.75" customHeight="1" x14ac:dyDescent="0.2">
      <c r="G975" s="14"/>
    </row>
    <row r="976" spans="7:7" ht="15.75" customHeight="1" x14ac:dyDescent="0.2">
      <c r="G976" s="14"/>
    </row>
    <row r="977" spans="7:7" ht="15.75" customHeight="1" x14ac:dyDescent="0.2">
      <c r="G977" s="14"/>
    </row>
    <row r="978" spans="7:7" ht="15.75" customHeight="1" x14ac:dyDescent="0.2">
      <c r="G978" s="14"/>
    </row>
    <row r="979" spans="7:7" ht="15.75" customHeight="1" x14ac:dyDescent="0.2">
      <c r="G979" s="14"/>
    </row>
    <row r="980" spans="7:7" ht="15.75" customHeight="1" x14ac:dyDescent="0.2">
      <c r="G980" s="14"/>
    </row>
    <row r="981" spans="7:7" ht="15.75" customHeight="1" x14ac:dyDescent="0.2">
      <c r="G981" s="14"/>
    </row>
    <row r="982" spans="7:7" ht="15.75" customHeight="1" x14ac:dyDescent="0.2">
      <c r="G982" s="14"/>
    </row>
    <row r="983" spans="7:7" ht="15.75" customHeight="1" x14ac:dyDescent="0.2">
      <c r="G983" s="14"/>
    </row>
    <row r="984" spans="7:7" ht="15.75" customHeight="1" x14ac:dyDescent="0.2">
      <c r="G984" s="14"/>
    </row>
    <row r="985" spans="7:7" ht="15.75" customHeight="1" x14ac:dyDescent="0.2">
      <c r="G985" s="14"/>
    </row>
    <row r="986" spans="7:7" ht="15.75" customHeight="1" x14ac:dyDescent="0.2">
      <c r="G986" s="14"/>
    </row>
    <row r="987" spans="7:7" ht="15.75" customHeight="1" x14ac:dyDescent="0.2">
      <c r="G987" s="14"/>
    </row>
    <row r="988" spans="7:7" ht="15.75" customHeight="1" x14ac:dyDescent="0.2">
      <c r="G988" s="14"/>
    </row>
    <row r="989" spans="7:7" ht="15.75" customHeight="1" x14ac:dyDescent="0.2">
      <c r="G989" s="14"/>
    </row>
    <row r="990" spans="7:7" ht="15.75" customHeight="1" x14ac:dyDescent="0.2">
      <c r="G990" s="14"/>
    </row>
    <row r="991" spans="7:7" ht="15.75" customHeight="1" x14ac:dyDescent="0.2">
      <c r="G991" s="14"/>
    </row>
    <row r="992" spans="7:7" ht="15.75" customHeight="1" x14ac:dyDescent="0.2">
      <c r="G992" s="14"/>
    </row>
    <row r="993" spans="7:7" ht="15.75" customHeight="1" x14ac:dyDescent="0.2">
      <c r="G993" s="14"/>
    </row>
    <row r="994" spans="7:7" ht="15.75" customHeight="1" x14ac:dyDescent="0.2">
      <c r="G994" s="14"/>
    </row>
    <row r="995" spans="7:7" ht="15.75" customHeight="1" x14ac:dyDescent="0.2">
      <c r="G995" s="14"/>
    </row>
    <row r="996" spans="7:7" ht="15.75" customHeight="1" x14ac:dyDescent="0.2">
      <c r="G996" s="14"/>
    </row>
    <row r="997" spans="7:7" ht="15.75" customHeight="1" x14ac:dyDescent="0.2">
      <c r="G997" s="14"/>
    </row>
    <row r="998" spans="7:7" ht="15.75" customHeight="1" x14ac:dyDescent="0.2">
      <c r="G998" s="14"/>
    </row>
    <row r="999" spans="7:7" ht="15.75" customHeight="1" x14ac:dyDescent="0.2">
      <c r="G999" s="14"/>
    </row>
    <row r="1000" spans="7:7" ht="15.75" customHeight="1" x14ac:dyDescent="0.2">
      <c r="G1000" s="14"/>
    </row>
    <row r="1001" spans="7:7" ht="15.75" customHeight="1" x14ac:dyDescent="0.2">
      <c r="G1001" s="14"/>
    </row>
    <row r="1002" spans="7:7" ht="15.75" customHeight="1" x14ac:dyDescent="0.2">
      <c r="G1002" s="14"/>
    </row>
    <row r="1003" spans="7:7" ht="15.75" customHeight="1" x14ac:dyDescent="0.2">
      <c r="G1003" s="14"/>
    </row>
    <row r="1004" spans="7:7" ht="15.75" customHeight="1" x14ac:dyDescent="0.2">
      <c r="G1004" s="14"/>
    </row>
    <row r="1005" spans="7:7" ht="15.75" customHeight="1" x14ac:dyDescent="0.2">
      <c r="G1005" s="14"/>
    </row>
    <row r="1006" spans="7:7" ht="15.75" customHeight="1" x14ac:dyDescent="0.2">
      <c r="G1006" s="14"/>
    </row>
    <row r="1007" spans="7:7" ht="15.75" customHeight="1" x14ac:dyDescent="0.2">
      <c r="G1007" s="14"/>
    </row>
    <row r="1008" spans="7:7" ht="15.75" customHeight="1" x14ac:dyDescent="0.2">
      <c r="G1008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Formenti</dc:creator>
  <cp:lastModifiedBy>Giulio Formenti</cp:lastModifiedBy>
  <dcterms:created xsi:type="dcterms:W3CDTF">2021-03-30T20:29:38Z</dcterms:created>
  <dcterms:modified xsi:type="dcterms:W3CDTF">2021-04-12T11:50:11Z</dcterms:modified>
</cp:coreProperties>
</file>