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207A6A7-6396-43DD-BE50-DDE97EF3B6D4}" xr6:coauthVersionLast="47" xr6:coauthVersionMax="47" xr10:uidLastSave="{00000000-0000-0000-0000-000000000000}"/>
  <bookViews>
    <workbookView xWindow="9756" yWindow="5520" windowWidth="20568" windowHeight="10728" activeTab="4" xr2:uid="{00000000-000D-0000-FFFF-FFFF00000000}"/>
  </bookViews>
  <sheets>
    <sheet name="ref. ChIP-seq datasets" sheetId="8" r:id="rId1"/>
    <sheet name="ChIP-seq datasets" sheetId="10" r:id="rId2"/>
    <sheet name="RNA-seq datasets" sheetId="12" r:id="rId3"/>
    <sheet name="CLIP-seq datasets" sheetId="13" r:id="rId4"/>
    <sheet name="MS datasets" sheetId="14" r:id="rId5"/>
  </sheets>
  <calcPr calcId="191029" concurrentCalc="0"/>
</workbook>
</file>

<file path=xl/calcChain.xml><?xml version="1.0" encoding="utf-8"?>
<calcChain xmlns="http://schemas.openxmlformats.org/spreadsheetml/2006/main">
  <c r="I19" i="10" l="1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</calcChain>
</file>

<file path=xl/sharedStrings.xml><?xml version="1.0" encoding="utf-8"?>
<sst xmlns="http://schemas.openxmlformats.org/spreadsheetml/2006/main" count="616" uniqueCount="212">
  <si>
    <t>PE RNA-seq</t>
    <phoneticPr fontId="1" type="noConversion"/>
  </si>
  <si>
    <t>SE ChIP-seq IP</t>
    <phoneticPr fontId="1" type="noConversion"/>
  </si>
  <si>
    <t>SE ChIP-seq INPUT</t>
    <phoneticPr fontId="1" type="noConversion"/>
  </si>
  <si>
    <t>SRR8329547</t>
    <phoneticPr fontId="2" type="noConversion"/>
  </si>
  <si>
    <t>SRR8329548</t>
    <phoneticPr fontId="2" type="noConversion"/>
  </si>
  <si>
    <t>H3K27ac</t>
    <phoneticPr fontId="1" type="noConversion"/>
  </si>
  <si>
    <t>ChIP DNA rep1</t>
    <phoneticPr fontId="1" type="noConversion"/>
  </si>
  <si>
    <t>ChIP DNA rep2</t>
    <phoneticPr fontId="1" type="noConversion"/>
  </si>
  <si>
    <t>Input DNA rep1</t>
    <phoneticPr fontId="2" type="noConversion"/>
  </si>
  <si>
    <t>Input DNA rep2</t>
  </si>
  <si>
    <t>Input DNA rep3</t>
  </si>
  <si>
    <t>SRR8329551</t>
    <phoneticPr fontId="2" type="noConversion"/>
  </si>
  <si>
    <t>SRR8329549</t>
    <phoneticPr fontId="2" type="noConversion"/>
  </si>
  <si>
    <t>SRR8329550</t>
    <phoneticPr fontId="2" type="noConversion"/>
  </si>
  <si>
    <t>H3K4me3</t>
    <phoneticPr fontId="1" type="noConversion"/>
  </si>
  <si>
    <t>SRR2320760</t>
    <phoneticPr fontId="2" type="noConversion"/>
  </si>
  <si>
    <t>SRR2320762</t>
    <phoneticPr fontId="2" type="noConversion"/>
  </si>
  <si>
    <t>SRR6024873</t>
    <phoneticPr fontId="2" type="noConversion"/>
  </si>
  <si>
    <t>SRR6024877</t>
    <phoneticPr fontId="2" type="noConversion"/>
  </si>
  <si>
    <t>CLIP_ADAR_rep1</t>
  </si>
  <si>
    <t>CLIP_ADAR_rep2</t>
  </si>
  <si>
    <t>CLIP_ELAVL1_rep1</t>
  </si>
  <si>
    <t>CLIP_ELAVL1_rep2</t>
  </si>
  <si>
    <t>CLIP_input_ADAR_rep1</t>
  </si>
  <si>
    <t>CLIP_input_ADAR_rep2</t>
  </si>
  <si>
    <t>CLIP_input_ELAVL1_rep1</t>
  </si>
  <si>
    <t>CLIP_input_ELAVL1_rep2</t>
  </si>
  <si>
    <t>CLIP_input_KHSRP_rep1</t>
  </si>
  <si>
    <t>CLIP_input_KHSRP_rep2</t>
  </si>
  <si>
    <t>CLIP_input_PTBP3_rep1</t>
  </si>
  <si>
    <t>CLIP_input_PTBP3_rep2</t>
  </si>
  <si>
    <t>CLIP_input_QKI5_rep2</t>
  </si>
  <si>
    <t>CLIP_KHSRP_rep1</t>
  </si>
  <si>
    <t>CLIP_KHSRP_rep2</t>
  </si>
  <si>
    <t>CLIP_PTBP3_rep1</t>
  </si>
  <si>
    <t>CLIP_PTBP3_rep2</t>
  </si>
  <si>
    <t>CLIP_QKI5_rep2</t>
  </si>
  <si>
    <t>OE_QKI5_M1_rep1</t>
    <phoneticPr fontId="1" type="noConversion"/>
  </si>
  <si>
    <t>OE_QKI5_M1_rep2</t>
    <phoneticPr fontId="1" type="noConversion"/>
  </si>
  <si>
    <t>OE_QKI5_rep1</t>
    <phoneticPr fontId="1" type="noConversion"/>
  </si>
  <si>
    <t>OE_QKI5_rep2</t>
    <phoneticPr fontId="1" type="noConversion"/>
  </si>
  <si>
    <t>PMA_48hr_rep1</t>
    <phoneticPr fontId="1" type="noConversion"/>
  </si>
  <si>
    <t>PMA_48hr_rep2</t>
    <phoneticPr fontId="1" type="noConversion"/>
  </si>
  <si>
    <t>IP sample</t>
    <phoneticPr fontId="1" type="noConversion"/>
  </si>
  <si>
    <t>group</t>
    <phoneticPr fontId="1" type="noConversion"/>
  </si>
  <si>
    <t>Input sample</t>
    <phoneticPr fontId="1" type="noConversion"/>
  </si>
  <si>
    <t>ADAR_ChIP</t>
    <phoneticPr fontId="1" type="noConversion"/>
  </si>
  <si>
    <t>ELAVL1_ChIP</t>
    <phoneticPr fontId="1" type="noConversion"/>
  </si>
  <si>
    <t>KHSRP_ChIP</t>
    <phoneticPr fontId="1" type="noConversion"/>
  </si>
  <si>
    <t>NUDT21_ChIP</t>
    <phoneticPr fontId="1" type="noConversion"/>
  </si>
  <si>
    <t>PTBP3_ChIP</t>
    <phoneticPr fontId="1" type="noConversion"/>
  </si>
  <si>
    <t>QKI5_ChIP</t>
    <phoneticPr fontId="1" type="noConversion"/>
  </si>
  <si>
    <t>SETD1A_ChIP</t>
    <phoneticPr fontId="1" type="noConversion"/>
  </si>
  <si>
    <t>ChIP_input_rep2</t>
    <phoneticPr fontId="1" type="noConversion"/>
  </si>
  <si>
    <t>ChIP_input_rep3</t>
    <phoneticPr fontId="1" type="noConversion"/>
  </si>
  <si>
    <t>GEO ID</t>
    <phoneticPr fontId="1" type="noConversion"/>
  </si>
  <si>
    <t>library type</t>
    <phoneticPr fontId="1" type="noConversion"/>
  </si>
  <si>
    <t>read length</t>
    <phoneticPr fontId="1" type="noConversion"/>
  </si>
  <si>
    <t>150bp</t>
    <phoneticPr fontId="1" type="noConversion"/>
  </si>
  <si>
    <t>instrument model</t>
    <phoneticPr fontId="1" type="noConversion"/>
  </si>
  <si>
    <t>ADAR_ChIP_rep1</t>
    <phoneticPr fontId="1" type="noConversion"/>
  </si>
  <si>
    <t>ChIP_input_rep1</t>
    <phoneticPr fontId="1" type="noConversion"/>
  </si>
  <si>
    <t>Illumina HiSeq X Ten</t>
    <phoneticPr fontId="1" type="noConversion"/>
  </si>
  <si>
    <t>ADAR_ChIP_rep2</t>
    <phoneticPr fontId="1" type="noConversion"/>
  </si>
  <si>
    <t>ELAVL1_ChIP_rep1</t>
    <phoneticPr fontId="1" type="noConversion"/>
  </si>
  <si>
    <t>ELAVL1_ChIP_rep2</t>
    <phoneticPr fontId="1" type="noConversion"/>
  </si>
  <si>
    <t>KHSRP_ChIP_rep1</t>
    <phoneticPr fontId="1" type="noConversion"/>
  </si>
  <si>
    <t>KHSRP_ChIP_rep2</t>
    <phoneticPr fontId="1" type="noConversion"/>
  </si>
  <si>
    <t>NUDT21_ChIP_rep1</t>
    <phoneticPr fontId="1" type="noConversion"/>
  </si>
  <si>
    <t>NUDT21_ChIP_rep2</t>
    <phoneticPr fontId="1" type="noConversion"/>
  </si>
  <si>
    <t>PTBP3_ChIP_rep1</t>
    <phoneticPr fontId="1" type="noConversion"/>
  </si>
  <si>
    <t>PTBP3_ChIP_rep2</t>
    <phoneticPr fontId="1" type="noConversion"/>
  </si>
  <si>
    <t>QKI5_ChIP_rep1</t>
    <phoneticPr fontId="1" type="noConversion"/>
  </si>
  <si>
    <t>QKI5_ChIP_rep2</t>
    <phoneticPr fontId="1" type="noConversion"/>
  </si>
  <si>
    <t>SETD1A_ChIP_rep1</t>
    <phoneticPr fontId="1" type="noConversion"/>
  </si>
  <si>
    <t>SETD1A_ChIP_rep2</t>
    <phoneticPr fontId="1" type="noConversion"/>
  </si>
  <si>
    <t>shCtrl1_rep1;shCtrl1_rep2</t>
    <phoneticPr fontId="1" type="noConversion"/>
  </si>
  <si>
    <t>shCtrl2_rep1;shCtrl2_rep2</t>
    <phoneticPr fontId="1" type="noConversion"/>
  </si>
  <si>
    <t>shCtrl3_rep1;shCtrl3_rep2</t>
    <phoneticPr fontId="1" type="noConversion"/>
  </si>
  <si>
    <t>OE_QKI5_M1</t>
    <phoneticPr fontId="1" type="noConversion"/>
  </si>
  <si>
    <t>OE_QKI5</t>
    <phoneticPr fontId="1" type="noConversion"/>
  </si>
  <si>
    <t>PMA_48hr</t>
    <phoneticPr fontId="1" type="noConversion"/>
  </si>
  <si>
    <t>PE ChIP-seq</t>
    <phoneticPr fontId="1" type="noConversion"/>
  </si>
  <si>
    <t>strand-specific PE eCLIPseq</t>
    <phoneticPr fontId="1" type="noConversion"/>
  </si>
  <si>
    <t>sample</t>
    <phoneticPr fontId="1" type="noConversion"/>
  </si>
  <si>
    <t>shQKI5</t>
    <phoneticPr fontId="1" type="noConversion"/>
  </si>
  <si>
    <t>Affymetrix</t>
    <phoneticPr fontId="1" type="noConversion"/>
  </si>
  <si>
    <t>GSE161943</t>
  </si>
  <si>
    <t>GSE161943</t>
    <phoneticPr fontId="1" type="noConversion"/>
  </si>
  <si>
    <t>CLIP_input_QKI5_rep1</t>
    <phoneticPr fontId="1" type="noConversion"/>
  </si>
  <si>
    <t>H3K36me3</t>
    <phoneticPr fontId="1" type="noConversion"/>
  </si>
  <si>
    <t>SRR568414</t>
    <phoneticPr fontId="2" type="noConversion"/>
  </si>
  <si>
    <t>SRR568415</t>
    <phoneticPr fontId="1" type="noConversion"/>
  </si>
  <si>
    <t>H3K27me3</t>
    <phoneticPr fontId="1" type="noConversion"/>
  </si>
  <si>
    <t>SRR568417</t>
    <phoneticPr fontId="2" type="noConversion"/>
  </si>
  <si>
    <t>SRR568418</t>
    <phoneticPr fontId="1" type="noConversion"/>
  </si>
  <si>
    <t>H3K79me2</t>
    <phoneticPr fontId="1" type="noConversion"/>
  </si>
  <si>
    <t>SRR568366</t>
    <phoneticPr fontId="2" type="noConversion"/>
  </si>
  <si>
    <t>SRR568367</t>
    <phoneticPr fontId="1" type="noConversion"/>
  </si>
  <si>
    <t>SRR568246</t>
    <phoneticPr fontId="2" type="noConversion"/>
  </si>
  <si>
    <t>SRR568247</t>
    <phoneticPr fontId="1" type="noConversion"/>
  </si>
  <si>
    <t>pol II</t>
    <phoneticPr fontId="1" type="noConversion"/>
  </si>
  <si>
    <t>Supplementary Table S9. Sequencing datasets. Related to Figure 2, Figure 4, Figure 5.</t>
    <phoneticPr fontId="2" type="noConversion"/>
  </si>
  <si>
    <t xml:space="preserve"> sample</t>
    <phoneticPr fontId="1" type="noConversion"/>
  </si>
  <si>
    <t xml:space="preserve"> control sample</t>
    <phoneticPr fontId="1" type="noConversion"/>
  </si>
  <si>
    <t>shCtrl1_rep1</t>
    <phoneticPr fontId="1" type="noConversion"/>
  </si>
  <si>
    <t>shCtrl1_rep2</t>
    <phoneticPr fontId="1" type="noConversion"/>
  </si>
  <si>
    <t>shCtrl2_rep1</t>
    <phoneticPr fontId="1" type="noConversion"/>
  </si>
  <si>
    <t>shCtrl2_rep2</t>
    <phoneticPr fontId="1" type="noConversion"/>
  </si>
  <si>
    <t>shCtrl3_rep1</t>
    <phoneticPr fontId="1" type="noConversion"/>
  </si>
  <si>
    <t>shCtrl3_rep2</t>
    <phoneticPr fontId="1" type="noConversion"/>
  </si>
  <si>
    <t>shCtrl</t>
    <phoneticPr fontId="1" type="noConversion"/>
  </si>
  <si>
    <t>shADAR-1</t>
  </si>
  <si>
    <t>shADAR-1_rep2</t>
  </si>
  <si>
    <t>shELAVL1-1</t>
  </si>
  <si>
    <t>shELAVL1-1_rep1</t>
  </si>
  <si>
    <t>shELAVL1-1_rep2</t>
  </si>
  <si>
    <t>shKHSRP-1</t>
  </si>
  <si>
    <t>shKHSRP-1_rep1</t>
  </si>
  <si>
    <t>shKHSRP-1_rep2</t>
  </si>
  <si>
    <t>shNUDT21-1</t>
  </si>
  <si>
    <t>shNUDT21-1_rep1</t>
  </si>
  <si>
    <t>shNUDT21-1_rep2</t>
  </si>
  <si>
    <t>shPTBP3-1</t>
  </si>
  <si>
    <t>shPTBP3-1_rep1</t>
  </si>
  <si>
    <t>shPTBP3-1_rep2</t>
  </si>
  <si>
    <t>shSETD1A-1</t>
  </si>
  <si>
    <t>shSETD1A-1_rep1</t>
  </si>
  <si>
    <t>shSETD1A-1_rep2</t>
  </si>
  <si>
    <t>shADAR-2</t>
  </si>
  <si>
    <t>shADAR-2_rep1</t>
  </si>
  <si>
    <t>shADAR-2_rep2</t>
  </si>
  <si>
    <t>shELAVL1-2</t>
  </si>
  <si>
    <t>shELAVL1-2_rep1</t>
  </si>
  <si>
    <t>shELAVL1-2_rep2</t>
  </si>
  <si>
    <t>shKHSRP-2</t>
  </si>
  <si>
    <t>shKHSRP-2_rep1</t>
  </si>
  <si>
    <t>shKHSRP-2_rep2</t>
  </si>
  <si>
    <t>shNUDT21-2</t>
  </si>
  <si>
    <t>shNUDT21-2_rep1</t>
  </si>
  <si>
    <t>shNUDT21-2_rep2</t>
  </si>
  <si>
    <t>shPTBP3-2</t>
  </si>
  <si>
    <t>shPTBP3-2_rep1</t>
  </si>
  <si>
    <t>shPTBP3-2_rep2</t>
  </si>
  <si>
    <t>shSETD1A-2</t>
  </si>
  <si>
    <t>shSETD1A-2_rep1</t>
  </si>
  <si>
    <t>shSETD1A-2_rep2</t>
  </si>
  <si>
    <t>ChIP_input</t>
    <phoneticPr fontId="1" type="noConversion"/>
  </si>
  <si>
    <t>CLIP_ADAR</t>
    <phoneticPr fontId="1" type="noConversion"/>
  </si>
  <si>
    <t>CLIP_ELAVL1</t>
    <phoneticPr fontId="1" type="noConversion"/>
  </si>
  <si>
    <t>CLIP_KHSRP</t>
    <phoneticPr fontId="1" type="noConversion"/>
  </si>
  <si>
    <t>CLIP_NUDT21</t>
    <phoneticPr fontId="1" type="noConversion"/>
  </si>
  <si>
    <t>CLIP_PTBP3</t>
    <phoneticPr fontId="1" type="noConversion"/>
  </si>
  <si>
    <t>CLIP_QKI5</t>
    <phoneticPr fontId="1" type="noConversion"/>
  </si>
  <si>
    <t>CLIP_SETD1A</t>
    <phoneticPr fontId="1" type="noConversion"/>
  </si>
  <si>
    <t>CLIP_input_ADAR</t>
    <phoneticPr fontId="1" type="noConversion"/>
  </si>
  <si>
    <t>CLIP_input_ELAVL1</t>
    <phoneticPr fontId="1" type="noConversion"/>
  </si>
  <si>
    <t>CLIP_input_KHSRP</t>
    <phoneticPr fontId="1" type="noConversion"/>
  </si>
  <si>
    <t>CLIP_input_NUDT21</t>
    <phoneticPr fontId="1" type="noConversion"/>
  </si>
  <si>
    <t>CLIP_input_PTBP3</t>
    <phoneticPr fontId="1" type="noConversion"/>
  </si>
  <si>
    <t>CLIP_input_QKI5</t>
    <phoneticPr fontId="1" type="noConversion"/>
  </si>
  <si>
    <t>CLIP_input_SETD1A</t>
    <phoneticPr fontId="1" type="noConversion"/>
  </si>
  <si>
    <t>CLIP_QKI5_rep1</t>
    <phoneticPr fontId="1" type="noConversion"/>
  </si>
  <si>
    <t>raw reads</t>
    <phoneticPr fontId="1" type="noConversion"/>
  </si>
  <si>
    <t>reads without adaptor</t>
    <phoneticPr fontId="1" type="noConversion"/>
  </si>
  <si>
    <t>reads without repbase</t>
    <phoneticPr fontId="1" type="noConversion"/>
  </si>
  <si>
    <t>unique mapping reads</t>
    <phoneticPr fontId="1" type="noConversion"/>
  </si>
  <si>
    <t>clean reads</t>
    <phoneticPr fontId="1" type="noConversion"/>
  </si>
  <si>
    <t>unique mapped reads</t>
    <phoneticPr fontId="1" type="noConversion"/>
  </si>
  <si>
    <t>mapped reads</t>
    <phoneticPr fontId="1" type="noConversion"/>
  </si>
  <si>
    <t>shADAR-1_rep1</t>
    <phoneticPr fontId="1" type="noConversion"/>
  </si>
  <si>
    <t>IgG_ChIP</t>
    <phoneticPr fontId="1" type="noConversion"/>
  </si>
  <si>
    <t>ChIP_input_rep1;ChIP_input_rep2</t>
    <phoneticPr fontId="1" type="noConversion"/>
  </si>
  <si>
    <t>Ctrl</t>
    <phoneticPr fontId="1" type="noConversion"/>
  </si>
  <si>
    <t>Ctrl_rep1</t>
    <phoneticPr fontId="1" type="noConversion"/>
  </si>
  <si>
    <t>Ctrl_rep2</t>
    <phoneticPr fontId="1" type="noConversion"/>
  </si>
  <si>
    <t>Ctrl_rep1;Ctrl_rep2</t>
    <phoneticPr fontId="1" type="noConversion"/>
  </si>
  <si>
    <t>CLIP_SETD1A_rep1</t>
    <phoneticPr fontId="1" type="noConversion"/>
  </si>
  <si>
    <t>CLIP_input_SETD1A_rep1</t>
    <phoneticPr fontId="1" type="noConversion"/>
  </si>
  <si>
    <t>Illumina NovaSeq 6000</t>
    <phoneticPr fontId="1" type="noConversion"/>
  </si>
  <si>
    <t>CLIP_SETD1A_rep2</t>
    <phoneticPr fontId="1" type="noConversion"/>
  </si>
  <si>
    <t>CLIP_input_SETD1A_rep2</t>
    <phoneticPr fontId="1" type="noConversion"/>
  </si>
  <si>
    <t>CLIP_input_ADAR_rep1</t>
    <phoneticPr fontId="1" type="noConversion"/>
  </si>
  <si>
    <t>CLIP_input_ADAR_rep2</t>
    <phoneticPr fontId="1" type="noConversion"/>
  </si>
  <si>
    <t>CLIP_input_ELAVL1_rep1</t>
    <phoneticPr fontId="1" type="noConversion"/>
  </si>
  <si>
    <t>CLIP_input_ELAVL1_rep2</t>
    <phoneticPr fontId="1" type="noConversion"/>
  </si>
  <si>
    <t>CLIP_input_KHSRP_rep1</t>
    <phoneticPr fontId="1" type="noConversion"/>
  </si>
  <si>
    <t>CLIP_input_KHSRP_rep2</t>
    <phoneticPr fontId="1" type="noConversion"/>
  </si>
  <si>
    <t>CLIP_input_NUDT21_rep1</t>
    <phoneticPr fontId="1" type="noConversion"/>
  </si>
  <si>
    <t>CLIP_input_NUDT21_rep2</t>
    <phoneticPr fontId="1" type="noConversion"/>
  </si>
  <si>
    <t>CLIP_input_PTBP3_rep1</t>
    <phoneticPr fontId="1" type="noConversion"/>
  </si>
  <si>
    <t>CLIP_input_PTBP3_rep2</t>
    <phoneticPr fontId="1" type="noConversion"/>
  </si>
  <si>
    <t>CLIP_input_QKI5_rep2</t>
    <phoneticPr fontId="1" type="noConversion"/>
  </si>
  <si>
    <t>CLIP_NUDT21_rep1</t>
    <phoneticPr fontId="1" type="noConversion"/>
  </si>
  <si>
    <t>CLIP_NUDT21_rep2</t>
    <phoneticPr fontId="1" type="noConversion"/>
  </si>
  <si>
    <t>RBP screening in THP-1 cells</t>
    <phoneticPr fontId="1" type="noConversion"/>
  </si>
  <si>
    <t>PRIDE ID</t>
    <phoneticPr fontId="1" type="noConversion"/>
  </si>
  <si>
    <t>RBP screening in 293T cells</t>
    <phoneticPr fontId="1" type="noConversion"/>
  </si>
  <si>
    <t>RBP screening in K562 cells</t>
    <phoneticPr fontId="1" type="noConversion"/>
  </si>
  <si>
    <t>PXD028660</t>
    <phoneticPr fontId="1" type="noConversion"/>
  </si>
  <si>
    <t>PXD028668</t>
    <phoneticPr fontId="1" type="noConversion"/>
  </si>
  <si>
    <t>QKI5 co-IP samples in THP-1 cells</t>
    <phoneticPr fontId="1" type="noConversion"/>
  </si>
  <si>
    <t>PXD028743</t>
    <phoneticPr fontId="1" type="noConversion"/>
  </si>
  <si>
    <t>LTQ orbitrap velos</t>
    <phoneticPr fontId="1" type="noConversion"/>
  </si>
  <si>
    <t>orbitrap fusion lumos</t>
    <phoneticPr fontId="1" type="noConversion"/>
  </si>
  <si>
    <t>Q Exactive</t>
    <phoneticPr fontId="1" type="noConversion"/>
  </si>
  <si>
    <t>K562_SNE_rep1;K562_SNE_rep2;K562_CPE_rep1;K562_CPE_rep2</t>
    <phoneticPr fontId="1" type="noConversion"/>
  </si>
  <si>
    <t>GSE74887</t>
    <phoneticPr fontId="1" type="noConversion"/>
  </si>
  <si>
    <t>THP-1_SNE_rep1;THP-1_SNE_rep2;THP-1_CPE_rep1;THP-1_CPE_rep2</t>
    <phoneticPr fontId="1" type="noConversion"/>
  </si>
  <si>
    <t>PXD028787</t>
    <phoneticPr fontId="1" type="noConversion"/>
  </si>
  <si>
    <t>293T_SNE_rep1;293T_SNE_rep2;293T_CPE_rep1;293T_CPE_rep2</t>
    <phoneticPr fontId="1" type="noConversion"/>
  </si>
  <si>
    <t>QKI5-IP-rep1;QKI5-IP-rep2;IgG-rep1;IgG-rep2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</si>
</sst>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6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Normal 2" xfId="1" xr:uid="{C10D72C1-C088-4553-9E46-FC5981A6FCC1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A895-769B-4BD6-864F-6C9E6EE6F114}">
  <dimension ref="A1:F19"/>
  <sheetViews>
    <sheetView workbookViewId="0">
      <selection activeCell="A3" sqref="A3:F19"/>
    </sheetView>
  </sheetViews>
  <sheetFormatPr defaultRowHeight="13.2"/>
  <cols>
    <col min="1" max="1" width="22.21875" style="2" customWidth="1"/>
    <col min="2" max="2" width="35.21875" style="1" customWidth="1"/>
    <col min="3" max="3" width="43.33203125" style="1" customWidth="1"/>
    <col min="4" max="4" width="46.21875" style="1" customWidth="1"/>
    <col min="5" max="5" width="11.109375" style="1" bestFit="1" customWidth="1"/>
    <col min="6" max="6" width="19.6640625" style="1" customWidth="1"/>
    <col min="7" max="16384" width="8.88671875" style="1"/>
  </cols>
  <sheetData>
    <row r="1" spans="1:6" ht="15.6">
      <c r="A1" s="6" t="s">
        <v>102</v>
      </c>
    </row>
    <row r="2" spans="1:6" ht="15">
      <c r="A2" s="14" t="s">
        <v>44</v>
      </c>
      <c r="B2" s="15" t="s">
        <v>55</v>
      </c>
      <c r="C2" s="14" t="s">
        <v>84</v>
      </c>
      <c r="D2" s="15" t="s">
        <v>56</v>
      </c>
      <c r="E2" s="15" t="s">
        <v>163</v>
      </c>
      <c r="F2" s="15" t="s">
        <v>169</v>
      </c>
    </row>
    <row r="3" spans="1:6" ht="13.8" thickBot="1">
      <c r="A3" s="20" t="s">
        <v>5</v>
      </c>
      <c r="B3" s="7" t="s">
        <v>3</v>
      </c>
      <c r="C3" s="7" t="s">
        <v>6</v>
      </c>
      <c r="D3" s="7" t="s">
        <v>1</v>
      </c>
      <c r="E3" s="8">
        <v>49531902</v>
      </c>
      <c r="F3" s="8">
        <f>E3*99.45%</f>
        <v>49259476.539000005</v>
      </c>
    </row>
    <row r="4" spans="1:6" ht="13.8" thickBot="1">
      <c r="A4" s="19"/>
      <c r="B4" s="9" t="s">
        <v>4</v>
      </c>
      <c r="C4" s="9" t="s">
        <v>7</v>
      </c>
      <c r="D4" s="9" t="s">
        <v>1</v>
      </c>
      <c r="E4" s="10">
        <v>53425186</v>
      </c>
      <c r="F4" s="10">
        <f>E4*98.2%</f>
        <v>52463532.652000003</v>
      </c>
    </row>
    <row r="5" spans="1:6" ht="13.8" thickBot="1">
      <c r="A5" s="19"/>
      <c r="B5" s="9" t="s">
        <v>12</v>
      </c>
      <c r="C5" s="9" t="s">
        <v>8</v>
      </c>
      <c r="D5" s="10" t="s">
        <v>2</v>
      </c>
      <c r="E5" s="10">
        <v>41585957</v>
      </c>
      <c r="F5" s="10">
        <f>99.02%*E5</f>
        <v>41178414.621399999</v>
      </c>
    </row>
    <row r="6" spans="1:6" ht="13.8" thickBot="1">
      <c r="A6" s="19"/>
      <c r="B6" s="9" t="s">
        <v>13</v>
      </c>
      <c r="C6" s="9" t="s">
        <v>9</v>
      </c>
      <c r="D6" s="10" t="s">
        <v>2</v>
      </c>
      <c r="E6" s="10">
        <v>41672725</v>
      </c>
      <c r="F6" s="10">
        <f>97.85%*E6</f>
        <v>40776761.412499994</v>
      </c>
    </row>
    <row r="7" spans="1:6" ht="13.8" thickBot="1">
      <c r="A7" s="19"/>
      <c r="B7" s="9" t="s">
        <v>11</v>
      </c>
      <c r="C7" s="9" t="s">
        <v>10</v>
      </c>
      <c r="D7" s="10" t="s">
        <v>2</v>
      </c>
      <c r="E7" s="10">
        <v>64255523</v>
      </c>
      <c r="F7" s="10">
        <f>E7*97.35%</f>
        <v>62552751.640499994</v>
      </c>
    </row>
    <row r="8" spans="1:6" ht="13.8" thickBot="1">
      <c r="A8" s="19" t="s">
        <v>90</v>
      </c>
      <c r="B8" s="9" t="s">
        <v>91</v>
      </c>
      <c r="C8" s="9" t="s">
        <v>6</v>
      </c>
      <c r="D8" s="9" t="s">
        <v>1</v>
      </c>
      <c r="E8" s="10">
        <v>21869596</v>
      </c>
      <c r="F8" s="10">
        <f>98.41%*E8</f>
        <v>21521869.423599999</v>
      </c>
    </row>
    <row r="9" spans="1:6" ht="13.8" thickBot="1">
      <c r="A9" s="19"/>
      <c r="B9" s="9" t="s">
        <v>92</v>
      </c>
      <c r="C9" s="9" t="s">
        <v>7</v>
      </c>
      <c r="D9" s="9" t="s">
        <v>1</v>
      </c>
      <c r="E9" s="10">
        <v>25831135</v>
      </c>
      <c r="F9" s="10">
        <f>25831135*99.01%</f>
        <v>25575406.763500001</v>
      </c>
    </row>
    <row r="10" spans="1:6" ht="13.8" thickBot="1">
      <c r="A10" s="19" t="s">
        <v>93</v>
      </c>
      <c r="B10" s="9" t="s">
        <v>94</v>
      </c>
      <c r="C10" s="9" t="s">
        <v>6</v>
      </c>
      <c r="D10" s="9" t="s">
        <v>1</v>
      </c>
      <c r="E10" s="10">
        <v>28806464</v>
      </c>
      <c r="F10" s="10">
        <f>28806464*96.95%</f>
        <v>27927866.848000001</v>
      </c>
    </row>
    <row r="11" spans="1:6" ht="13.8" thickBot="1">
      <c r="A11" s="19"/>
      <c r="B11" s="9" t="s">
        <v>95</v>
      </c>
      <c r="C11" s="9" t="s">
        <v>7</v>
      </c>
      <c r="D11" s="9" t="s">
        <v>1</v>
      </c>
      <c r="E11" s="10">
        <v>24175906</v>
      </c>
      <c r="F11" s="10">
        <f>E11*99.45%</f>
        <v>24042938.517000001</v>
      </c>
    </row>
    <row r="12" spans="1:6" ht="13.8" thickBot="1">
      <c r="A12" s="19" t="s">
        <v>96</v>
      </c>
      <c r="B12" s="9" t="s">
        <v>97</v>
      </c>
      <c r="C12" s="9" t="s">
        <v>6</v>
      </c>
      <c r="D12" s="9" t="s">
        <v>1</v>
      </c>
      <c r="E12" s="10">
        <v>22624204</v>
      </c>
      <c r="F12" s="10">
        <f>97.92%*E12</f>
        <v>22153620.5568</v>
      </c>
    </row>
    <row r="13" spans="1:6" ht="13.8" thickBot="1">
      <c r="A13" s="19"/>
      <c r="B13" s="9" t="s">
        <v>98</v>
      </c>
      <c r="C13" s="9" t="s">
        <v>7</v>
      </c>
      <c r="D13" s="9" t="s">
        <v>1</v>
      </c>
      <c r="E13" s="10">
        <v>23080821</v>
      </c>
      <c r="F13" s="10">
        <f>E13*99.16%</f>
        <v>22886942.103599999</v>
      </c>
    </row>
    <row r="14" spans="1:6" ht="13.8" thickBot="1">
      <c r="A14" s="19"/>
      <c r="B14" s="9" t="s">
        <v>99</v>
      </c>
      <c r="C14" s="9" t="s">
        <v>8</v>
      </c>
      <c r="D14" s="10" t="s">
        <v>2</v>
      </c>
      <c r="E14" s="10">
        <v>46065619</v>
      </c>
      <c r="F14" s="10">
        <f>89.49%*E14</f>
        <v>41224122.443099998</v>
      </c>
    </row>
    <row r="15" spans="1:6" ht="13.8" thickBot="1">
      <c r="A15" s="19"/>
      <c r="B15" s="9" t="s">
        <v>100</v>
      </c>
      <c r="C15" s="9" t="s">
        <v>9</v>
      </c>
      <c r="D15" s="10" t="s">
        <v>2</v>
      </c>
      <c r="E15" s="10">
        <v>12466965</v>
      </c>
      <c r="F15" s="10">
        <f>94.29%*E15</f>
        <v>11755101.298500001</v>
      </c>
    </row>
    <row r="16" spans="1:6" ht="13.8" thickBot="1">
      <c r="A16" s="19" t="s">
        <v>14</v>
      </c>
      <c r="B16" s="9" t="s">
        <v>15</v>
      </c>
      <c r="C16" s="9" t="s">
        <v>6</v>
      </c>
      <c r="D16" s="9" t="s">
        <v>1</v>
      </c>
      <c r="E16" s="10">
        <v>25841279</v>
      </c>
      <c r="F16" s="10">
        <f>E16*99.22%</f>
        <v>25639717.023800001</v>
      </c>
    </row>
    <row r="17" spans="1:6" ht="13.8" thickBot="1">
      <c r="A17" s="19"/>
      <c r="B17" s="9" t="s">
        <v>16</v>
      </c>
      <c r="C17" s="9" t="s">
        <v>7</v>
      </c>
      <c r="D17" s="9" t="s">
        <v>1</v>
      </c>
      <c r="E17" s="10">
        <v>25859601</v>
      </c>
      <c r="F17" s="10">
        <f>E17*99.03%</f>
        <v>25608762.870299999</v>
      </c>
    </row>
    <row r="18" spans="1:6" ht="13.8" thickBot="1">
      <c r="A18" s="19" t="s">
        <v>101</v>
      </c>
      <c r="B18" s="9" t="s">
        <v>17</v>
      </c>
      <c r="C18" s="9" t="s">
        <v>6</v>
      </c>
      <c r="D18" s="9" t="s">
        <v>1</v>
      </c>
      <c r="E18" s="10">
        <v>8724013</v>
      </c>
      <c r="F18" s="10">
        <f>E18*88.51%</f>
        <v>7721623.9062999999</v>
      </c>
    </row>
    <row r="19" spans="1:6" ht="13.8" thickBot="1">
      <c r="A19" s="19"/>
      <c r="B19" s="9" t="s">
        <v>18</v>
      </c>
      <c r="C19" s="9" t="s">
        <v>7</v>
      </c>
      <c r="D19" s="9" t="s">
        <v>1</v>
      </c>
      <c r="E19" s="10">
        <v>9971919</v>
      </c>
      <c r="F19" s="10">
        <f>E19*88.78%</f>
        <v>8853069.6882000007</v>
      </c>
    </row>
  </sheetData>
  <mergeCells count="6">
    <mergeCell ref="A18:A19"/>
    <mergeCell ref="A3:A7"/>
    <mergeCell ref="A8:A9"/>
    <mergeCell ref="A10:A11"/>
    <mergeCell ref="A12:A15"/>
    <mergeCell ref="A16:A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7382-EB27-4B4A-BBBE-D2E43CBD5380}">
  <dimension ref="A1:I19"/>
  <sheetViews>
    <sheetView workbookViewId="0">
      <selection activeCell="A2" sqref="A2:D19"/>
    </sheetView>
  </sheetViews>
  <sheetFormatPr defaultRowHeight="13.2"/>
  <cols>
    <col min="1" max="1" width="18.5546875" style="1" customWidth="1"/>
    <col min="2" max="2" width="20.109375" style="1" customWidth="1"/>
    <col min="3" max="3" width="18.6640625" style="1" customWidth="1"/>
    <col min="4" max="4" width="23.109375" style="1" customWidth="1"/>
    <col min="5" max="5" width="14.88671875" style="1" customWidth="1"/>
    <col min="6" max="6" width="12.5546875" style="1" customWidth="1"/>
    <col min="7" max="7" width="24.77734375" style="1" customWidth="1"/>
    <col min="8" max="8" width="13" style="1" customWidth="1"/>
    <col min="9" max="9" width="22.6640625" style="1" customWidth="1"/>
    <col min="10" max="16384" width="8.88671875" style="1"/>
  </cols>
  <sheetData>
    <row r="1" spans="1:9" s="16" customFormat="1" ht="15">
      <c r="A1" s="15" t="s">
        <v>44</v>
      </c>
      <c r="B1" s="15" t="s">
        <v>84</v>
      </c>
      <c r="C1" s="15" t="s">
        <v>45</v>
      </c>
      <c r="D1" s="15" t="s">
        <v>55</v>
      </c>
      <c r="E1" s="15" t="s">
        <v>56</v>
      </c>
      <c r="F1" s="15" t="s">
        <v>57</v>
      </c>
      <c r="G1" s="15" t="s">
        <v>59</v>
      </c>
      <c r="H1" s="15" t="s">
        <v>163</v>
      </c>
      <c r="I1" s="15" t="s">
        <v>168</v>
      </c>
    </row>
    <row r="2" spans="1:9">
      <c r="A2" s="27" t="s">
        <v>46</v>
      </c>
      <c r="B2" s="11" t="s">
        <v>60</v>
      </c>
      <c r="C2" s="11" t="s">
        <v>61</v>
      </c>
      <c r="D2" s="11" t="s">
        <v>88</v>
      </c>
      <c r="E2" s="11" t="s">
        <v>82</v>
      </c>
      <c r="F2" s="11" t="s">
        <v>58</v>
      </c>
      <c r="G2" s="11" t="s">
        <v>62</v>
      </c>
      <c r="H2" s="11">
        <v>22681964</v>
      </c>
      <c r="I2" s="11">
        <v>17971083</v>
      </c>
    </row>
    <row r="3" spans="1:9">
      <c r="A3" s="27"/>
      <c r="B3" s="11" t="s">
        <v>63</v>
      </c>
      <c r="C3" s="11" t="s">
        <v>53</v>
      </c>
      <c r="D3" s="11" t="s">
        <v>88</v>
      </c>
      <c r="E3" s="11" t="s">
        <v>82</v>
      </c>
      <c r="F3" s="11" t="s">
        <v>58</v>
      </c>
      <c r="G3" s="11" t="s">
        <v>62</v>
      </c>
      <c r="H3" s="11">
        <v>20359407</v>
      </c>
      <c r="I3" s="11">
        <v>16449745</v>
      </c>
    </row>
    <row r="4" spans="1:9">
      <c r="A4" s="27" t="s">
        <v>47</v>
      </c>
      <c r="B4" s="11" t="s">
        <v>64</v>
      </c>
      <c r="C4" s="11" t="s">
        <v>61</v>
      </c>
      <c r="D4" s="11" t="s">
        <v>88</v>
      </c>
      <c r="E4" s="11" t="s">
        <v>82</v>
      </c>
      <c r="F4" s="11" t="s">
        <v>58</v>
      </c>
      <c r="G4" s="11" t="s">
        <v>62</v>
      </c>
      <c r="H4" s="11">
        <v>17422057</v>
      </c>
      <c r="I4" s="11">
        <v>14816296</v>
      </c>
    </row>
    <row r="5" spans="1:9">
      <c r="A5" s="27"/>
      <c r="B5" s="11" t="s">
        <v>65</v>
      </c>
      <c r="C5" s="11" t="s">
        <v>53</v>
      </c>
      <c r="D5" s="11" t="s">
        <v>88</v>
      </c>
      <c r="E5" s="11" t="s">
        <v>82</v>
      </c>
      <c r="F5" s="11" t="s">
        <v>58</v>
      </c>
      <c r="G5" s="11" t="s">
        <v>62</v>
      </c>
      <c r="H5" s="11">
        <v>15268501</v>
      </c>
      <c r="I5" s="11">
        <v>13250588</v>
      </c>
    </row>
    <row r="6" spans="1:9">
      <c r="A6" s="27" t="s">
        <v>48</v>
      </c>
      <c r="B6" s="11" t="s">
        <v>66</v>
      </c>
      <c r="C6" s="11" t="s">
        <v>61</v>
      </c>
      <c r="D6" s="11" t="s">
        <v>88</v>
      </c>
      <c r="E6" s="11" t="s">
        <v>82</v>
      </c>
      <c r="F6" s="11" t="s">
        <v>58</v>
      </c>
      <c r="G6" s="11" t="s">
        <v>62</v>
      </c>
      <c r="H6" s="11">
        <v>19357277</v>
      </c>
      <c r="I6" s="11">
        <v>15557818</v>
      </c>
    </row>
    <row r="7" spans="1:9">
      <c r="A7" s="27"/>
      <c r="B7" s="11" t="s">
        <v>67</v>
      </c>
      <c r="C7" s="11" t="s">
        <v>53</v>
      </c>
      <c r="D7" s="11" t="s">
        <v>88</v>
      </c>
      <c r="E7" s="11" t="s">
        <v>82</v>
      </c>
      <c r="F7" s="11" t="s">
        <v>58</v>
      </c>
      <c r="G7" s="11" t="s">
        <v>62</v>
      </c>
      <c r="H7" s="11">
        <v>18522594</v>
      </c>
      <c r="I7" s="11">
        <v>14879196</v>
      </c>
    </row>
    <row r="8" spans="1:9">
      <c r="A8" s="27" t="s">
        <v>49</v>
      </c>
      <c r="B8" s="11" t="s">
        <v>68</v>
      </c>
      <c r="C8" s="11" t="s">
        <v>61</v>
      </c>
      <c r="D8" s="11" t="s">
        <v>88</v>
      </c>
      <c r="E8" s="11" t="s">
        <v>82</v>
      </c>
      <c r="F8" s="11" t="s">
        <v>58</v>
      </c>
      <c r="G8" s="11" t="s">
        <v>62</v>
      </c>
      <c r="H8" s="11">
        <v>16276366</v>
      </c>
      <c r="I8" s="11">
        <v>13447114</v>
      </c>
    </row>
    <row r="9" spans="1:9">
      <c r="A9" s="27"/>
      <c r="B9" s="11" t="s">
        <v>69</v>
      </c>
      <c r="C9" s="11" t="s">
        <v>53</v>
      </c>
      <c r="D9" s="11" t="s">
        <v>88</v>
      </c>
      <c r="E9" s="11" t="s">
        <v>82</v>
      </c>
      <c r="F9" s="11" t="s">
        <v>58</v>
      </c>
      <c r="G9" s="11" t="s">
        <v>62</v>
      </c>
      <c r="H9" s="11">
        <v>16902515</v>
      </c>
      <c r="I9" s="11">
        <v>14304426</v>
      </c>
    </row>
    <row r="10" spans="1:9">
      <c r="A10" s="27" t="s">
        <v>50</v>
      </c>
      <c r="B10" s="11" t="s">
        <v>70</v>
      </c>
      <c r="C10" s="11" t="s">
        <v>61</v>
      </c>
      <c r="D10" s="11" t="s">
        <v>88</v>
      </c>
      <c r="E10" s="11" t="s">
        <v>82</v>
      </c>
      <c r="F10" s="11" t="s">
        <v>58</v>
      </c>
      <c r="G10" s="11" t="s">
        <v>62</v>
      </c>
      <c r="H10" s="11">
        <v>18305431</v>
      </c>
      <c r="I10" s="11">
        <v>14809671</v>
      </c>
    </row>
    <row r="11" spans="1:9">
      <c r="A11" s="27"/>
      <c r="B11" s="11" t="s">
        <v>71</v>
      </c>
      <c r="C11" s="11" t="s">
        <v>53</v>
      </c>
      <c r="D11" s="11" t="s">
        <v>88</v>
      </c>
      <c r="E11" s="11" t="s">
        <v>82</v>
      </c>
      <c r="F11" s="11" t="s">
        <v>58</v>
      </c>
      <c r="G11" s="11" t="s">
        <v>62</v>
      </c>
      <c r="H11" s="11">
        <v>24096307</v>
      </c>
      <c r="I11" s="11">
        <v>18769859</v>
      </c>
    </row>
    <row r="12" spans="1:9">
      <c r="A12" s="27" t="s">
        <v>51</v>
      </c>
      <c r="B12" s="11" t="s">
        <v>72</v>
      </c>
      <c r="C12" s="11" t="s">
        <v>54</v>
      </c>
      <c r="D12" s="11" t="s">
        <v>88</v>
      </c>
      <c r="E12" s="11" t="s">
        <v>82</v>
      </c>
      <c r="F12" s="11" t="s">
        <v>58</v>
      </c>
      <c r="G12" s="11" t="s">
        <v>62</v>
      </c>
      <c r="H12" s="11">
        <v>12323097</v>
      </c>
      <c r="I12" s="11">
        <v>8668801</v>
      </c>
    </row>
    <row r="13" spans="1:9">
      <c r="A13" s="27"/>
      <c r="B13" s="11" t="s">
        <v>73</v>
      </c>
      <c r="C13" s="11" t="s">
        <v>53</v>
      </c>
      <c r="D13" s="11" t="s">
        <v>88</v>
      </c>
      <c r="E13" s="11" t="s">
        <v>82</v>
      </c>
      <c r="F13" s="11" t="s">
        <v>58</v>
      </c>
      <c r="G13" s="11" t="s">
        <v>62</v>
      </c>
      <c r="H13" s="11">
        <v>15950201</v>
      </c>
      <c r="I13" s="11">
        <v>13117794</v>
      </c>
    </row>
    <row r="14" spans="1:9">
      <c r="A14" s="27" t="s">
        <v>52</v>
      </c>
      <c r="B14" s="11" t="s">
        <v>74</v>
      </c>
      <c r="C14" s="11" t="s">
        <v>61</v>
      </c>
      <c r="D14" s="11" t="s">
        <v>88</v>
      </c>
      <c r="E14" s="11" t="s">
        <v>82</v>
      </c>
      <c r="F14" s="11" t="s">
        <v>58</v>
      </c>
      <c r="G14" s="11" t="s">
        <v>62</v>
      </c>
      <c r="H14" s="11">
        <v>20931560</v>
      </c>
      <c r="I14" s="11">
        <v>16662139</v>
      </c>
    </row>
    <row r="15" spans="1:9">
      <c r="A15" s="27"/>
      <c r="B15" s="11" t="s">
        <v>75</v>
      </c>
      <c r="C15" s="11" t="s">
        <v>53</v>
      </c>
      <c r="D15" s="11" t="s">
        <v>88</v>
      </c>
      <c r="E15" s="11" t="s">
        <v>82</v>
      </c>
      <c r="F15" s="11" t="s">
        <v>58</v>
      </c>
      <c r="G15" s="11" t="s">
        <v>62</v>
      </c>
      <c r="H15" s="11">
        <v>18021457</v>
      </c>
      <c r="I15" s="11">
        <v>14282494</v>
      </c>
    </row>
    <row r="16" spans="1:9">
      <c r="A16" s="21" t="s">
        <v>147</v>
      </c>
      <c r="B16" s="11" t="s">
        <v>61</v>
      </c>
      <c r="C16" s="24"/>
      <c r="D16" s="11" t="s">
        <v>88</v>
      </c>
      <c r="E16" s="11" t="s">
        <v>82</v>
      </c>
      <c r="F16" s="11" t="s">
        <v>58</v>
      </c>
      <c r="G16" s="11" t="s">
        <v>62</v>
      </c>
      <c r="H16" s="11">
        <v>19141481</v>
      </c>
      <c r="I16" s="11">
        <v>15830838</v>
      </c>
    </row>
    <row r="17" spans="1:9">
      <c r="A17" s="22"/>
      <c r="B17" s="11" t="s">
        <v>53</v>
      </c>
      <c r="C17" s="25"/>
      <c r="D17" s="11" t="s">
        <v>88</v>
      </c>
      <c r="E17" s="11" t="s">
        <v>82</v>
      </c>
      <c r="F17" s="11" t="s">
        <v>58</v>
      </c>
      <c r="G17" s="11" t="s">
        <v>62</v>
      </c>
      <c r="H17" s="11">
        <v>16905170</v>
      </c>
      <c r="I17" s="11">
        <v>14056339</v>
      </c>
    </row>
    <row r="18" spans="1:9">
      <c r="A18" s="23"/>
      <c r="B18" s="11" t="s">
        <v>54</v>
      </c>
      <c r="C18" s="26"/>
      <c r="D18" s="11" t="s">
        <v>88</v>
      </c>
      <c r="E18" s="11" t="s">
        <v>82</v>
      </c>
      <c r="F18" s="11" t="s">
        <v>58</v>
      </c>
      <c r="G18" s="11" t="s">
        <v>62</v>
      </c>
      <c r="H18" s="11">
        <v>10049587</v>
      </c>
      <c r="I18" s="11">
        <v>6877568</v>
      </c>
    </row>
    <row r="19" spans="1:9">
      <c r="A19" s="11" t="s">
        <v>171</v>
      </c>
      <c r="B19" s="11" t="s">
        <v>171</v>
      </c>
      <c r="C19" s="11" t="s">
        <v>172</v>
      </c>
      <c r="D19" s="11" t="s">
        <v>88</v>
      </c>
      <c r="E19" s="11" t="s">
        <v>82</v>
      </c>
      <c r="F19" s="11" t="s">
        <v>58</v>
      </c>
      <c r="G19" s="11" t="s">
        <v>62</v>
      </c>
      <c r="H19" s="11">
        <v>13136347</v>
      </c>
      <c r="I19" s="11">
        <f>22187894/2</f>
        <v>11093947</v>
      </c>
    </row>
  </sheetData>
  <mergeCells count="9">
    <mergeCell ref="A16:A18"/>
    <mergeCell ref="C16:C18"/>
    <mergeCell ref="A14:A15"/>
    <mergeCell ref="A2:A3"/>
    <mergeCell ref="A4:A5"/>
    <mergeCell ref="A6:A7"/>
    <mergeCell ref="A8:A9"/>
    <mergeCell ref="A10:A11"/>
    <mergeCell ref="A12:A1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90A2-208C-426E-A0AC-4E81B4C545B9}">
  <dimension ref="A1:I41"/>
  <sheetViews>
    <sheetView topLeftCell="A4" workbookViewId="0">
      <selection activeCell="D26" sqref="D26:D27"/>
    </sheetView>
  </sheetViews>
  <sheetFormatPr defaultRowHeight="13.2"/>
  <cols>
    <col min="1" max="1" width="18.77734375" style="2" customWidth="1"/>
    <col min="2" max="2" width="18.21875" style="1" customWidth="1"/>
    <col min="3" max="3" width="28.6640625" style="1" customWidth="1"/>
    <col min="4" max="4" width="15.5546875" style="3" customWidth="1"/>
    <col min="5" max="5" width="20.6640625" style="1" customWidth="1"/>
    <col min="6" max="6" width="22.33203125" style="2" customWidth="1"/>
    <col min="7" max="7" width="24.6640625" style="1" customWidth="1"/>
    <col min="8" max="8" width="18.88671875" style="1" customWidth="1"/>
    <col min="9" max="9" width="20.109375" style="1" customWidth="1"/>
    <col min="10" max="10" width="9.5546875" style="1" bestFit="1" customWidth="1"/>
    <col min="11" max="16384" width="8.88671875" style="1"/>
  </cols>
  <sheetData>
    <row r="1" spans="1:9" s="16" customFormat="1" ht="15">
      <c r="A1" s="17" t="s">
        <v>44</v>
      </c>
      <c r="B1" s="15" t="s">
        <v>103</v>
      </c>
      <c r="C1" s="15" t="s">
        <v>104</v>
      </c>
      <c r="D1" s="17" t="s">
        <v>55</v>
      </c>
      <c r="E1" s="15" t="s">
        <v>56</v>
      </c>
      <c r="F1" s="15" t="s">
        <v>57</v>
      </c>
      <c r="G1" s="15" t="s">
        <v>59</v>
      </c>
      <c r="H1" s="15" t="s">
        <v>163</v>
      </c>
      <c r="I1" s="15" t="s">
        <v>168</v>
      </c>
    </row>
    <row r="2" spans="1:9">
      <c r="A2" s="27" t="s">
        <v>112</v>
      </c>
      <c r="B2" s="12" t="s">
        <v>170</v>
      </c>
      <c r="C2" s="28" t="s">
        <v>78</v>
      </c>
      <c r="D2" s="12" t="s">
        <v>88</v>
      </c>
      <c r="E2" s="12" t="s">
        <v>0</v>
      </c>
      <c r="F2" s="13" t="s">
        <v>58</v>
      </c>
      <c r="G2" s="11" t="s">
        <v>62</v>
      </c>
      <c r="H2" s="11">
        <v>26720840</v>
      </c>
      <c r="I2" s="11">
        <v>21065088</v>
      </c>
    </row>
    <row r="3" spans="1:9">
      <c r="A3" s="27"/>
      <c r="B3" s="12" t="s">
        <v>113</v>
      </c>
      <c r="C3" s="28"/>
      <c r="D3" s="12" t="s">
        <v>88</v>
      </c>
      <c r="E3" s="12" t="s">
        <v>0</v>
      </c>
      <c r="F3" s="13" t="s">
        <v>58</v>
      </c>
      <c r="G3" s="11" t="s">
        <v>62</v>
      </c>
      <c r="H3" s="11">
        <v>23877930</v>
      </c>
      <c r="I3" s="11">
        <v>15277216</v>
      </c>
    </row>
    <row r="4" spans="1:9">
      <c r="A4" s="27" t="s">
        <v>129</v>
      </c>
      <c r="B4" s="12" t="s">
        <v>130</v>
      </c>
      <c r="C4" s="28"/>
      <c r="D4" s="12" t="s">
        <v>88</v>
      </c>
      <c r="E4" s="12" t="s">
        <v>0</v>
      </c>
      <c r="F4" s="13" t="s">
        <v>58</v>
      </c>
      <c r="G4" s="11" t="s">
        <v>62</v>
      </c>
      <c r="H4" s="11">
        <v>23404982</v>
      </c>
      <c r="I4" s="11">
        <v>17265782</v>
      </c>
    </row>
    <row r="5" spans="1:9">
      <c r="A5" s="27"/>
      <c r="B5" s="12" t="s">
        <v>131</v>
      </c>
      <c r="C5" s="28"/>
      <c r="D5" s="12" t="s">
        <v>88</v>
      </c>
      <c r="E5" s="12" t="s">
        <v>0</v>
      </c>
      <c r="F5" s="13" t="s">
        <v>58</v>
      </c>
      <c r="G5" s="11" t="s">
        <v>62</v>
      </c>
      <c r="H5" s="11">
        <v>22865535</v>
      </c>
      <c r="I5" s="11">
        <v>17823491</v>
      </c>
    </row>
    <row r="6" spans="1:9">
      <c r="A6" s="27" t="s">
        <v>114</v>
      </c>
      <c r="B6" s="12" t="s">
        <v>115</v>
      </c>
      <c r="C6" s="28" t="s">
        <v>78</v>
      </c>
      <c r="D6" s="12" t="s">
        <v>88</v>
      </c>
      <c r="E6" s="12" t="s">
        <v>0</v>
      </c>
      <c r="F6" s="13" t="s">
        <v>58</v>
      </c>
      <c r="G6" s="11" t="s">
        <v>62</v>
      </c>
      <c r="H6" s="11">
        <v>23634827</v>
      </c>
      <c r="I6" s="11">
        <v>18771302</v>
      </c>
    </row>
    <row r="7" spans="1:9">
      <c r="A7" s="27"/>
      <c r="B7" s="12" t="s">
        <v>116</v>
      </c>
      <c r="C7" s="28"/>
      <c r="D7" s="12" t="s">
        <v>88</v>
      </c>
      <c r="E7" s="12" t="s">
        <v>0</v>
      </c>
      <c r="F7" s="13" t="s">
        <v>58</v>
      </c>
      <c r="G7" s="11" t="s">
        <v>62</v>
      </c>
      <c r="H7" s="11">
        <v>26483588</v>
      </c>
      <c r="I7" s="11">
        <v>19304643</v>
      </c>
    </row>
    <row r="8" spans="1:9">
      <c r="A8" s="27" t="s">
        <v>132</v>
      </c>
      <c r="B8" s="12" t="s">
        <v>133</v>
      </c>
      <c r="C8" s="28"/>
      <c r="D8" s="12" t="s">
        <v>88</v>
      </c>
      <c r="E8" s="12" t="s">
        <v>0</v>
      </c>
      <c r="F8" s="13" t="s">
        <v>58</v>
      </c>
      <c r="G8" s="11" t="s">
        <v>62</v>
      </c>
      <c r="H8" s="11">
        <v>25174751</v>
      </c>
      <c r="I8" s="11">
        <v>19356448</v>
      </c>
    </row>
    <row r="9" spans="1:9">
      <c r="A9" s="27"/>
      <c r="B9" s="12" t="s">
        <v>134</v>
      </c>
      <c r="C9" s="28"/>
      <c r="D9" s="12" t="s">
        <v>88</v>
      </c>
      <c r="E9" s="12" t="s">
        <v>0</v>
      </c>
      <c r="F9" s="13" t="s">
        <v>58</v>
      </c>
      <c r="G9" s="11" t="s">
        <v>62</v>
      </c>
      <c r="H9" s="11">
        <v>21763415</v>
      </c>
      <c r="I9" s="11">
        <v>14560870</v>
      </c>
    </row>
    <row r="10" spans="1:9">
      <c r="A10" s="27" t="s">
        <v>117</v>
      </c>
      <c r="B10" s="12" t="s">
        <v>118</v>
      </c>
      <c r="C10" s="28" t="s">
        <v>77</v>
      </c>
      <c r="D10" s="12" t="s">
        <v>88</v>
      </c>
      <c r="E10" s="12" t="s">
        <v>0</v>
      </c>
      <c r="F10" s="13" t="s">
        <v>58</v>
      </c>
      <c r="G10" s="11" t="s">
        <v>179</v>
      </c>
      <c r="H10" s="11">
        <v>23085215</v>
      </c>
      <c r="I10" s="11">
        <v>17480810</v>
      </c>
    </row>
    <row r="11" spans="1:9">
      <c r="A11" s="27"/>
      <c r="B11" s="12" t="s">
        <v>119</v>
      </c>
      <c r="C11" s="28"/>
      <c r="D11" s="12" t="s">
        <v>88</v>
      </c>
      <c r="E11" s="12" t="s">
        <v>0</v>
      </c>
      <c r="F11" s="13" t="s">
        <v>58</v>
      </c>
      <c r="G11" s="11" t="s">
        <v>179</v>
      </c>
      <c r="H11" s="11">
        <v>22671271</v>
      </c>
      <c r="I11" s="11">
        <v>17029562</v>
      </c>
    </row>
    <row r="12" spans="1:9">
      <c r="A12" s="27" t="s">
        <v>135</v>
      </c>
      <c r="B12" s="12" t="s">
        <v>136</v>
      </c>
      <c r="C12" s="28"/>
      <c r="D12" s="12" t="s">
        <v>88</v>
      </c>
      <c r="E12" s="12" t="s">
        <v>0</v>
      </c>
      <c r="F12" s="13" t="s">
        <v>58</v>
      </c>
      <c r="G12" s="11" t="s">
        <v>179</v>
      </c>
      <c r="H12" s="11">
        <v>19765674</v>
      </c>
      <c r="I12" s="11">
        <v>15038986</v>
      </c>
    </row>
    <row r="13" spans="1:9">
      <c r="A13" s="27"/>
      <c r="B13" s="12" t="s">
        <v>137</v>
      </c>
      <c r="C13" s="28"/>
      <c r="D13" s="12" t="s">
        <v>88</v>
      </c>
      <c r="E13" s="12" t="s">
        <v>0</v>
      </c>
      <c r="F13" s="13" t="s">
        <v>58</v>
      </c>
      <c r="G13" s="11" t="s">
        <v>179</v>
      </c>
      <c r="H13" s="11">
        <v>23250125</v>
      </c>
      <c r="I13" s="11">
        <v>18262904</v>
      </c>
    </row>
    <row r="14" spans="1:9">
      <c r="A14" s="27" t="s">
        <v>120</v>
      </c>
      <c r="B14" s="12" t="s">
        <v>121</v>
      </c>
      <c r="C14" s="28" t="s">
        <v>76</v>
      </c>
      <c r="D14" s="12" t="s">
        <v>88</v>
      </c>
      <c r="E14" s="12" t="s">
        <v>0</v>
      </c>
      <c r="F14" s="13" t="s">
        <v>58</v>
      </c>
      <c r="G14" s="11" t="s">
        <v>62</v>
      </c>
      <c r="H14" s="11">
        <v>21870254</v>
      </c>
      <c r="I14" s="11">
        <v>16757179</v>
      </c>
    </row>
    <row r="15" spans="1:9">
      <c r="A15" s="27"/>
      <c r="B15" s="12" t="s">
        <v>122</v>
      </c>
      <c r="C15" s="28"/>
      <c r="D15" s="12" t="s">
        <v>88</v>
      </c>
      <c r="E15" s="12" t="s">
        <v>0</v>
      </c>
      <c r="F15" s="13" t="s">
        <v>58</v>
      </c>
      <c r="G15" s="11" t="s">
        <v>62</v>
      </c>
      <c r="H15" s="11">
        <v>23130998</v>
      </c>
      <c r="I15" s="11">
        <v>17535456</v>
      </c>
    </row>
    <row r="16" spans="1:9">
      <c r="A16" s="27" t="s">
        <v>138</v>
      </c>
      <c r="B16" s="12" t="s">
        <v>139</v>
      </c>
      <c r="C16" s="28"/>
      <c r="D16" s="12" t="s">
        <v>88</v>
      </c>
      <c r="E16" s="12" t="s">
        <v>0</v>
      </c>
      <c r="F16" s="13" t="s">
        <v>58</v>
      </c>
      <c r="G16" s="11" t="s">
        <v>62</v>
      </c>
      <c r="H16" s="11">
        <v>22900226</v>
      </c>
      <c r="I16" s="11">
        <v>17275557</v>
      </c>
    </row>
    <row r="17" spans="1:9">
      <c r="A17" s="27"/>
      <c r="B17" s="12" t="s">
        <v>140</v>
      </c>
      <c r="C17" s="28"/>
      <c r="D17" s="12" t="s">
        <v>88</v>
      </c>
      <c r="E17" s="12" t="s">
        <v>0</v>
      </c>
      <c r="F17" s="13" t="s">
        <v>58</v>
      </c>
      <c r="G17" s="11" t="s">
        <v>62</v>
      </c>
      <c r="H17" s="11">
        <v>22155155</v>
      </c>
      <c r="I17" s="11">
        <v>16719219</v>
      </c>
    </row>
    <row r="18" spans="1:9">
      <c r="A18" s="27" t="s">
        <v>123</v>
      </c>
      <c r="B18" s="12" t="s">
        <v>124</v>
      </c>
      <c r="C18" s="28" t="s">
        <v>78</v>
      </c>
      <c r="D18" s="12" t="s">
        <v>88</v>
      </c>
      <c r="E18" s="12" t="s">
        <v>0</v>
      </c>
      <c r="F18" s="13" t="s">
        <v>58</v>
      </c>
      <c r="G18" s="11" t="s">
        <v>62</v>
      </c>
      <c r="H18" s="11">
        <v>23608801</v>
      </c>
      <c r="I18" s="11">
        <v>18354386</v>
      </c>
    </row>
    <row r="19" spans="1:9">
      <c r="A19" s="27"/>
      <c r="B19" s="12" t="s">
        <v>125</v>
      </c>
      <c r="C19" s="28"/>
      <c r="D19" s="12" t="s">
        <v>88</v>
      </c>
      <c r="E19" s="12" t="s">
        <v>0</v>
      </c>
      <c r="F19" s="13" t="s">
        <v>58</v>
      </c>
      <c r="G19" s="11" t="s">
        <v>62</v>
      </c>
      <c r="H19" s="11">
        <v>23470966</v>
      </c>
      <c r="I19" s="11">
        <v>17427308</v>
      </c>
    </row>
    <row r="20" spans="1:9">
      <c r="A20" s="27" t="s">
        <v>141</v>
      </c>
      <c r="B20" s="12" t="s">
        <v>142</v>
      </c>
      <c r="C20" s="28"/>
      <c r="D20" s="12" t="s">
        <v>88</v>
      </c>
      <c r="E20" s="12" t="s">
        <v>0</v>
      </c>
      <c r="F20" s="13" t="s">
        <v>58</v>
      </c>
      <c r="G20" s="11" t="s">
        <v>62</v>
      </c>
      <c r="H20" s="11">
        <v>21975546</v>
      </c>
      <c r="I20" s="11">
        <v>17119902</v>
      </c>
    </row>
    <row r="21" spans="1:9">
      <c r="A21" s="27"/>
      <c r="B21" s="12" t="s">
        <v>143</v>
      </c>
      <c r="C21" s="28"/>
      <c r="D21" s="12" t="s">
        <v>88</v>
      </c>
      <c r="E21" s="12" t="s">
        <v>0</v>
      </c>
      <c r="F21" s="13" t="s">
        <v>58</v>
      </c>
      <c r="G21" s="11" t="s">
        <v>62</v>
      </c>
      <c r="H21" s="11">
        <v>26617567</v>
      </c>
      <c r="I21" s="11">
        <v>19813689</v>
      </c>
    </row>
    <row r="22" spans="1:9">
      <c r="A22" s="27" t="s">
        <v>126</v>
      </c>
      <c r="B22" s="12" t="s">
        <v>127</v>
      </c>
      <c r="C22" s="28" t="s">
        <v>78</v>
      </c>
      <c r="D22" s="12" t="s">
        <v>88</v>
      </c>
      <c r="E22" s="12" t="s">
        <v>0</v>
      </c>
      <c r="F22" s="13" t="s">
        <v>58</v>
      </c>
      <c r="G22" s="11" t="s">
        <v>62</v>
      </c>
      <c r="H22" s="11">
        <v>21914573</v>
      </c>
      <c r="I22" s="11">
        <v>16993290</v>
      </c>
    </row>
    <row r="23" spans="1:9">
      <c r="A23" s="27"/>
      <c r="B23" s="12" t="s">
        <v>128</v>
      </c>
      <c r="C23" s="28"/>
      <c r="D23" s="12" t="s">
        <v>88</v>
      </c>
      <c r="E23" s="12" t="s">
        <v>0</v>
      </c>
      <c r="F23" s="13" t="s">
        <v>58</v>
      </c>
      <c r="G23" s="11" t="s">
        <v>62</v>
      </c>
      <c r="H23" s="11">
        <v>24759423</v>
      </c>
      <c r="I23" s="11">
        <v>17631714</v>
      </c>
    </row>
    <row r="24" spans="1:9">
      <c r="A24" s="27" t="s">
        <v>144</v>
      </c>
      <c r="B24" s="12" t="s">
        <v>145</v>
      </c>
      <c r="C24" s="28"/>
      <c r="D24" s="12" t="s">
        <v>88</v>
      </c>
      <c r="E24" s="12" t="s">
        <v>0</v>
      </c>
      <c r="F24" s="13" t="s">
        <v>58</v>
      </c>
      <c r="G24" s="11" t="s">
        <v>62</v>
      </c>
      <c r="H24" s="11">
        <v>26141741</v>
      </c>
      <c r="I24" s="11">
        <v>19947185</v>
      </c>
    </row>
    <row r="25" spans="1:9">
      <c r="A25" s="27"/>
      <c r="B25" s="12" t="s">
        <v>146</v>
      </c>
      <c r="C25" s="28"/>
      <c r="D25" s="12" t="s">
        <v>88</v>
      </c>
      <c r="E25" s="12" t="s">
        <v>0</v>
      </c>
      <c r="F25" s="13" t="s">
        <v>58</v>
      </c>
      <c r="G25" s="11" t="s">
        <v>62</v>
      </c>
      <c r="H25" s="11">
        <v>21598065</v>
      </c>
      <c r="I25" s="11">
        <v>16675479</v>
      </c>
    </row>
    <row r="26" spans="1:9">
      <c r="A26" s="27" t="s">
        <v>85</v>
      </c>
      <c r="B26" s="27"/>
      <c r="C26" s="27"/>
      <c r="D26" s="27" t="s">
        <v>207</v>
      </c>
      <c r="E26" s="28" t="s">
        <v>86</v>
      </c>
      <c r="F26" s="27"/>
      <c r="G26" s="11" t="s">
        <v>86</v>
      </c>
      <c r="H26" s="11"/>
      <c r="I26" s="11"/>
    </row>
    <row r="27" spans="1:9">
      <c r="A27" s="27"/>
      <c r="B27" s="27"/>
      <c r="C27" s="27"/>
      <c r="D27" s="27"/>
      <c r="E27" s="28"/>
      <c r="F27" s="27"/>
      <c r="G27" s="11"/>
      <c r="H27" s="11"/>
      <c r="I27" s="11"/>
    </row>
    <row r="28" spans="1:9">
      <c r="A28" s="27" t="s">
        <v>111</v>
      </c>
      <c r="B28" s="12" t="s">
        <v>105</v>
      </c>
      <c r="C28" s="21"/>
      <c r="D28" s="12" t="s">
        <v>88</v>
      </c>
      <c r="E28" s="12" t="s">
        <v>0</v>
      </c>
      <c r="F28" s="13" t="s">
        <v>58</v>
      </c>
      <c r="G28" s="11" t="s">
        <v>62</v>
      </c>
      <c r="H28" s="11">
        <v>21503157</v>
      </c>
      <c r="I28" s="11">
        <v>16946448</v>
      </c>
    </row>
    <row r="29" spans="1:9">
      <c r="A29" s="27"/>
      <c r="B29" s="12" t="s">
        <v>106</v>
      </c>
      <c r="C29" s="22"/>
      <c r="D29" s="12" t="s">
        <v>88</v>
      </c>
      <c r="E29" s="12" t="s">
        <v>0</v>
      </c>
      <c r="F29" s="13" t="s">
        <v>58</v>
      </c>
      <c r="G29" s="11" t="s">
        <v>62</v>
      </c>
      <c r="H29" s="11">
        <v>20196251</v>
      </c>
      <c r="I29" s="11">
        <v>15572774</v>
      </c>
    </row>
    <row r="30" spans="1:9">
      <c r="A30" s="27"/>
      <c r="B30" s="12" t="s">
        <v>107</v>
      </c>
      <c r="C30" s="22"/>
      <c r="D30" s="12" t="s">
        <v>88</v>
      </c>
      <c r="E30" s="12" t="s">
        <v>0</v>
      </c>
      <c r="F30" s="13" t="s">
        <v>58</v>
      </c>
      <c r="G30" s="11" t="s">
        <v>179</v>
      </c>
      <c r="H30" s="11">
        <v>24553857</v>
      </c>
      <c r="I30" s="11">
        <v>18634175</v>
      </c>
    </row>
    <row r="31" spans="1:9">
      <c r="A31" s="27"/>
      <c r="B31" s="12" t="s">
        <v>108</v>
      </c>
      <c r="C31" s="22"/>
      <c r="D31" s="12" t="s">
        <v>88</v>
      </c>
      <c r="E31" s="12" t="s">
        <v>0</v>
      </c>
      <c r="F31" s="13" t="s">
        <v>58</v>
      </c>
      <c r="G31" s="11" t="s">
        <v>179</v>
      </c>
      <c r="H31" s="11">
        <v>25279651</v>
      </c>
      <c r="I31" s="11">
        <v>19517420</v>
      </c>
    </row>
    <row r="32" spans="1:9">
      <c r="A32" s="27"/>
      <c r="B32" s="12" t="s">
        <v>109</v>
      </c>
      <c r="C32" s="22"/>
      <c r="D32" s="12" t="s">
        <v>88</v>
      </c>
      <c r="E32" s="12" t="s">
        <v>0</v>
      </c>
      <c r="F32" s="13" t="s">
        <v>58</v>
      </c>
      <c r="G32" s="11" t="s">
        <v>62</v>
      </c>
      <c r="H32" s="11">
        <v>24208900</v>
      </c>
      <c r="I32" s="11">
        <v>17694116</v>
      </c>
    </row>
    <row r="33" spans="1:9">
      <c r="A33" s="27"/>
      <c r="B33" s="12" t="s">
        <v>110</v>
      </c>
      <c r="C33" s="23"/>
      <c r="D33" s="12" t="s">
        <v>88</v>
      </c>
      <c r="E33" s="12" t="s">
        <v>0</v>
      </c>
      <c r="F33" s="13" t="s">
        <v>58</v>
      </c>
      <c r="G33" s="11" t="s">
        <v>62</v>
      </c>
      <c r="H33" s="11">
        <v>22155221</v>
      </c>
      <c r="I33" s="11">
        <v>15209706</v>
      </c>
    </row>
    <row r="34" spans="1:9">
      <c r="A34" s="27" t="s">
        <v>79</v>
      </c>
      <c r="B34" s="12" t="s">
        <v>37</v>
      </c>
      <c r="C34" s="28" t="s">
        <v>176</v>
      </c>
      <c r="D34" s="12" t="s">
        <v>88</v>
      </c>
      <c r="E34" s="12" t="s">
        <v>0</v>
      </c>
      <c r="F34" s="13" t="s">
        <v>58</v>
      </c>
      <c r="G34" s="11" t="s">
        <v>62</v>
      </c>
      <c r="H34" s="11">
        <v>23936465</v>
      </c>
      <c r="I34" s="11">
        <v>18958701</v>
      </c>
    </row>
    <row r="35" spans="1:9">
      <c r="A35" s="27"/>
      <c r="B35" s="12" t="s">
        <v>38</v>
      </c>
      <c r="C35" s="28"/>
      <c r="D35" s="12" t="s">
        <v>88</v>
      </c>
      <c r="E35" s="12" t="s">
        <v>0</v>
      </c>
      <c r="F35" s="13" t="s">
        <v>58</v>
      </c>
      <c r="G35" s="11" t="s">
        <v>62</v>
      </c>
      <c r="H35" s="11">
        <v>22244559</v>
      </c>
      <c r="I35" s="11">
        <v>18955003</v>
      </c>
    </row>
    <row r="36" spans="1:9">
      <c r="A36" s="27" t="s">
        <v>80</v>
      </c>
      <c r="B36" s="12" t="s">
        <v>39</v>
      </c>
      <c r="C36" s="28" t="s">
        <v>176</v>
      </c>
      <c r="D36" s="12" t="s">
        <v>88</v>
      </c>
      <c r="E36" s="12" t="s">
        <v>0</v>
      </c>
      <c r="F36" s="13" t="s">
        <v>58</v>
      </c>
      <c r="G36" s="11" t="s">
        <v>62</v>
      </c>
      <c r="H36" s="11">
        <v>22996614</v>
      </c>
      <c r="I36" s="11">
        <v>18455087</v>
      </c>
    </row>
    <row r="37" spans="1:9">
      <c r="A37" s="27"/>
      <c r="B37" s="12" t="s">
        <v>40</v>
      </c>
      <c r="C37" s="28"/>
      <c r="D37" s="12" t="s">
        <v>88</v>
      </c>
      <c r="E37" s="12" t="s">
        <v>0</v>
      </c>
      <c r="F37" s="13" t="s">
        <v>58</v>
      </c>
      <c r="G37" s="11" t="s">
        <v>62</v>
      </c>
      <c r="H37" s="11">
        <v>22151756</v>
      </c>
      <c r="I37" s="11">
        <v>19024471</v>
      </c>
    </row>
    <row r="38" spans="1:9">
      <c r="A38" s="27" t="s">
        <v>81</v>
      </c>
      <c r="B38" s="12" t="s">
        <v>41</v>
      </c>
      <c r="C38" s="28" t="s">
        <v>176</v>
      </c>
      <c r="D38" s="12" t="s">
        <v>88</v>
      </c>
      <c r="E38" s="12" t="s">
        <v>0</v>
      </c>
      <c r="F38" s="13" t="s">
        <v>58</v>
      </c>
      <c r="G38" s="11" t="s">
        <v>62</v>
      </c>
      <c r="H38" s="11">
        <v>23034204</v>
      </c>
      <c r="I38" s="11">
        <v>16739967</v>
      </c>
    </row>
    <row r="39" spans="1:9">
      <c r="A39" s="27"/>
      <c r="B39" s="12" t="s">
        <v>42</v>
      </c>
      <c r="C39" s="28"/>
      <c r="D39" s="12" t="s">
        <v>88</v>
      </c>
      <c r="E39" s="12" t="s">
        <v>0</v>
      </c>
      <c r="F39" s="13" t="s">
        <v>58</v>
      </c>
      <c r="G39" s="11" t="s">
        <v>62</v>
      </c>
      <c r="H39" s="11">
        <v>23415424</v>
      </c>
      <c r="I39" s="11">
        <v>20332504</v>
      </c>
    </row>
    <row r="40" spans="1:9">
      <c r="A40" s="28" t="s">
        <v>173</v>
      </c>
      <c r="B40" s="13" t="s">
        <v>174</v>
      </c>
      <c r="C40" s="29"/>
      <c r="D40" s="12" t="s">
        <v>88</v>
      </c>
      <c r="E40" s="12" t="s">
        <v>0</v>
      </c>
      <c r="F40" s="13" t="s">
        <v>58</v>
      </c>
      <c r="G40" s="11" t="s">
        <v>62</v>
      </c>
      <c r="H40" s="11">
        <v>19209707</v>
      </c>
      <c r="I40" s="11">
        <v>16766776</v>
      </c>
    </row>
    <row r="41" spans="1:9">
      <c r="A41" s="28"/>
      <c r="B41" s="13" t="s">
        <v>175</v>
      </c>
      <c r="C41" s="30"/>
      <c r="D41" s="12" t="s">
        <v>88</v>
      </c>
      <c r="E41" s="12" t="s">
        <v>0</v>
      </c>
      <c r="F41" s="13" t="s">
        <v>58</v>
      </c>
      <c r="G41" s="11" t="s">
        <v>62</v>
      </c>
      <c r="H41" s="11">
        <v>19928242</v>
      </c>
      <c r="I41" s="11">
        <v>17377898</v>
      </c>
    </row>
  </sheetData>
  <mergeCells count="33">
    <mergeCell ref="D26:D27"/>
    <mergeCell ref="F26:F27"/>
    <mergeCell ref="A28:A33"/>
    <mergeCell ref="A12:A13"/>
    <mergeCell ref="C14:C17"/>
    <mergeCell ref="C10:C13"/>
    <mergeCell ref="A10:A11"/>
    <mergeCell ref="A14:A15"/>
    <mergeCell ref="A16:A17"/>
    <mergeCell ref="E26:E27"/>
    <mergeCell ref="C22:C25"/>
    <mergeCell ref="C28:C33"/>
    <mergeCell ref="A18:A19"/>
    <mergeCell ref="A20:A21"/>
    <mergeCell ref="A22:A23"/>
    <mergeCell ref="C18:C21"/>
    <mergeCell ref="C2:C5"/>
    <mergeCell ref="C6:C9"/>
    <mergeCell ref="A2:A3"/>
    <mergeCell ref="A4:A5"/>
    <mergeCell ref="A6:A7"/>
    <mergeCell ref="A8:A9"/>
    <mergeCell ref="A40:A41"/>
    <mergeCell ref="A38:A39"/>
    <mergeCell ref="A24:A25"/>
    <mergeCell ref="A26:A27"/>
    <mergeCell ref="C34:C35"/>
    <mergeCell ref="C36:C37"/>
    <mergeCell ref="C38:C39"/>
    <mergeCell ref="C40:C41"/>
    <mergeCell ref="A34:A35"/>
    <mergeCell ref="A36:A37"/>
    <mergeCell ref="B26:C27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7D5A-2B1B-4D3E-8F90-79038E79BB9C}">
  <dimension ref="A1:L52"/>
  <sheetViews>
    <sheetView workbookViewId="0">
      <selection activeCell="G1" sqref="G1"/>
    </sheetView>
  </sheetViews>
  <sheetFormatPr defaultRowHeight="13.2"/>
  <cols>
    <col min="1" max="1" width="23.33203125" style="5" customWidth="1"/>
    <col min="2" max="2" width="30.33203125" style="1" customWidth="1"/>
    <col min="3" max="3" width="25.88671875" style="1" customWidth="1"/>
    <col min="4" max="4" width="13.77734375" style="1" customWidth="1"/>
    <col min="5" max="5" width="31.33203125" style="1" customWidth="1"/>
    <col min="6" max="6" width="15.44140625" style="1" customWidth="1"/>
    <col min="7" max="7" width="20.33203125" style="1" customWidth="1"/>
    <col min="8" max="8" width="11.6640625" style="1" customWidth="1"/>
    <col min="9" max="9" width="27" style="1" customWidth="1"/>
    <col min="10" max="10" width="24" style="1" customWidth="1"/>
    <col min="11" max="11" width="27.109375" style="1" customWidth="1"/>
    <col min="12" max="14" width="12.77734375" style="1" customWidth="1"/>
    <col min="15" max="16384" width="8.88671875" style="1"/>
  </cols>
  <sheetData>
    <row r="1" spans="1:12" s="16" customFormat="1" ht="15">
      <c r="A1" s="17" t="s">
        <v>44</v>
      </c>
      <c r="B1" s="15" t="s">
        <v>43</v>
      </c>
      <c r="C1" s="15" t="s">
        <v>45</v>
      </c>
      <c r="D1" s="15" t="s">
        <v>55</v>
      </c>
      <c r="E1" s="15" t="s">
        <v>56</v>
      </c>
      <c r="F1" s="15" t="s">
        <v>57</v>
      </c>
      <c r="G1" s="15" t="s">
        <v>59</v>
      </c>
      <c r="H1" s="15" t="s">
        <v>163</v>
      </c>
      <c r="I1" s="15" t="s">
        <v>164</v>
      </c>
      <c r="J1" s="15" t="s">
        <v>165</v>
      </c>
      <c r="K1" s="15" t="s">
        <v>166</v>
      </c>
      <c r="L1" s="15" t="s">
        <v>167</v>
      </c>
    </row>
    <row r="2" spans="1:12">
      <c r="A2" s="21" t="s">
        <v>148</v>
      </c>
      <c r="B2" s="11" t="s">
        <v>19</v>
      </c>
      <c r="C2" s="11" t="s">
        <v>23</v>
      </c>
      <c r="D2" s="13" t="s">
        <v>87</v>
      </c>
      <c r="E2" s="11" t="s">
        <v>83</v>
      </c>
      <c r="F2" s="13" t="s">
        <v>58</v>
      </c>
      <c r="G2" s="11" t="s">
        <v>62</v>
      </c>
      <c r="H2" s="11">
        <v>25229761</v>
      </c>
      <c r="I2" s="11">
        <v>25097093</v>
      </c>
      <c r="J2" s="11">
        <v>15958634</v>
      </c>
      <c r="K2" s="11">
        <v>10498317</v>
      </c>
      <c r="L2" s="11">
        <v>2102617</v>
      </c>
    </row>
    <row r="3" spans="1:12">
      <c r="A3" s="23"/>
      <c r="B3" s="11" t="s">
        <v>20</v>
      </c>
      <c r="C3" s="11" t="s">
        <v>24</v>
      </c>
      <c r="D3" s="13" t="s">
        <v>87</v>
      </c>
      <c r="E3" s="11" t="s">
        <v>83</v>
      </c>
      <c r="F3" s="13" t="s">
        <v>58</v>
      </c>
      <c r="G3" s="11" t="s">
        <v>62</v>
      </c>
      <c r="H3" s="11">
        <v>21689105</v>
      </c>
      <c r="I3" s="11">
        <v>21579899</v>
      </c>
      <c r="J3" s="11">
        <v>14149830</v>
      </c>
      <c r="K3" s="11">
        <v>9201698</v>
      </c>
      <c r="L3" s="11">
        <v>2187829</v>
      </c>
    </row>
    <row r="4" spans="1:12">
      <c r="A4" s="21" t="s">
        <v>149</v>
      </c>
      <c r="B4" s="11" t="s">
        <v>21</v>
      </c>
      <c r="C4" s="11" t="s">
        <v>25</v>
      </c>
      <c r="D4" s="13" t="s">
        <v>87</v>
      </c>
      <c r="E4" s="11" t="s">
        <v>83</v>
      </c>
      <c r="F4" s="13" t="s">
        <v>58</v>
      </c>
      <c r="G4" s="11" t="s">
        <v>62</v>
      </c>
      <c r="H4" s="11">
        <v>19132784</v>
      </c>
      <c r="I4" s="11">
        <v>18381109</v>
      </c>
      <c r="J4" s="11">
        <v>14096029</v>
      </c>
      <c r="K4" s="11">
        <v>10719765</v>
      </c>
      <c r="L4" s="11">
        <v>5477492</v>
      </c>
    </row>
    <row r="5" spans="1:12">
      <c r="A5" s="23"/>
      <c r="B5" s="11" t="s">
        <v>22</v>
      </c>
      <c r="C5" s="11" t="s">
        <v>26</v>
      </c>
      <c r="D5" s="13" t="s">
        <v>87</v>
      </c>
      <c r="E5" s="11" t="s">
        <v>83</v>
      </c>
      <c r="F5" s="13" t="s">
        <v>58</v>
      </c>
      <c r="G5" s="11" t="s">
        <v>62</v>
      </c>
      <c r="H5" s="11">
        <v>16095888</v>
      </c>
      <c r="I5" s="11">
        <v>15465587</v>
      </c>
      <c r="J5" s="11">
        <v>11877076</v>
      </c>
      <c r="K5" s="11">
        <v>9053414</v>
      </c>
      <c r="L5" s="11">
        <v>4963530</v>
      </c>
    </row>
    <row r="6" spans="1:12">
      <c r="A6" s="21" t="s">
        <v>150</v>
      </c>
      <c r="B6" s="11" t="s">
        <v>32</v>
      </c>
      <c r="C6" s="11" t="s">
        <v>27</v>
      </c>
      <c r="D6" s="13" t="s">
        <v>87</v>
      </c>
      <c r="E6" s="11" t="s">
        <v>83</v>
      </c>
      <c r="F6" s="13" t="s">
        <v>58</v>
      </c>
      <c r="G6" s="11" t="s">
        <v>62</v>
      </c>
      <c r="H6" s="11">
        <v>34843584</v>
      </c>
      <c r="I6" s="11">
        <v>34750014</v>
      </c>
      <c r="J6" s="11">
        <v>20616732</v>
      </c>
      <c r="K6" s="11">
        <v>13511655</v>
      </c>
      <c r="L6" s="11">
        <v>876010</v>
      </c>
    </row>
    <row r="7" spans="1:12">
      <c r="A7" s="23"/>
      <c r="B7" s="11" t="s">
        <v>33</v>
      </c>
      <c r="C7" s="11" t="s">
        <v>28</v>
      </c>
      <c r="D7" s="13" t="s">
        <v>87</v>
      </c>
      <c r="E7" s="11" t="s">
        <v>83</v>
      </c>
      <c r="F7" s="13" t="s">
        <v>58</v>
      </c>
      <c r="G7" s="11" t="s">
        <v>62</v>
      </c>
      <c r="H7" s="11">
        <v>31471427</v>
      </c>
      <c r="I7" s="11">
        <v>31397617</v>
      </c>
      <c r="J7" s="11">
        <v>19338948</v>
      </c>
      <c r="K7" s="11">
        <v>12590086</v>
      </c>
      <c r="L7" s="11">
        <v>1032743</v>
      </c>
    </row>
    <row r="8" spans="1:12">
      <c r="A8" s="11" t="s">
        <v>151</v>
      </c>
      <c r="B8" s="11" t="s">
        <v>193</v>
      </c>
      <c r="C8" s="11" t="s">
        <v>188</v>
      </c>
      <c r="D8" s="11" t="s">
        <v>88</v>
      </c>
      <c r="E8" s="11" t="s">
        <v>83</v>
      </c>
      <c r="F8" s="11" t="s">
        <v>58</v>
      </c>
      <c r="G8" s="11" t="s">
        <v>179</v>
      </c>
      <c r="H8" s="11">
        <v>19588448</v>
      </c>
      <c r="I8" s="11">
        <v>19430907</v>
      </c>
      <c r="J8" s="11">
        <v>6552289</v>
      </c>
      <c r="K8" s="11">
        <v>2506883</v>
      </c>
      <c r="L8" s="11">
        <v>2050397</v>
      </c>
    </row>
    <row r="9" spans="1:12">
      <c r="A9" s="11"/>
      <c r="B9" s="11" t="s">
        <v>194</v>
      </c>
      <c r="C9" s="11" t="s">
        <v>189</v>
      </c>
      <c r="D9" s="11" t="s">
        <v>88</v>
      </c>
      <c r="E9" s="11" t="s">
        <v>83</v>
      </c>
      <c r="F9" s="11" t="s">
        <v>58</v>
      </c>
      <c r="G9" s="11" t="s">
        <v>179</v>
      </c>
      <c r="H9" s="11">
        <v>23288482</v>
      </c>
      <c r="I9" s="11">
        <v>23110436</v>
      </c>
      <c r="J9" s="11">
        <v>7804413</v>
      </c>
      <c r="K9" s="11">
        <v>2976276</v>
      </c>
      <c r="L9" s="11">
        <v>2296682</v>
      </c>
    </row>
    <row r="10" spans="1:12">
      <c r="A10" s="21" t="s">
        <v>152</v>
      </c>
      <c r="B10" s="11" t="s">
        <v>34</v>
      </c>
      <c r="C10" s="11" t="s">
        <v>29</v>
      </c>
      <c r="D10" s="13" t="s">
        <v>87</v>
      </c>
      <c r="E10" s="11" t="s">
        <v>83</v>
      </c>
      <c r="F10" s="13" t="s">
        <v>58</v>
      </c>
      <c r="G10" s="11" t="s">
        <v>62</v>
      </c>
      <c r="H10" s="11">
        <v>34415567</v>
      </c>
      <c r="I10" s="11">
        <v>34292957</v>
      </c>
      <c r="J10" s="11">
        <v>15765194</v>
      </c>
      <c r="K10" s="11">
        <v>7202418</v>
      </c>
      <c r="L10" s="11">
        <v>5381078</v>
      </c>
    </row>
    <row r="11" spans="1:12">
      <c r="A11" s="23"/>
      <c r="B11" s="11" t="s">
        <v>35</v>
      </c>
      <c r="C11" s="11" t="s">
        <v>30</v>
      </c>
      <c r="D11" s="13" t="s">
        <v>87</v>
      </c>
      <c r="E11" s="11" t="s">
        <v>83</v>
      </c>
      <c r="F11" s="13" t="s">
        <v>58</v>
      </c>
      <c r="G11" s="11" t="s">
        <v>62</v>
      </c>
      <c r="H11" s="11">
        <v>27476035</v>
      </c>
      <c r="I11" s="11">
        <v>27373889</v>
      </c>
      <c r="J11" s="11">
        <v>13077988</v>
      </c>
      <c r="K11" s="11">
        <v>5920555</v>
      </c>
      <c r="L11" s="11">
        <v>4634083</v>
      </c>
    </row>
    <row r="12" spans="1:12">
      <c r="A12" s="21" t="s">
        <v>153</v>
      </c>
      <c r="B12" s="11" t="s">
        <v>162</v>
      </c>
      <c r="C12" s="11" t="s">
        <v>89</v>
      </c>
      <c r="D12" s="13" t="s">
        <v>87</v>
      </c>
      <c r="E12" s="11" t="s">
        <v>83</v>
      </c>
      <c r="F12" s="13" t="s">
        <v>58</v>
      </c>
      <c r="G12" s="11" t="s">
        <v>62</v>
      </c>
      <c r="H12" s="11">
        <v>39979029</v>
      </c>
      <c r="I12" s="11">
        <v>39844761</v>
      </c>
      <c r="J12" s="11">
        <v>11880561</v>
      </c>
      <c r="K12" s="11">
        <v>4407957</v>
      </c>
      <c r="L12" s="11">
        <v>1128123</v>
      </c>
    </row>
    <row r="13" spans="1:12">
      <c r="A13" s="23"/>
      <c r="B13" s="11" t="s">
        <v>36</v>
      </c>
      <c r="C13" s="11" t="s">
        <v>31</v>
      </c>
      <c r="D13" s="13" t="s">
        <v>87</v>
      </c>
      <c r="E13" s="11" t="s">
        <v>83</v>
      </c>
      <c r="F13" s="13" t="s">
        <v>58</v>
      </c>
      <c r="G13" s="11" t="s">
        <v>62</v>
      </c>
      <c r="H13" s="11">
        <v>39245599</v>
      </c>
      <c r="I13" s="11">
        <v>39115583</v>
      </c>
      <c r="J13" s="11">
        <v>11437795</v>
      </c>
      <c r="K13" s="11">
        <v>4459289</v>
      </c>
      <c r="L13" s="11">
        <v>1059270</v>
      </c>
    </row>
    <row r="14" spans="1:12">
      <c r="A14" s="18" t="s">
        <v>154</v>
      </c>
      <c r="B14" s="18" t="s">
        <v>177</v>
      </c>
      <c r="C14" s="18" t="s">
        <v>178</v>
      </c>
      <c r="D14" s="18" t="s">
        <v>88</v>
      </c>
      <c r="E14" s="18" t="s">
        <v>83</v>
      </c>
      <c r="F14" s="18" t="s">
        <v>58</v>
      </c>
      <c r="G14" s="18" t="s">
        <v>179</v>
      </c>
      <c r="H14" s="18">
        <v>17398346</v>
      </c>
      <c r="I14" s="18">
        <v>16879490</v>
      </c>
      <c r="J14" s="18">
        <v>7412294</v>
      </c>
      <c r="K14" s="11">
        <v>3403368</v>
      </c>
      <c r="L14" s="11">
        <v>1948302</v>
      </c>
    </row>
    <row r="15" spans="1:12" ht="15" customHeight="1">
      <c r="A15" s="18"/>
      <c r="B15" s="18" t="s">
        <v>180</v>
      </c>
      <c r="C15" s="18" t="s">
        <v>181</v>
      </c>
      <c r="D15" s="18" t="s">
        <v>88</v>
      </c>
      <c r="E15" s="18" t="s">
        <v>83</v>
      </c>
      <c r="F15" s="18" t="s">
        <v>58</v>
      </c>
      <c r="G15" s="18" t="s">
        <v>179</v>
      </c>
      <c r="H15" s="18">
        <v>19576713</v>
      </c>
      <c r="I15" s="18">
        <v>19023580</v>
      </c>
      <c r="J15" s="18">
        <v>8364060</v>
      </c>
      <c r="K15" s="11">
        <v>3810345</v>
      </c>
      <c r="L15" s="11">
        <v>2030606</v>
      </c>
    </row>
    <row r="16" spans="1:12">
      <c r="A16" s="18" t="s">
        <v>155</v>
      </c>
      <c r="B16" s="18" t="s">
        <v>182</v>
      </c>
      <c r="C16" s="18"/>
      <c r="D16" s="18" t="s">
        <v>88</v>
      </c>
      <c r="E16" s="18" t="s">
        <v>83</v>
      </c>
      <c r="F16" s="18" t="s">
        <v>58</v>
      </c>
      <c r="G16" s="18" t="s">
        <v>179</v>
      </c>
      <c r="H16" s="18">
        <v>22044575</v>
      </c>
      <c r="I16" s="18">
        <v>21805068</v>
      </c>
      <c r="J16" s="18">
        <v>10444612</v>
      </c>
      <c r="K16" s="11">
        <v>3322810</v>
      </c>
      <c r="L16" s="11">
        <v>2739143</v>
      </c>
    </row>
    <row r="17" spans="1:12">
      <c r="A17" s="18"/>
      <c r="B17" s="18" t="s">
        <v>183</v>
      </c>
      <c r="C17" s="18"/>
      <c r="D17" s="18" t="s">
        <v>88</v>
      </c>
      <c r="E17" s="18" t="s">
        <v>83</v>
      </c>
      <c r="F17" s="18" t="s">
        <v>58</v>
      </c>
      <c r="G17" s="18" t="s">
        <v>179</v>
      </c>
      <c r="H17" s="18">
        <v>23527774</v>
      </c>
      <c r="I17" s="18">
        <v>23271341</v>
      </c>
      <c r="J17" s="18">
        <v>10994090</v>
      </c>
      <c r="K17" s="11">
        <v>3488209</v>
      </c>
      <c r="L17" s="11">
        <v>2856572</v>
      </c>
    </row>
    <row r="18" spans="1:12">
      <c r="A18" s="18" t="s">
        <v>156</v>
      </c>
      <c r="B18" s="18" t="s">
        <v>184</v>
      </c>
      <c r="C18" s="18"/>
      <c r="D18" s="18" t="s">
        <v>88</v>
      </c>
      <c r="E18" s="18" t="s">
        <v>83</v>
      </c>
      <c r="F18" s="18" t="s">
        <v>58</v>
      </c>
      <c r="G18" s="18" t="s">
        <v>179</v>
      </c>
      <c r="H18" s="18">
        <v>27977937</v>
      </c>
      <c r="I18" s="18">
        <v>27832602</v>
      </c>
      <c r="J18" s="18">
        <v>10042519</v>
      </c>
      <c r="K18" s="11">
        <v>1213939</v>
      </c>
      <c r="L18" s="11">
        <v>994370</v>
      </c>
    </row>
    <row r="19" spans="1:12">
      <c r="A19" s="18"/>
      <c r="B19" s="18" t="s">
        <v>185</v>
      </c>
      <c r="C19" s="18"/>
      <c r="D19" s="18" t="s">
        <v>88</v>
      </c>
      <c r="E19" s="18" t="s">
        <v>83</v>
      </c>
      <c r="F19" s="18" t="s">
        <v>58</v>
      </c>
      <c r="G19" s="18" t="s">
        <v>179</v>
      </c>
      <c r="H19" s="18">
        <v>24236063</v>
      </c>
      <c r="I19" s="18">
        <v>24108608</v>
      </c>
      <c r="J19" s="18">
        <v>8416061</v>
      </c>
      <c r="K19" s="11">
        <v>1053161</v>
      </c>
      <c r="L19" s="11">
        <v>870641</v>
      </c>
    </row>
    <row r="20" spans="1:12">
      <c r="A20" s="18" t="s">
        <v>157</v>
      </c>
      <c r="B20" s="18" t="s">
        <v>186</v>
      </c>
      <c r="C20" s="18"/>
      <c r="D20" s="18" t="s">
        <v>88</v>
      </c>
      <c r="E20" s="18" t="s">
        <v>83</v>
      </c>
      <c r="F20" s="18" t="s">
        <v>58</v>
      </c>
      <c r="G20" s="18" t="s">
        <v>179</v>
      </c>
      <c r="H20" s="18">
        <v>23239042</v>
      </c>
      <c r="I20" s="18">
        <v>22997349</v>
      </c>
      <c r="J20" s="18">
        <v>8919063</v>
      </c>
      <c r="K20" s="11">
        <v>3513127</v>
      </c>
      <c r="L20" s="11">
        <v>2974335</v>
      </c>
    </row>
    <row r="21" spans="1:12">
      <c r="A21" s="18"/>
      <c r="B21" s="18" t="s">
        <v>187</v>
      </c>
      <c r="C21" s="18"/>
      <c r="D21" s="18" t="s">
        <v>88</v>
      </c>
      <c r="E21" s="18" t="s">
        <v>83</v>
      </c>
      <c r="F21" s="18" t="s">
        <v>58</v>
      </c>
      <c r="G21" s="18" t="s">
        <v>179</v>
      </c>
      <c r="H21" s="18">
        <v>24135072</v>
      </c>
      <c r="I21" s="18">
        <v>23885905</v>
      </c>
      <c r="J21" s="18">
        <v>9042237</v>
      </c>
      <c r="K21" s="11">
        <v>3570432</v>
      </c>
      <c r="L21" s="11">
        <v>3007739</v>
      </c>
    </row>
    <row r="22" spans="1:12">
      <c r="A22" s="18" t="s">
        <v>158</v>
      </c>
      <c r="B22" s="18" t="s">
        <v>188</v>
      </c>
      <c r="C22" s="18"/>
      <c r="D22" s="18" t="s">
        <v>88</v>
      </c>
      <c r="E22" s="18" t="s">
        <v>83</v>
      </c>
      <c r="F22" s="18" t="s">
        <v>58</v>
      </c>
      <c r="G22" s="18" t="s">
        <v>179</v>
      </c>
      <c r="H22" s="18">
        <v>32510785</v>
      </c>
      <c r="I22" s="18">
        <v>32415571</v>
      </c>
      <c r="J22" s="18">
        <v>11509620</v>
      </c>
      <c r="K22" s="11">
        <v>1471777</v>
      </c>
      <c r="L22" s="11">
        <v>1189881</v>
      </c>
    </row>
    <row r="23" spans="1:12">
      <c r="A23" s="18"/>
      <c r="B23" s="18" t="s">
        <v>189</v>
      </c>
      <c r="C23" s="18"/>
      <c r="D23" s="18" t="s">
        <v>88</v>
      </c>
      <c r="E23" s="18" t="s">
        <v>83</v>
      </c>
      <c r="F23" s="18" t="s">
        <v>58</v>
      </c>
      <c r="G23" s="18" t="s">
        <v>179</v>
      </c>
      <c r="H23" s="18">
        <v>29086084</v>
      </c>
      <c r="I23" s="18">
        <v>29000955</v>
      </c>
      <c r="J23" s="18">
        <v>9965266</v>
      </c>
      <c r="K23" s="11">
        <v>1316401</v>
      </c>
      <c r="L23" s="11">
        <v>1073307</v>
      </c>
    </row>
    <row r="24" spans="1:12">
      <c r="A24" s="18" t="s">
        <v>159</v>
      </c>
      <c r="B24" s="18" t="s">
        <v>190</v>
      </c>
      <c r="C24" s="18"/>
      <c r="D24" s="18" t="s">
        <v>88</v>
      </c>
      <c r="E24" s="18" t="s">
        <v>83</v>
      </c>
      <c r="F24" s="18" t="s">
        <v>58</v>
      </c>
      <c r="G24" s="18" t="s">
        <v>62</v>
      </c>
      <c r="H24" s="18">
        <v>27940427</v>
      </c>
      <c r="I24" s="18">
        <v>27848524</v>
      </c>
      <c r="J24" s="18">
        <v>11968920</v>
      </c>
      <c r="K24" s="11">
        <v>3552619</v>
      </c>
      <c r="L24" s="11">
        <v>2002863</v>
      </c>
    </row>
    <row r="25" spans="1:12">
      <c r="A25" s="18"/>
      <c r="B25" s="18" t="s">
        <v>191</v>
      </c>
      <c r="C25" s="18"/>
      <c r="D25" s="18" t="s">
        <v>88</v>
      </c>
      <c r="E25" s="18" t="s">
        <v>83</v>
      </c>
      <c r="F25" s="18" t="s">
        <v>58</v>
      </c>
      <c r="G25" s="18" t="s">
        <v>62</v>
      </c>
      <c r="H25" s="18">
        <v>33621430</v>
      </c>
      <c r="I25" s="18">
        <v>33510402</v>
      </c>
      <c r="J25" s="18">
        <v>13722026</v>
      </c>
      <c r="K25" s="11">
        <v>4187761</v>
      </c>
      <c r="L25" s="11">
        <v>2145115</v>
      </c>
    </row>
    <row r="26" spans="1:12">
      <c r="A26" s="18" t="s">
        <v>160</v>
      </c>
      <c r="B26" s="18" t="s">
        <v>89</v>
      </c>
      <c r="C26" s="18"/>
      <c r="D26" s="18" t="s">
        <v>88</v>
      </c>
      <c r="E26" s="18" t="s">
        <v>83</v>
      </c>
      <c r="F26" s="18" t="s">
        <v>58</v>
      </c>
      <c r="G26" s="18" t="s">
        <v>62</v>
      </c>
      <c r="H26" s="18">
        <v>26011346</v>
      </c>
      <c r="I26" s="18">
        <v>25615419</v>
      </c>
      <c r="J26" s="18">
        <v>9917919</v>
      </c>
      <c r="K26" s="11">
        <v>2810536</v>
      </c>
      <c r="L26" s="11">
        <v>2445024</v>
      </c>
    </row>
    <row r="27" spans="1:12">
      <c r="A27" s="18"/>
      <c r="B27" s="18" t="s">
        <v>192</v>
      </c>
      <c r="C27" s="18"/>
      <c r="D27" s="18" t="s">
        <v>88</v>
      </c>
      <c r="E27" s="18" t="s">
        <v>83</v>
      </c>
      <c r="F27" s="18" t="s">
        <v>58</v>
      </c>
      <c r="G27" s="18" t="s">
        <v>62</v>
      </c>
      <c r="H27" s="18">
        <v>28919659</v>
      </c>
      <c r="I27" s="18">
        <v>28510306</v>
      </c>
      <c r="J27" s="18">
        <v>11034326</v>
      </c>
      <c r="K27" s="11">
        <v>3169185</v>
      </c>
      <c r="L27" s="11">
        <v>2729986</v>
      </c>
    </row>
    <row r="28" spans="1:12">
      <c r="A28" s="18" t="s">
        <v>161</v>
      </c>
      <c r="B28" s="18" t="s">
        <v>178</v>
      </c>
      <c r="C28" s="18"/>
      <c r="D28" s="18" t="s">
        <v>88</v>
      </c>
      <c r="E28" s="18" t="s">
        <v>83</v>
      </c>
      <c r="F28" s="18" t="s">
        <v>58</v>
      </c>
      <c r="G28" s="18" t="s">
        <v>179</v>
      </c>
      <c r="H28" s="18">
        <v>21934937</v>
      </c>
      <c r="I28" s="18">
        <v>21799461</v>
      </c>
      <c r="J28" s="18">
        <v>8840647</v>
      </c>
      <c r="K28" s="11">
        <v>2423011</v>
      </c>
      <c r="L28" s="11">
        <v>2039240</v>
      </c>
    </row>
    <row r="29" spans="1:12">
      <c r="A29" s="18"/>
      <c r="B29" s="18" t="s">
        <v>181</v>
      </c>
      <c r="C29" s="18"/>
      <c r="D29" s="18" t="s">
        <v>88</v>
      </c>
      <c r="E29" s="18" t="s">
        <v>83</v>
      </c>
      <c r="F29" s="18" t="s">
        <v>58</v>
      </c>
      <c r="G29" s="18" t="s">
        <v>179</v>
      </c>
      <c r="H29" s="18">
        <v>26142341</v>
      </c>
      <c r="I29" s="18">
        <v>25987221</v>
      </c>
      <c r="J29" s="18">
        <v>10632563</v>
      </c>
      <c r="K29" s="11">
        <v>2863488</v>
      </c>
      <c r="L29" s="11">
        <v>2294924</v>
      </c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</sheetData>
  <mergeCells count="5">
    <mergeCell ref="A12:A13"/>
    <mergeCell ref="A2:A3"/>
    <mergeCell ref="A4:A5"/>
    <mergeCell ref="A6:A7"/>
    <mergeCell ref="A10:A1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AFBDA-98FE-484D-9EE0-6634EF3DFE0E}">
  <dimension ref="A1:D5"/>
  <sheetViews>
    <sheetView tabSelected="1" workbookViewId="0">
      <selection activeCell="D6" sqref="D6:G23"/>
    </sheetView>
  </sheetViews>
  <sheetFormatPr defaultRowHeight="14.4"/>
  <cols>
    <col min="1" max="1" width="34.21875" customWidth="1"/>
    <col min="2" max="2" width="63" customWidth="1"/>
    <col min="3" max="3" width="15.5546875" customWidth="1"/>
    <col min="4" max="4" width="27.77734375" customWidth="1"/>
  </cols>
  <sheetData>
    <row r="1" spans="1:4" ht="15">
      <c r="A1" s="15" t="s">
        <v>44</v>
      </c>
      <c r="B1" s="15" t="s">
        <v>84</v>
      </c>
      <c r="C1" s="15" t="s">
        <v>196</v>
      </c>
      <c r="D1" s="15" t="s">
        <v>59</v>
      </c>
    </row>
    <row r="2" spans="1:4">
      <c r="A2" s="11" t="s">
        <v>195</v>
      </c>
      <c r="B2" s="11" t="s">
        <v>208</v>
      </c>
      <c r="C2" s="11" t="s">
        <v>209</v>
      </c>
      <c r="D2" s="11" t="s">
        <v>204</v>
      </c>
    </row>
    <row r="3" spans="1:4">
      <c r="A3" s="11" t="s">
        <v>197</v>
      </c>
      <c r="B3" s="11" t="s">
        <v>210</v>
      </c>
      <c r="C3" s="11" t="s">
        <v>199</v>
      </c>
      <c r="D3" s="11" t="s">
        <v>203</v>
      </c>
    </row>
    <row r="4" spans="1:4">
      <c r="A4" s="11" t="s">
        <v>198</v>
      </c>
      <c r="B4" s="11" t="s">
        <v>206</v>
      </c>
      <c r="C4" s="11" t="s">
        <v>200</v>
      </c>
      <c r="D4" s="11" t="s">
        <v>203</v>
      </c>
    </row>
    <row r="5" spans="1:4">
      <c r="A5" s="11" t="s">
        <v>201</v>
      </c>
      <c r="B5" s="11" t="s">
        <v>211</v>
      </c>
      <c r="C5" s="11" t="s">
        <v>202</v>
      </c>
      <c r="D5" s="11" t="s">
        <v>205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ref. ChIP-seq datasets</vt:lpstr>
      <vt:lpstr>ChIP-seq datasets</vt:lpstr>
      <vt:lpstr>RNA-seq datasets</vt:lpstr>
      <vt:lpstr>CLIP-seq datasets</vt:lpstr>
      <vt:lpstr>MS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2021-09-27T14:11:58Z</dcterms:modified>
</cp:coreProperties>
</file>