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G:\My Drive\1   Publications_In_Progress\Hib   Guellil2021\HI-MS_2020_Shared\GenomeBiology\Revision\FullSubmission\"/>
    </mc:Choice>
  </mc:AlternateContent>
  <xr:revisionPtr revIDLastSave="0" documentId="13_ncr:1_{244F6B89-C821-4204-A932-7A4DF31A9B98}" xr6:coauthVersionLast="47" xr6:coauthVersionMax="47" xr10:uidLastSave="{00000000-0000-0000-0000-000000000000}"/>
  <bookViews>
    <workbookView xWindow="-120" yWindow="-120" windowWidth="29040" windowHeight="15840" activeTab="11" xr2:uid="{00000000-000D-0000-FFFF-FFFF00000000}"/>
  </bookViews>
  <sheets>
    <sheet name="Table S1" sheetId="1" r:id="rId1"/>
    <sheet name="Table S2" sheetId="2" r:id="rId2"/>
    <sheet name="Table S3" sheetId="3" r:id="rId3"/>
    <sheet name="Table S4" sheetId="4" r:id="rId4"/>
    <sheet name="Table S5" sheetId="5" r:id="rId5"/>
    <sheet name="Table S6" sheetId="6" r:id="rId6"/>
    <sheet name="Table S8" sheetId="7" r:id="rId7"/>
    <sheet name="Table S7" sheetId="8" r:id="rId8"/>
    <sheet name="Table S9" sheetId="9" r:id="rId9"/>
    <sheet name="Table S10" sheetId="10" r:id="rId10"/>
    <sheet name="Table S11" sheetId="11" r:id="rId11"/>
    <sheet name="Table S12" sheetId="12" r:id="rId12"/>
  </sheets>
  <definedNames>
    <definedName name="_xlnm._FilterDatabase" localSheetId="0" hidden="1">'Table S1'!$A$2:$P$694</definedName>
    <definedName name="_xlnm._FilterDatabase" localSheetId="10" hidden="1">'Table S11'!$A$2:$Z$299</definedName>
    <definedName name="_xlnm._FilterDatabase" localSheetId="1" hidden="1">'Table S2'!$A$3:$M$110</definedName>
    <definedName name="_xlnm._FilterDatabase" localSheetId="2" hidden="1">'Table S3'!$A$3:$J$495</definedName>
    <definedName name="_xlnm._FilterDatabase" localSheetId="3" hidden="1">'Table S4'!$A$3:$F$315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0" l="1"/>
  <c r="D14" i="10"/>
  <c r="G14" i="10" s="1"/>
  <c r="G13" i="10"/>
  <c r="E13" i="10"/>
  <c r="D13" i="10"/>
  <c r="B315" i="4"/>
  <c r="B314" i="4"/>
  <c r="B313" i="4"/>
  <c r="B312" i="4"/>
  <c r="B311" i="4"/>
  <c r="B310" i="4"/>
  <c r="B309" i="4"/>
  <c r="B308" i="4"/>
  <c r="B307" i="4"/>
  <c r="B306" i="4"/>
  <c r="B305" i="4"/>
  <c r="B304" i="4"/>
  <c r="B303" i="4"/>
  <c r="B302" i="4"/>
  <c r="B301" i="4"/>
  <c r="B300" i="4"/>
  <c r="B299" i="4"/>
  <c r="B298" i="4"/>
  <c r="B297" i="4"/>
  <c r="B296" i="4"/>
  <c r="B295" i="4"/>
  <c r="B294" i="4"/>
  <c r="B293" i="4"/>
  <c r="B292" i="4"/>
  <c r="B291" i="4"/>
  <c r="B290" i="4"/>
  <c r="B289" i="4"/>
  <c r="B288" i="4"/>
  <c r="B287" i="4"/>
  <c r="B286" i="4"/>
  <c r="B285" i="4"/>
  <c r="B284" i="4"/>
  <c r="B283" i="4"/>
  <c r="B282" i="4"/>
  <c r="B281" i="4"/>
  <c r="B280" i="4"/>
  <c r="B279" i="4"/>
  <c r="B278" i="4"/>
  <c r="B277" i="4"/>
  <c r="B276" i="4"/>
  <c r="B275" i="4"/>
  <c r="B274" i="4"/>
  <c r="B273" i="4"/>
  <c r="B272" i="4"/>
  <c r="B271" i="4"/>
  <c r="B270" i="4"/>
  <c r="B269" i="4"/>
  <c r="B268" i="4"/>
  <c r="B267" i="4"/>
  <c r="B266" i="4"/>
  <c r="B265" i="4"/>
  <c r="B264" i="4"/>
  <c r="B263" i="4"/>
  <c r="B262" i="4"/>
  <c r="B261" i="4"/>
  <c r="B260" i="4"/>
  <c r="B259" i="4"/>
  <c r="B258" i="4"/>
  <c r="B257" i="4"/>
  <c r="B256" i="4"/>
  <c r="B255" i="4"/>
  <c r="B254" i="4"/>
  <c r="B253" i="4"/>
  <c r="B252" i="4"/>
  <c r="B251" i="4"/>
  <c r="B250" i="4"/>
  <c r="B249" i="4"/>
  <c r="B248" i="4"/>
  <c r="B247" i="4"/>
  <c r="B246" i="4"/>
  <c r="B245" i="4"/>
  <c r="B244" i="4"/>
  <c r="B243" i="4"/>
  <c r="B242" i="4"/>
  <c r="B241" i="4"/>
  <c r="B240" i="4"/>
  <c r="B239" i="4"/>
  <c r="B238" i="4"/>
  <c r="B237" i="4"/>
  <c r="B236" i="4"/>
  <c r="B235" i="4"/>
  <c r="B234" i="4"/>
  <c r="B233" i="4"/>
  <c r="B232" i="4"/>
  <c r="B231" i="4"/>
  <c r="B230" i="4"/>
  <c r="B229" i="4"/>
  <c r="B228" i="4"/>
  <c r="B227" i="4"/>
  <c r="B226" i="4"/>
  <c r="B225" i="4"/>
  <c r="B224" i="4"/>
  <c r="B223" i="4"/>
  <c r="B222" i="4"/>
  <c r="B221" i="4"/>
  <c r="B220" i="4"/>
  <c r="B219" i="4"/>
  <c r="B218" i="4"/>
  <c r="B217" i="4"/>
  <c r="B216" i="4"/>
  <c r="B215" i="4"/>
  <c r="B214" i="4"/>
  <c r="B213" i="4"/>
  <c r="B212" i="4"/>
  <c r="B211" i="4"/>
  <c r="B210" i="4"/>
  <c r="B209" i="4"/>
  <c r="B208" i="4"/>
  <c r="B207" i="4"/>
  <c r="B206" i="4"/>
  <c r="B205" i="4"/>
  <c r="B204" i="4"/>
  <c r="B203" i="4"/>
  <c r="B202" i="4"/>
  <c r="B201" i="4"/>
  <c r="B200" i="4"/>
  <c r="B199" i="4"/>
  <c r="B198" i="4"/>
  <c r="B197" i="4"/>
  <c r="B196" i="4"/>
  <c r="B195" i="4"/>
  <c r="B194" i="4"/>
  <c r="B193" i="4"/>
  <c r="B192" i="4"/>
  <c r="B191" i="4"/>
  <c r="B190" i="4"/>
  <c r="B189" i="4"/>
  <c r="B188" i="4"/>
  <c r="B187" i="4"/>
  <c r="B186" i="4"/>
  <c r="B185" i="4"/>
  <c r="B184" i="4"/>
  <c r="B183" i="4"/>
  <c r="B182" i="4"/>
  <c r="B181" i="4"/>
  <c r="B180" i="4"/>
  <c r="B179" i="4"/>
  <c r="B178" i="4"/>
  <c r="B177" i="4"/>
  <c r="B176" i="4"/>
  <c r="B175" i="4"/>
  <c r="B174" i="4"/>
  <c r="B173" i="4"/>
  <c r="B172" i="4"/>
  <c r="B171" i="4"/>
  <c r="B170" i="4"/>
  <c r="B169" i="4"/>
  <c r="B168" i="4"/>
  <c r="B167" i="4"/>
  <c r="B166" i="4"/>
  <c r="B165" i="4"/>
  <c r="B164" i="4"/>
  <c r="B163" i="4"/>
  <c r="B162" i="4"/>
  <c r="B161" i="4"/>
  <c r="B160" i="4"/>
  <c r="B159" i="4"/>
  <c r="B158" i="4"/>
  <c r="B157" i="4"/>
  <c r="B156" i="4"/>
  <c r="B155" i="4"/>
  <c r="B154" i="4"/>
  <c r="B153" i="4"/>
  <c r="B152" i="4"/>
  <c r="B151" i="4"/>
  <c r="B150" i="4"/>
  <c r="B149" i="4"/>
  <c r="B148" i="4"/>
  <c r="B147" i="4"/>
  <c r="B146" i="4"/>
  <c r="B145" i="4"/>
  <c r="B144" i="4"/>
  <c r="B143" i="4"/>
  <c r="B142" i="4"/>
  <c r="B141" i="4"/>
  <c r="B140" i="4"/>
  <c r="B139" i="4"/>
  <c r="B138" i="4"/>
  <c r="B137" i="4"/>
  <c r="B136" i="4"/>
  <c r="B135" i="4"/>
  <c r="B134" i="4"/>
  <c r="B133" i="4"/>
  <c r="B132" i="4"/>
  <c r="B131" i="4"/>
  <c r="B130" i="4"/>
  <c r="B129" i="4"/>
  <c r="B128" i="4"/>
  <c r="B127" i="4"/>
  <c r="B126" i="4"/>
  <c r="B125" i="4"/>
  <c r="B124" i="4"/>
  <c r="B123" i="4"/>
  <c r="B122" i="4"/>
  <c r="B121" i="4"/>
  <c r="B120" i="4"/>
  <c r="B119" i="4"/>
  <c r="B118" i="4"/>
  <c r="B117" i="4"/>
  <c r="B116" i="4"/>
  <c r="B115" i="4"/>
  <c r="B114" i="4"/>
  <c r="B113" i="4"/>
  <c r="B112" i="4"/>
  <c r="B111" i="4"/>
  <c r="B110" i="4"/>
  <c r="B109" i="4"/>
  <c r="B108" i="4"/>
  <c r="B107" i="4"/>
  <c r="B106" i="4"/>
  <c r="B105" i="4"/>
  <c r="B104" i="4"/>
  <c r="B103" i="4"/>
  <c r="B102" i="4"/>
  <c r="B101" i="4"/>
  <c r="B100" i="4"/>
  <c r="B99" i="4"/>
  <c r="B98" i="4"/>
  <c r="B97" i="4"/>
  <c r="B96" i="4"/>
  <c r="B95" i="4"/>
  <c r="B94" i="4"/>
  <c r="B93" i="4"/>
  <c r="B92" i="4"/>
  <c r="B91" i="4"/>
  <c r="B90" i="4"/>
  <c r="B89" i="4"/>
  <c r="B88" i="4"/>
  <c r="B87" i="4"/>
  <c r="B86" i="4"/>
  <c r="B85" i="4"/>
  <c r="B84" i="4"/>
  <c r="B83" i="4"/>
  <c r="B82" i="4"/>
  <c r="B81" i="4"/>
  <c r="B80" i="4"/>
  <c r="B79" i="4"/>
  <c r="B78" i="4"/>
  <c r="B77" i="4"/>
  <c r="B76" i="4"/>
  <c r="B75" i="4"/>
  <c r="B74" i="4"/>
  <c r="B73" i="4"/>
  <c r="B72" i="4"/>
  <c r="B71" i="4"/>
  <c r="B70" i="4"/>
  <c r="B69" i="4"/>
  <c r="B68" i="4"/>
  <c r="B67" i="4"/>
  <c r="B66" i="4"/>
  <c r="B65" i="4"/>
  <c r="B64" i="4"/>
  <c r="B63" i="4"/>
  <c r="B62" i="4"/>
  <c r="B61" i="4"/>
  <c r="B60" i="4"/>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B9" i="4"/>
  <c r="B8" i="4"/>
  <c r="B7" i="4"/>
  <c r="B6" i="4"/>
  <c r="B5" i="4"/>
  <c r="B4" i="4"/>
  <c r="M108" i="2"/>
  <c r="M107" i="2"/>
  <c r="M106" i="2"/>
  <c r="M105" i="2"/>
  <c r="M104" i="2"/>
  <c r="M103" i="2"/>
  <c r="M102"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M10" i="2"/>
  <c r="M9" i="2"/>
  <c r="M8" i="2"/>
  <c r="M7" i="2"/>
  <c r="M6" i="2"/>
  <c r="M5" i="2"/>
  <c r="M4" i="2"/>
</calcChain>
</file>

<file path=xl/sharedStrings.xml><?xml version="1.0" encoding="utf-8"?>
<sst xmlns="http://schemas.openxmlformats.org/spreadsheetml/2006/main" count="18264" uniqueCount="4931">
  <si>
    <r>
      <rPr>
        <b/>
        <sz val="12"/>
        <color rgb="FF222222"/>
        <rFont val="Arial"/>
      </rPr>
      <t xml:space="preserve">Table S1: </t>
    </r>
    <r>
      <rPr>
        <sz val="12"/>
        <color rgb="FF222222"/>
        <rFont val="Arial"/>
      </rPr>
      <t>List of all genomes used to generate the full phylogeny of phylogenetic division I &amp; II. MLST (see Table S3) and serotype were determined using hicap and PubMLST (see methods).</t>
    </r>
  </si>
  <si>
    <t>GCF</t>
  </si>
  <si>
    <t>Strain</t>
  </si>
  <si>
    <t>Hicap</t>
  </si>
  <si>
    <t>MLST</t>
  </si>
  <si>
    <t>Biotype</t>
  </si>
  <si>
    <t>Paper/Source</t>
  </si>
  <si>
    <t>Origin</t>
  </si>
  <si>
    <t>Date</t>
  </si>
  <si>
    <t>Pathology</t>
  </si>
  <si>
    <t>Isolated from</t>
  </si>
  <si>
    <t>Patient Info</t>
  </si>
  <si>
    <t>Note</t>
  </si>
  <si>
    <t>System</t>
  </si>
  <si>
    <t>BioSample</t>
  </si>
  <si>
    <t>BioProject</t>
  </si>
  <si>
    <t>Level</t>
  </si>
  <si>
    <t>GCF_000210875</t>
  </si>
  <si>
    <t>type_b</t>
  </si>
  <si>
    <t>N/A</t>
  </si>
  <si>
    <t>The Wellcome Trust Sanger Institute</t>
  </si>
  <si>
    <t>Undetermined</t>
  </si>
  <si>
    <t>meningitis</t>
  </si>
  <si>
    <t>SAMEA3138383</t>
  </si>
  <si>
    <t>PRJNA50409</t>
  </si>
  <si>
    <t>Complete</t>
  </si>
  <si>
    <t>GCF_001457655</t>
  </si>
  <si>
    <t>NCTC8143</t>
  </si>
  <si>
    <t>NTHi</t>
  </si>
  <si>
    <t>Welcom Trust Sanger</t>
  </si>
  <si>
    <t>United Kingdom</t>
  </si>
  <si>
    <t>PacBio RS</t>
  </si>
  <si>
    <t>SAMEA2498480</t>
  </si>
  <si>
    <t>PRJEB6403</t>
  </si>
  <si>
    <t>GCF_002989475</t>
  </si>
  <si>
    <t>126P11H1</t>
  </si>
  <si>
    <t>type_e</t>
  </si>
  <si>
    <t>Institute for Genome Sciences, University of Maryland, Baltimore</t>
  </si>
  <si>
    <t>Buffalo, NY, USA</t>
  </si>
  <si>
    <t>chronic obstructive pulmonary disease (COPD)</t>
  </si>
  <si>
    <t>sputum</t>
  </si>
  <si>
    <t>PacBio RSII/Illumina HiSeq2000</t>
  </si>
  <si>
    <t>SAMN06203497</t>
  </si>
  <si>
    <t>PRJNA358390</t>
  </si>
  <si>
    <t>Contig</t>
  </si>
  <si>
    <t>GCF_001908955</t>
  </si>
  <si>
    <t>R535</t>
  </si>
  <si>
    <t>frdB(~7)</t>
  </si>
  <si>
    <t>Kappler et al. 2017</t>
  </si>
  <si>
    <t>Belgium</t>
  </si>
  <si>
    <t>lower respratory tract infection</t>
  </si>
  <si>
    <t>Illumina NextSeq500</t>
  </si>
  <si>
    <t>SAMN05938535</t>
  </si>
  <si>
    <t>PRJNA350597</t>
  </si>
  <si>
    <t>Scaffold</t>
  </si>
  <si>
    <t>GCF_001909015</t>
  </si>
  <si>
    <t>C188</t>
  </si>
  <si>
    <t>Massachusetts, USA</t>
  </si>
  <si>
    <t xml:space="preserve">bacteremia </t>
  </si>
  <si>
    <t>blood</t>
  </si>
  <si>
    <t>SAMN05942198</t>
  </si>
  <si>
    <t>GCF_002984105</t>
  </si>
  <si>
    <t>126P26H1</t>
  </si>
  <si>
    <t>SAMN06203501</t>
  </si>
  <si>
    <t>GCF_900478325</t>
  </si>
  <si>
    <t>NCTC12194</t>
  </si>
  <si>
    <t>Denmark</t>
  </si>
  <si>
    <t>nasopharynx</t>
  </si>
  <si>
    <t>SAMEA3207620</t>
  </si>
  <si>
    <t>GCF_002917845</t>
  </si>
  <si>
    <t>146</t>
  </si>
  <si>
    <t>CDC, Topaz et al. 2018</t>
  </si>
  <si>
    <t>Pac Bio</t>
  </si>
  <si>
    <t>SAMN08443963</t>
  </si>
  <si>
    <t>PRJNA432334</t>
  </si>
  <si>
    <t>GCF_002915495</t>
  </si>
  <si>
    <t>163</t>
  </si>
  <si>
    <t>type_a</t>
  </si>
  <si>
    <t>SAMN08438839</t>
  </si>
  <si>
    <t>PRJNA432232</t>
  </si>
  <si>
    <t>GCF_002991295</t>
  </si>
  <si>
    <t>1P16H5</t>
  </si>
  <si>
    <t>SAMN06203543</t>
  </si>
  <si>
    <t>GCF_002984355</t>
  </si>
  <si>
    <t>1P18H1</t>
  </si>
  <si>
    <t>SAMN06203544</t>
  </si>
  <si>
    <t>GCF_900034905</t>
  </si>
  <si>
    <t>2842STDY5882018</t>
  </si>
  <si>
    <t>Netherlands</t>
  </si>
  <si>
    <t>2006/2012</t>
  </si>
  <si>
    <t>cerebrospinal fluid</t>
  </si>
  <si>
    <t>Illumina HiSeq2000</t>
  </si>
  <si>
    <t>SAMEA2674677</t>
  </si>
  <si>
    <t>PRJEB4909</t>
  </si>
  <si>
    <t>GCF_900022505</t>
  </si>
  <si>
    <t>2842STDY5882019</t>
  </si>
  <si>
    <t>SAMEA2674679</t>
  </si>
  <si>
    <t>GCF_900020195</t>
  </si>
  <si>
    <t>2842STDY5882032</t>
  </si>
  <si>
    <t>SAMEA2674705</t>
  </si>
  <si>
    <t>GCF_001909005</t>
  </si>
  <si>
    <t>Finnland</t>
  </si>
  <si>
    <t>otitis media</t>
  </si>
  <si>
    <t>SAMN05942090</t>
  </si>
  <si>
    <t>GCF_900044695</t>
  </si>
  <si>
    <t>2842STDY5882033</t>
  </si>
  <si>
    <t>SAMEA2674707</t>
  </si>
  <si>
    <t>GCF_900022485</t>
  </si>
  <si>
    <t>2842STDY5882040</t>
  </si>
  <si>
    <t>SAMEA2674722</t>
  </si>
  <si>
    <t>GCF_002966695</t>
  </si>
  <si>
    <t>6P24H2</t>
  </si>
  <si>
    <t>SAMN06203655</t>
  </si>
  <si>
    <t>GCF_000165525</t>
  </si>
  <si>
    <t>R2866</t>
  </si>
  <si>
    <t>Info on ENA</t>
  </si>
  <si>
    <t>USA</t>
  </si>
  <si>
    <t>meningitis, invasive disease</t>
  </si>
  <si>
    <t xml:space="preserve">child </t>
  </si>
  <si>
    <t>no immunologic deficit or other predisposing medical problems</t>
  </si>
  <si>
    <t>Illumina MiSeq</t>
  </si>
  <si>
    <t>SAMN02604259</t>
  </si>
  <si>
    <t>PRJNA9621</t>
  </si>
  <si>
    <t>GCF_900035255</t>
  </si>
  <si>
    <t>2842STDY5882041</t>
  </si>
  <si>
    <t>SAMEA2674724</t>
  </si>
  <si>
    <t>GCF_900041425</t>
  </si>
  <si>
    <t>2842STDY5882047</t>
  </si>
  <si>
    <t>SAMEA2674736</t>
  </si>
  <si>
    <t>GCF_002966715</t>
  </si>
  <si>
    <t>6P32H1</t>
  </si>
  <si>
    <t>SAMN06203656</t>
  </si>
  <si>
    <t>GCF_002966615</t>
  </si>
  <si>
    <t>5P28H1</t>
  </si>
  <si>
    <t>SAMN06203638</t>
  </si>
  <si>
    <t>GCF_900035265</t>
  </si>
  <si>
    <t>2842STDY5882048</t>
  </si>
  <si>
    <t>SAMEA2674737</t>
  </si>
  <si>
    <t>GCF_900026985</t>
  </si>
  <si>
    <t>2842STDY5882049</t>
  </si>
  <si>
    <t>SAMEA2674738</t>
  </si>
  <si>
    <t>GCF_900029875</t>
  </si>
  <si>
    <t>2842STDY5882050</t>
  </si>
  <si>
    <t>SAMEA2674739</t>
  </si>
  <si>
    <t>GCF_002966735</t>
  </si>
  <si>
    <t>11P6H</t>
  </si>
  <si>
    <t>SAMN06203483</t>
  </si>
  <si>
    <t>GCF_900026995</t>
  </si>
  <si>
    <t>2842STDY5882055</t>
  </si>
  <si>
    <t>SAMEA2674744</t>
  </si>
  <si>
    <t>GCF_900022515</t>
  </si>
  <si>
    <t>2842STDY5882056</t>
  </si>
  <si>
    <t>SAMEA2674745</t>
  </si>
  <si>
    <t>GCF_000767075</t>
  </si>
  <si>
    <t>Hi375</t>
  </si>
  <si>
    <t>middle ear</t>
  </si>
  <si>
    <t>child</t>
  </si>
  <si>
    <t>PacBio</t>
  </si>
  <si>
    <t>SAMN03093440</t>
  </si>
  <si>
    <t>PRJNA263041</t>
  </si>
  <si>
    <t>GCF_002966635</t>
  </si>
  <si>
    <t>5P54H1</t>
  </si>
  <si>
    <t>SAMN06203639</t>
  </si>
  <si>
    <t>GCF_900036645</t>
  </si>
  <si>
    <t>2842STDY5882057</t>
  </si>
  <si>
    <t>SAMEA2674746</t>
  </si>
  <si>
    <t>GCF_002966655</t>
  </si>
  <si>
    <t>67P38H1</t>
  </si>
  <si>
    <t>SAMN06203648</t>
  </si>
  <si>
    <t>GCF_900022525</t>
  </si>
  <si>
    <t>2842STDY5882058</t>
  </si>
  <si>
    <t>SAMEA2674747</t>
  </si>
  <si>
    <t>GCF_003184405</t>
  </si>
  <si>
    <t>84P36H1</t>
  </si>
  <si>
    <t>Griffith University</t>
  </si>
  <si>
    <t>SAMN09258517</t>
  </si>
  <si>
    <t>PRJNA473038</t>
  </si>
  <si>
    <t>GCF_008831525</t>
  </si>
  <si>
    <t>PittGG</t>
  </si>
  <si>
    <t>Hoggs et al 2007</t>
  </si>
  <si>
    <t>Pittsburgh, USA</t>
  </si>
  <si>
    <t>middle ear fluid</t>
  </si>
  <si>
    <t>PacBio RSII</t>
  </si>
  <si>
    <t>SAMN12877006</t>
  </si>
  <si>
    <t>PRJNA575052</t>
  </si>
  <si>
    <t>GCF_900044685</t>
  </si>
  <si>
    <t>2842STDY5882075</t>
  </si>
  <si>
    <t>type_f</t>
  </si>
  <si>
    <t>SAMEA2674764</t>
  </si>
  <si>
    <t>GCF_002966675</t>
  </si>
  <si>
    <t>67P56H1</t>
  </si>
  <si>
    <t>SAMN06203650</t>
  </si>
  <si>
    <t>GCF_900035535</t>
  </si>
  <si>
    <t>2842STDY5882076</t>
  </si>
  <si>
    <t>SAMEA2674765</t>
  </si>
  <si>
    <t>GCF_900022495</t>
  </si>
  <si>
    <t>2842STDY5882085</t>
  </si>
  <si>
    <t>SAMEA2674782</t>
  </si>
  <si>
    <t>GCF_900034945</t>
  </si>
  <si>
    <t>2842STDY5882086</t>
  </si>
  <si>
    <t>SAMEA2674784</t>
  </si>
  <si>
    <t>GCF_002966575</t>
  </si>
  <si>
    <t>48P106H1</t>
  </si>
  <si>
    <t>SAMN06203601</t>
  </si>
  <si>
    <t>GCF_002987275</t>
  </si>
  <si>
    <t>84P18H1</t>
  </si>
  <si>
    <t>SAMN06203680</t>
  </si>
  <si>
    <t>GCF_002966595</t>
  </si>
  <si>
    <t>48P153H1</t>
  </si>
  <si>
    <t>SAMN06203603</t>
  </si>
  <si>
    <t>GCF_002987225</t>
  </si>
  <si>
    <t>84P20H1</t>
  </si>
  <si>
    <t>SAMN06203681</t>
  </si>
  <si>
    <t>GCF_001997355</t>
  </si>
  <si>
    <t>ATCC10211</t>
  </si>
  <si>
    <t>California Department of Public Health</t>
  </si>
  <si>
    <t>California, USA</t>
  </si>
  <si>
    <t>SAMN05721784</t>
  </si>
  <si>
    <t>PRJNA341407</t>
  </si>
  <si>
    <t>GCF_004802205</t>
  </si>
  <si>
    <t>60051NPHi1</t>
  </si>
  <si>
    <t>Menzies School of Health Research</t>
  </si>
  <si>
    <t>Northern Territory, Australia</t>
  </si>
  <si>
    <t>Bronchiectasis</t>
  </si>
  <si>
    <t>Illumina HiSeq</t>
  </si>
  <si>
    <t>SAMN09845260</t>
  </si>
  <si>
    <t>PRJNA484075</t>
  </si>
  <si>
    <t>GCF_004802065</t>
  </si>
  <si>
    <t>60294BALHi1</t>
  </si>
  <si>
    <t>bronchoalveolar lavage</t>
  </si>
  <si>
    <t>SAMN09845267</t>
  </si>
  <si>
    <t>GCF_004802445</t>
  </si>
  <si>
    <t>60069BALHi1</t>
  </si>
  <si>
    <t>SAMN09845265</t>
  </si>
  <si>
    <t>GCF_004802145</t>
  </si>
  <si>
    <t>60068NPHi3</t>
  </si>
  <si>
    <t>SAMN09845262</t>
  </si>
  <si>
    <t>GCF_004802165</t>
  </si>
  <si>
    <t>60068BALHi1</t>
  </si>
  <si>
    <t>SAMN09845263</t>
  </si>
  <si>
    <t>GCF_001184615</t>
  </si>
  <si>
    <t>HI1417</t>
  </si>
  <si>
    <t>IV</t>
  </si>
  <si>
    <t>Musser et al. 1986</t>
  </si>
  <si>
    <t>Texas, USA</t>
  </si>
  <si>
    <t>1937-1985</t>
  </si>
  <si>
    <t>Otitis media</t>
  </si>
  <si>
    <t>ear</t>
  </si>
  <si>
    <t xml:space="preserve">Original strain name 3221A </t>
  </si>
  <si>
    <t>SAMN03702703</t>
  </si>
  <si>
    <t>PRJNA285216</t>
  </si>
  <si>
    <t>GCF_004802265</t>
  </si>
  <si>
    <t>65001_BAL_Hi1</t>
  </si>
  <si>
    <t>Queensland, Australia</t>
  </si>
  <si>
    <t>Chronic Suppurative Lung Disease</t>
  </si>
  <si>
    <t>SAMN09845281</t>
  </si>
  <si>
    <t>GCF_004802395</t>
  </si>
  <si>
    <t>60362_NP_Hi1</t>
  </si>
  <si>
    <t>SAMN09845272</t>
  </si>
  <si>
    <t>GCF_004802015</t>
  </si>
  <si>
    <t>60362_BAL_Hi2</t>
  </si>
  <si>
    <t>SAMN09845273</t>
  </si>
  <si>
    <t>GCF_004802295</t>
  </si>
  <si>
    <t>60373BALHi1</t>
  </si>
  <si>
    <t>SAMN09845277</t>
  </si>
  <si>
    <t>GCF_004802305</t>
  </si>
  <si>
    <t>60373NPHi1</t>
  </si>
  <si>
    <t>SAMN09845276</t>
  </si>
  <si>
    <t>GCF_004802355</t>
  </si>
  <si>
    <t>60370BALHi2</t>
  </si>
  <si>
    <t>SAMN09845275</t>
  </si>
  <si>
    <t>GCF_004802235</t>
  </si>
  <si>
    <t>60373BALHi4</t>
  </si>
  <si>
    <t>SAMN09845279</t>
  </si>
  <si>
    <t>GCF_004802285</t>
  </si>
  <si>
    <t>60373NPHi3</t>
  </si>
  <si>
    <t>SAMN09845278</t>
  </si>
  <si>
    <t>GCF_004802365</t>
  </si>
  <si>
    <t>60370NPHi2</t>
  </si>
  <si>
    <t>SAMN09845274</t>
  </si>
  <si>
    <t>GCF_003203055</t>
  </si>
  <si>
    <t>II</t>
  </si>
  <si>
    <t>Naito et al. 2018</t>
  </si>
  <si>
    <t>Japan, Chiba</t>
  </si>
  <si>
    <t>CPAOA</t>
  </si>
  <si>
    <t>1 yr</t>
  </si>
  <si>
    <t>SAMD00118473</t>
  </si>
  <si>
    <t>PRJDB7020</t>
  </si>
  <si>
    <t>GCF_003203075</t>
  </si>
  <si>
    <t>Japan, Fukuoka</t>
  </si>
  <si>
    <t>Bacteremia</t>
  </si>
  <si>
    <t>4 yr</t>
  </si>
  <si>
    <t>SAMD00118474</t>
  </si>
  <si>
    <t>GCF_001298195</t>
  </si>
  <si>
    <t>HI2428</t>
  </si>
  <si>
    <t>University of Oklahoma Health Sciences Center</t>
  </si>
  <si>
    <t>OK, USA</t>
  </si>
  <si>
    <t>Septic arthritis</t>
  </si>
  <si>
    <t>Synovial fluid</t>
  </si>
  <si>
    <t>SAMN03840618</t>
  </si>
  <si>
    <t>PRJNA288993</t>
  </si>
  <si>
    <t>GCF_003203095</t>
  </si>
  <si>
    <t>Pneumonia</t>
  </si>
  <si>
    <t>SAMD00118475</t>
  </si>
  <si>
    <t>GCF_001975845</t>
  </si>
  <si>
    <t>hi467</t>
  </si>
  <si>
    <t>fucK(161?)</t>
  </si>
  <si>
    <t>Istituto Superiore di Sanita</t>
  </si>
  <si>
    <t>Campania, Italy</t>
  </si>
  <si>
    <t>66y, female</t>
  </si>
  <si>
    <t>SAMN06214496</t>
  </si>
  <si>
    <t>PRJNA360670</t>
  </si>
  <si>
    <t>GCF_003363355</t>
  </si>
  <si>
    <t>Hi642</t>
  </si>
  <si>
    <t>Istituto superiore di sanita</t>
  </si>
  <si>
    <t>Marche, Italy</t>
  </si>
  <si>
    <t>bacteremic pneumoniae</t>
  </si>
  <si>
    <t>SAMN09738223</t>
  </si>
  <si>
    <t>PRJNA483438</t>
  </si>
  <si>
    <t>GCF_003203115</t>
  </si>
  <si>
    <t>III</t>
  </si>
  <si>
    <t>Japan, Nagasaki</t>
  </si>
  <si>
    <t>Bacteremia (Died, underlying disease: Long QT syndrome)</t>
  </si>
  <si>
    <t>SAMD00118476</t>
  </si>
  <si>
    <t>GCF_003203155</t>
  </si>
  <si>
    <t>7 mo</t>
  </si>
  <si>
    <t>SAMD00118478</t>
  </si>
  <si>
    <t>GCF_003203175</t>
  </si>
  <si>
    <t>Sinusitis</t>
  </si>
  <si>
    <t>2 yr</t>
  </si>
  <si>
    <t>SAMD00118479</t>
  </si>
  <si>
    <t>GCF_003203255</t>
  </si>
  <si>
    <t>Japan, Okinawa</t>
  </si>
  <si>
    <t>SAMD00118483</t>
  </si>
  <si>
    <t>GCF_003203195</t>
  </si>
  <si>
    <t>8 mo</t>
  </si>
  <si>
    <t>SAMD00118480</t>
  </si>
  <si>
    <t>GCF_002835625</t>
  </si>
  <si>
    <t>Hib66</t>
  </si>
  <si>
    <t>Christian Medical College, Vellore</t>
  </si>
  <si>
    <t>India</t>
  </si>
  <si>
    <t>SAMN08131152</t>
  </si>
  <si>
    <t>PRJNA421050</t>
  </si>
  <si>
    <t>GCF_000465255</t>
  </si>
  <si>
    <t>KR494</t>
  </si>
  <si>
    <t>Resman et al 2011/Su et al 2013</t>
  </si>
  <si>
    <t>~2008</t>
  </si>
  <si>
    <t>sepsis, necrotizing myositis</t>
  </si>
  <si>
    <t>70-year-old male</t>
  </si>
  <si>
    <t>no prior medical conditions, apart from a left-side coxarthrosis</t>
  </si>
  <si>
    <t>Illumina</t>
  </si>
  <si>
    <t>SAMN02603575</t>
  </si>
  <si>
    <t>PRJNA203127</t>
  </si>
  <si>
    <t>SRR9847176</t>
  </si>
  <si>
    <t>M04737</t>
  </si>
  <si>
    <t>Potts et al 2019; CDC</t>
  </si>
  <si>
    <t>Illumina HiSeq 2500</t>
  </si>
  <si>
    <t>SAMN12375392</t>
  </si>
  <si>
    <t>PRJNA512636</t>
  </si>
  <si>
    <t>SRA</t>
  </si>
  <si>
    <t>SRR9847177</t>
  </si>
  <si>
    <t>M04744</t>
  </si>
  <si>
    <t>CSF</t>
  </si>
  <si>
    <t>SAMN12375391</t>
  </si>
  <si>
    <t>SRR9847172</t>
  </si>
  <si>
    <t>M04817</t>
  </si>
  <si>
    <t>SAMN12375388</t>
  </si>
  <si>
    <t>SRR9847521</t>
  </si>
  <si>
    <t>M04824</t>
  </si>
  <si>
    <t>SAMN12375386</t>
  </si>
  <si>
    <t>SRR9847112</t>
  </si>
  <si>
    <t>M04827</t>
  </si>
  <si>
    <t>-</t>
  </si>
  <si>
    <t>SAMN12375385</t>
  </si>
  <si>
    <t>SRR9847110</t>
  </si>
  <si>
    <t>M05580</t>
  </si>
  <si>
    <t>SAMN12375379</t>
  </si>
  <si>
    <t>SRR9847304</t>
  </si>
  <si>
    <t>M06023</t>
  </si>
  <si>
    <t>SAMN12375375</t>
  </si>
  <si>
    <t>SRR9847624</t>
  </si>
  <si>
    <t>M06042</t>
  </si>
  <si>
    <t>SAMN12375374</t>
  </si>
  <si>
    <t>SRR9847297</t>
  </si>
  <si>
    <t>M06067</t>
  </si>
  <si>
    <t>SAMN12375370</t>
  </si>
  <si>
    <t>GCF_010604045</t>
  </si>
  <si>
    <t>AS012767</t>
  </si>
  <si>
    <t>-?</t>
  </si>
  <si>
    <t>Ares Genetics</t>
  </si>
  <si>
    <t>lung</t>
  </si>
  <si>
    <t>Illumina NextSeq</t>
  </si>
  <si>
    <t>SAMN12251086</t>
  </si>
  <si>
    <t>PRJNA553678</t>
  </si>
  <si>
    <t>GCF_010603885</t>
  </si>
  <si>
    <t>AS012773</t>
  </si>
  <si>
    <t>SAMN12251092</t>
  </si>
  <si>
    <t>SRR9847298</t>
  </si>
  <si>
    <t>M06075</t>
  </si>
  <si>
    <t>SAMN12375369</t>
  </si>
  <si>
    <t>SRR9847296</t>
  </si>
  <si>
    <t>M06155</t>
  </si>
  <si>
    <t>SAMN12375367</t>
  </si>
  <si>
    <t>SRR9847019</t>
  </si>
  <si>
    <t>M06212</t>
  </si>
  <si>
    <t>SAMN12375364</t>
  </si>
  <si>
    <t>GCF_010604085</t>
  </si>
  <si>
    <t>AS012764</t>
  </si>
  <si>
    <t>SAMN12251083</t>
  </si>
  <si>
    <t>GCF_010603795</t>
  </si>
  <si>
    <t>AS012779</t>
  </si>
  <si>
    <t>SAMN12251098</t>
  </si>
  <si>
    <t>GCF_010603905</t>
  </si>
  <si>
    <t>AS012775</t>
  </si>
  <si>
    <t>SAMN12251094</t>
  </si>
  <si>
    <t>GCF_010603865</t>
  </si>
  <si>
    <t>AS012777</t>
  </si>
  <si>
    <t>SAMN12251096</t>
  </si>
  <si>
    <t>GCF_010603975</t>
  </si>
  <si>
    <t>AS012770</t>
  </si>
  <si>
    <t>SAMN12251089</t>
  </si>
  <si>
    <t>SRR9847628</t>
  </si>
  <si>
    <t>M06216</t>
  </si>
  <si>
    <t>SAMN12375363</t>
  </si>
  <si>
    <t>GCF_001679365</t>
  </si>
  <si>
    <t>CCUG54503</t>
  </si>
  <si>
    <t>University of Gothenburg - CCUG, TAILORED-Treatment project</t>
  </si>
  <si>
    <t>Linkoping, Sweden</t>
  </si>
  <si>
    <t>68y, female</t>
  </si>
  <si>
    <t>SAMN05219228</t>
  </si>
  <si>
    <t>PRJNA302716</t>
  </si>
  <si>
    <t>GCF_001679235</t>
  </si>
  <si>
    <t>CCUG26214</t>
  </si>
  <si>
    <t>Pneumoniae</t>
  </si>
  <si>
    <t>SAMN05214360</t>
  </si>
  <si>
    <t>GCF_001679415</t>
  </si>
  <si>
    <t>CCUG60490</t>
  </si>
  <si>
    <t>Sundsvall, Sweden</t>
  </si>
  <si>
    <t>SAMN05219232</t>
  </si>
  <si>
    <t>SRR9847021</t>
  </si>
  <si>
    <t>M06217</t>
  </si>
  <si>
    <t>SAMN12375362</t>
  </si>
  <si>
    <t>GCF_000012185</t>
  </si>
  <si>
    <t>86-028NP</t>
  </si>
  <si>
    <t>Harrison et al. 2005/Munson et al. 2004</t>
  </si>
  <si>
    <t>Columbus, Ohio, USA</t>
  </si>
  <si>
    <t>~1988?</t>
  </si>
  <si>
    <t>chronic otitis media</t>
  </si>
  <si>
    <t xml:space="preserve">nasopharynx </t>
  </si>
  <si>
    <t>Child</t>
  </si>
  <si>
    <t>ABI  3100/3700?</t>
  </si>
  <si>
    <t>SAMN02603157</t>
  </si>
  <si>
    <t>PRJNA11752</t>
  </si>
  <si>
    <t>GCF_000016465</t>
  </si>
  <si>
    <t>PittEE</t>
  </si>
  <si>
    <t>~2005?</t>
  </si>
  <si>
    <t>chronic otitis media with effusion</t>
  </si>
  <si>
    <t>middle-ear effusion</t>
  </si>
  <si>
    <t>SAMN02603084</t>
  </si>
  <si>
    <t>PRJNA16400</t>
  </si>
  <si>
    <t>GCF_000016485</t>
  </si>
  <si>
    <t>frdB(19?)</t>
  </si>
  <si>
    <t>Otorrhea (external ear discharge of a spontaneously perforated tympanic membrane)</t>
  </si>
  <si>
    <t>SAMN02603085</t>
  </si>
  <si>
    <t>PRJNA16401</t>
  </si>
  <si>
    <t>GCF_000169815</t>
  </si>
  <si>
    <t>PittHH</t>
  </si>
  <si>
    <t>SAMN02393740</t>
  </si>
  <si>
    <t>PRJNA16403</t>
  </si>
  <si>
    <t>SRR9847015</t>
  </si>
  <si>
    <t>M06306</t>
  </si>
  <si>
    <t>SAMN12375360</t>
  </si>
  <si>
    <t>GCF_003425585</t>
  </si>
  <si>
    <t>P636-8296</t>
  </si>
  <si>
    <t>Institute of Agrobiotechnology</t>
  </si>
  <si>
    <t>Spain,Catalunya</t>
  </si>
  <si>
    <t>05/06/2012</t>
  </si>
  <si>
    <t>Chronic obstructive pulmonary disease (COPD)</t>
  </si>
  <si>
    <t>91y,male,9 patient ID</t>
  </si>
  <si>
    <t>PacBio RS II</t>
  </si>
  <si>
    <t>SAMN07421913</t>
  </si>
  <si>
    <t>PRJNA282520</t>
  </si>
  <si>
    <t>GCF_003425625</t>
  </si>
  <si>
    <t>P672-7661</t>
  </si>
  <si>
    <t>07/05/2011</t>
  </si>
  <si>
    <t>85y,male,13 patient ID</t>
  </si>
  <si>
    <t>SAMN07421947</t>
  </si>
  <si>
    <t>GCF_003425565</t>
  </si>
  <si>
    <t>P679-2791</t>
  </si>
  <si>
    <t>09/05/2003</t>
  </si>
  <si>
    <t>91y,male,3 patient ID</t>
  </si>
  <si>
    <t>SAMN07421955</t>
  </si>
  <si>
    <t>GCF_003425715</t>
  </si>
  <si>
    <t>P617-9224</t>
  </si>
  <si>
    <t>13/11/2013</t>
  </si>
  <si>
    <t>66y,male,6 patient ID</t>
  </si>
  <si>
    <t>SAMN07421894</t>
  </si>
  <si>
    <t>GCF_003425645</t>
  </si>
  <si>
    <t>P665-7858</t>
  </si>
  <si>
    <t>15/10/2011</t>
  </si>
  <si>
    <t>85y,male,12 patient ID</t>
  </si>
  <si>
    <t>SAMN07421940</t>
  </si>
  <si>
    <t>GCF_003691635</t>
  </si>
  <si>
    <t>P602-8883</t>
  </si>
  <si>
    <t>16/05/2013</t>
  </si>
  <si>
    <t>68y,male,4 patient ID</t>
  </si>
  <si>
    <t>SAMN07421879</t>
  </si>
  <si>
    <t>Chromosome</t>
  </si>
  <si>
    <t>GCF_003425505</t>
  </si>
  <si>
    <t>P669-6977</t>
  </si>
  <si>
    <t>16/08/2010</t>
  </si>
  <si>
    <t>84y,male,13 patient ID</t>
  </si>
  <si>
    <t>SAMN07421944</t>
  </si>
  <si>
    <t>GCF_003425605</t>
  </si>
  <si>
    <t>P676-2514</t>
  </si>
  <si>
    <t>16/10/2002</t>
  </si>
  <si>
    <t>90y,male,3 patient ID</t>
  </si>
  <si>
    <t>SAMN07421951</t>
  </si>
  <si>
    <t>GCF_003425465</t>
  </si>
  <si>
    <t>P650-8603</t>
  </si>
  <si>
    <t>18/01/2013</t>
  </si>
  <si>
    <t>67y,male,10 patient ID</t>
  </si>
  <si>
    <t>SAMN07421927</t>
  </si>
  <si>
    <t>GCF_003425485</t>
  </si>
  <si>
    <t>P652-8881</t>
  </si>
  <si>
    <t>18/05/2013</t>
  </si>
  <si>
    <t>SAMN07421929</t>
  </si>
  <si>
    <t>GCF_003490645</t>
  </si>
  <si>
    <t>M06436</t>
  </si>
  <si>
    <t>SAMN12375358</t>
  </si>
  <si>
    <t>SAMN09704868</t>
  </si>
  <si>
    <t>PRJNA428178</t>
  </si>
  <si>
    <t>GCF_900475995</t>
  </si>
  <si>
    <t>NCTC12975</t>
  </si>
  <si>
    <t>1800/2016</t>
  </si>
  <si>
    <t>SAMEA4030739</t>
  </si>
  <si>
    <t>GCF_900635805</t>
  </si>
  <si>
    <t>NCTC12699</t>
  </si>
  <si>
    <t>1800/2017</t>
  </si>
  <si>
    <t>SAMEA3221100</t>
  </si>
  <si>
    <t>SRR9847016</t>
  </si>
  <si>
    <t>M06490</t>
  </si>
  <si>
    <t>SAMN12375357</t>
  </si>
  <si>
    <t>GCF_003425525</t>
  </si>
  <si>
    <t>P642-4396</t>
  </si>
  <si>
    <t>19/01/2010</t>
  </si>
  <si>
    <t>64y,male,10 patient ID</t>
  </si>
  <si>
    <t>SAMN07421919</t>
  </si>
  <si>
    <t>GCF_003425765</t>
  </si>
  <si>
    <t>P595-8370</t>
  </si>
  <si>
    <t>19/07/2012</t>
  </si>
  <si>
    <t>77y,male,2 patient ID</t>
  </si>
  <si>
    <t>SAMN07421872</t>
  </si>
  <si>
    <t>SRR9847641</t>
  </si>
  <si>
    <t>M06542</t>
  </si>
  <si>
    <t>type_c</t>
  </si>
  <si>
    <t>missing</t>
  </si>
  <si>
    <t>SAMN12375355</t>
  </si>
  <si>
    <t>GCF_900638105</t>
  </si>
  <si>
    <t>NCTC11873</t>
  </si>
  <si>
    <t>1900/1985</t>
  </si>
  <si>
    <t>SAMEA104200675</t>
  </si>
  <si>
    <t>SRR9847139</t>
  </si>
  <si>
    <t>M06548</t>
  </si>
  <si>
    <t>type_d</t>
  </si>
  <si>
    <t>SAMN12375354</t>
  </si>
  <si>
    <t>GCF_000931625</t>
  </si>
  <si>
    <t>Atack et al. 2015/Cody et al 2003</t>
  </si>
  <si>
    <t>1994–1995</t>
  </si>
  <si>
    <t>SAMN02595605</t>
  </si>
  <si>
    <t>PRJNA235929</t>
  </si>
  <si>
    <t>GCF_000931605</t>
  </si>
  <si>
    <t>C486</t>
  </si>
  <si>
    <t>SAMN02595604</t>
  </si>
  <si>
    <t>GCF_000931575</t>
  </si>
  <si>
    <t>SAMN02595602</t>
  </si>
  <si>
    <t>SRR9847142</t>
  </si>
  <si>
    <t>M06610</t>
  </si>
  <si>
    <t>SAMN12375352</t>
  </si>
  <si>
    <t>SRR9847553</t>
  </si>
  <si>
    <t>M07026</t>
  </si>
  <si>
    <t>SAMN12375350</t>
  </si>
  <si>
    <t>GCF_900026975</t>
  </si>
  <si>
    <t>2842STDY5882036</t>
  </si>
  <si>
    <t>SAMEA2674714</t>
  </si>
  <si>
    <t>GCF_900035525</t>
  </si>
  <si>
    <t>2842STDY5882059</t>
  </si>
  <si>
    <t>SAMEA2674748</t>
  </si>
  <si>
    <t>GCF_900035295</t>
  </si>
  <si>
    <t>2842STDY5882081</t>
  </si>
  <si>
    <t>SAMEA2674773</t>
  </si>
  <si>
    <t>SRR9847315</t>
  </si>
  <si>
    <t>M07066</t>
  </si>
  <si>
    <t>SAMN12375347</t>
  </si>
  <si>
    <t>SRR9847018</t>
  </si>
  <si>
    <t>M07249</t>
  </si>
  <si>
    <t>SAMN12375345</t>
  </si>
  <si>
    <t>SRR9847314</t>
  </si>
  <si>
    <t>M07278</t>
  </si>
  <si>
    <t>SAMN12375344</t>
  </si>
  <si>
    <t>SRR9847311</t>
  </si>
  <si>
    <t>M07371</t>
  </si>
  <si>
    <t>SAMN12375341</t>
  </si>
  <si>
    <t>SRR9847310</t>
  </si>
  <si>
    <t>M07470</t>
  </si>
  <si>
    <t>SAMN12375340</t>
  </si>
  <si>
    <t>GCF_900029195</t>
  </si>
  <si>
    <t>2842STDY5882034</t>
  </si>
  <si>
    <t>SAMEA2674709</t>
  </si>
  <si>
    <t>GCF_900035285</t>
  </si>
  <si>
    <t>2842STDY5882062</t>
  </si>
  <si>
    <t>SAMEA2674751</t>
  </si>
  <si>
    <t>GCF_900027015</t>
  </si>
  <si>
    <t>2842STDY5882079</t>
  </si>
  <si>
    <t>SAMEA2674769</t>
  </si>
  <si>
    <t>GCF_900029335</t>
  </si>
  <si>
    <t>2842STDY5882080</t>
  </si>
  <si>
    <t>SAMEA2674771</t>
  </si>
  <si>
    <t>GCF_900039575</t>
  </si>
  <si>
    <t>2842STDY5882064</t>
  </si>
  <si>
    <t>SAMEA2674753</t>
  </si>
  <si>
    <t>GCF_900037345</t>
  </si>
  <si>
    <t>2842STDY5882065</t>
  </si>
  <si>
    <t>SAMEA2674754</t>
  </si>
  <si>
    <t>GCF_900034935</t>
  </si>
  <si>
    <t>2842STDY5882060</t>
  </si>
  <si>
    <t>SAMEA2674749</t>
  </si>
  <si>
    <t>GCF_900031505</t>
  </si>
  <si>
    <t>2842STDY5882035</t>
  </si>
  <si>
    <t>SAMEA2674712</t>
  </si>
  <si>
    <t>GCF_900034915</t>
  </si>
  <si>
    <t>2842STDY5882045</t>
  </si>
  <si>
    <t>SAMEA2674731</t>
  </si>
  <si>
    <t>GCF_900022475</t>
  </si>
  <si>
    <t>2842STDY5882021</t>
  </si>
  <si>
    <t>SAMEA2674683</t>
  </si>
  <si>
    <t>SRR9847083</t>
  </si>
  <si>
    <t>M07559</t>
  </si>
  <si>
    <t>SAMN12375338</t>
  </si>
  <si>
    <t>SRR9847212</t>
  </si>
  <si>
    <t>M07613</t>
  </si>
  <si>
    <t>SAMN12375334</t>
  </si>
  <si>
    <t>SRR9847489</t>
  </si>
  <si>
    <t>M07633</t>
  </si>
  <si>
    <t>SAMN12375331</t>
  </si>
  <si>
    <t>SRR9847216</t>
  </si>
  <si>
    <t>M07634</t>
  </si>
  <si>
    <t>SAMN12375330</t>
  </si>
  <si>
    <t>SRR9847215</t>
  </si>
  <si>
    <t>M07657</t>
  </si>
  <si>
    <t>SAMN12375329</t>
  </si>
  <si>
    <t>GCF_900038065</t>
  </si>
  <si>
    <t>2842STDY5882061</t>
  </si>
  <si>
    <t>SAMEA2674750</t>
  </si>
  <si>
    <t>SRR9847000</t>
  </si>
  <si>
    <t>M07662</t>
  </si>
  <si>
    <t>SAMN12375327</t>
  </si>
  <si>
    <t>SRR9847061</t>
  </si>
  <si>
    <t>M07698</t>
  </si>
  <si>
    <t>SAMN12375325</t>
  </si>
  <si>
    <t>SRR9847608</t>
  </si>
  <si>
    <t>M07757</t>
  </si>
  <si>
    <t>SAMN12375324</t>
  </si>
  <si>
    <t>SRR9847611</t>
  </si>
  <si>
    <t>M07804</t>
  </si>
  <si>
    <t>SAMN12375321</t>
  </si>
  <si>
    <t>SRR9847537</t>
  </si>
  <si>
    <t>M07873</t>
  </si>
  <si>
    <t>SAMN12375319</t>
  </si>
  <si>
    <t>GCF_900017145</t>
  </si>
  <si>
    <t>2842STDY5882078</t>
  </si>
  <si>
    <t>SAMEA2674767</t>
  </si>
  <si>
    <t>GCF_900029205</t>
  </si>
  <si>
    <t>2842STDY5882088</t>
  </si>
  <si>
    <t>SAMEA2674789</t>
  </si>
  <si>
    <t>GCF_900035275</t>
  </si>
  <si>
    <t>2842STDY5882052</t>
  </si>
  <si>
    <t>SAMEA2674741</t>
  </si>
  <si>
    <t>GCF_900034925</t>
  </si>
  <si>
    <t>2842STDY5882051</t>
  </si>
  <si>
    <t>SAMEA2674740</t>
  </si>
  <si>
    <t>GCF_900027005</t>
  </si>
  <si>
    <t>2842STDY5882046</t>
  </si>
  <si>
    <t>SAMEA2674733</t>
  </si>
  <si>
    <t>GCF_900032115</t>
  </si>
  <si>
    <t>2842STDY5882037</t>
  </si>
  <si>
    <t>SAMEA2674716</t>
  </si>
  <si>
    <t>GCF_900017155</t>
  </si>
  <si>
    <t>2842STDY5882087</t>
  </si>
  <si>
    <t>SAMEA2674787</t>
  </si>
  <si>
    <t>GCF_900044735</t>
  </si>
  <si>
    <t>2842STDY5882022</t>
  </si>
  <si>
    <t>SAMEA2674685</t>
  </si>
  <si>
    <t>SRR9847606</t>
  </si>
  <si>
    <t>M07878</t>
  </si>
  <si>
    <t>SAMN12375318</t>
  </si>
  <si>
    <t>GCF_001056575</t>
  </si>
  <si>
    <t>40_HINF</t>
  </si>
  <si>
    <t>Roach et al. 2015</t>
  </si>
  <si>
    <t>Seattle, Washington, USA</t>
  </si>
  <si>
    <t>2012-2013</t>
  </si>
  <si>
    <t>Sputum</t>
  </si>
  <si>
    <t>M,39.3y,Medical/Surgical,41Patient ID</t>
  </si>
  <si>
    <t>Illumina HiSeq 2000</t>
  </si>
  <si>
    <t>SAMN03197589</t>
  </si>
  <si>
    <t>PRJNA267549</t>
  </si>
  <si>
    <t>GCF_001055275</t>
  </si>
  <si>
    <t>536_HINF</t>
  </si>
  <si>
    <t>Bronchoalveolar Lavage</t>
  </si>
  <si>
    <t>M,49.5y,Critical Care,213Patient ID</t>
  </si>
  <si>
    <t>SAMN03197732</t>
  </si>
  <si>
    <t>GCF_001076835</t>
  </si>
  <si>
    <t>492_HINF</t>
  </si>
  <si>
    <t>M,77.5y,Medical/Surgical,29Patient ID</t>
  </si>
  <si>
    <t>SAMN03197685</t>
  </si>
  <si>
    <t>GCF_001055615</t>
  </si>
  <si>
    <t>177_HINF</t>
  </si>
  <si>
    <t>F,55.5y,Medical/Surgical,214Patient ID</t>
  </si>
  <si>
    <t>SAMN03197367</t>
  </si>
  <si>
    <t>GCF_001076115</t>
  </si>
  <si>
    <t>1123_HINF</t>
  </si>
  <si>
    <t>M,59.9y,Critical Care,338Patient ID</t>
  </si>
  <si>
    <t>SAMN03197078</t>
  </si>
  <si>
    <t>GCF_001053885</t>
  </si>
  <si>
    <t>1124_HINF</t>
  </si>
  <si>
    <t>SAMN03197079</t>
  </si>
  <si>
    <t>GCF_001052725</t>
  </si>
  <si>
    <t>1059_HINF</t>
  </si>
  <si>
    <t>M,31.6y,Critical Care,85Patient ID</t>
  </si>
  <si>
    <t>SAMN03197023</t>
  </si>
  <si>
    <t>GCF_001055485</t>
  </si>
  <si>
    <t>615_HINF</t>
  </si>
  <si>
    <t>Sputum, Cystic Fibrosis patient</t>
  </si>
  <si>
    <t>M,28.7y,Medical/Surgical,135Patient ID</t>
  </si>
  <si>
    <t>SAMN03197816</t>
  </si>
  <si>
    <t>GCF_001071435</t>
  </si>
  <si>
    <t>614_HPAR</t>
  </si>
  <si>
    <t>M,58.4y,Medical/Surgical,147Patient ID</t>
  </si>
  <si>
    <t>SAMN03197815</t>
  </si>
  <si>
    <t>GCF_003425445</t>
  </si>
  <si>
    <t>P621-7028</t>
  </si>
  <si>
    <t>23/09/2010</t>
  </si>
  <si>
    <t>47y,male,7 patient ID</t>
  </si>
  <si>
    <t>SAMN07421898</t>
  </si>
  <si>
    <t>GCF_003425815</t>
  </si>
  <si>
    <t>P615-8618</t>
  </si>
  <si>
    <t>25/01/2013</t>
  </si>
  <si>
    <t>SAMN07421892</t>
  </si>
  <si>
    <t>GCF_003691655</t>
  </si>
  <si>
    <t>P657-8759</t>
  </si>
  <si>
    <t>26/03/2013</t>
  </si>
  <si>
    <t>67y,male,11 patient ID</t>
  </si>
  <si>
    <t>SAMN07421933</t>
  </si>
  <si>
    <t>GCF_003425935</t>
  </si>
  <si>
    <t>P641-4342</t>
  </si>
  <si>
    <t>28/12/2009</t>
  </si>
  <si>
    <t>63y,male,10 patient ID</t>
  </si>
  <si>
    <t>SAMN07421918</t>
  </si>
  <si>
    <t>GCF_003425955</t>
  </si>
  <si>
    <t>P662-7189</t>
  </si>
  <si>
    <t>30/12/2010</t>
  </si>
  <si>
    <t>84y,male,12 patient ID</t>
  </si>
  <si>
    <t>SAMN07421937</t>
  </si>
  <si>
    <t>GCF_000968335</t>
  </si>
  <si>
    <t>Greiner et al. 2004</t>
  </si>
  <si>
    <t>chronic obstructive pulmonary disease</t>
  </si>
  <si>
    <t>nasopharynx?</t>
  </si>
  <si>
    <t>Adult</t>
  </si>
  <si>
    <t>SAMN03450976</t>
  </si>
  <si>
    <t>PRJNA175345</t>
  </si>
  <si>
    <t>GCF_000698365</t>
  </si>
  <si>
    <t>CGSHiCZ412602</t>
  </si>
  <si>
    <t>Czech Republic</t>
  </si>
  <si>
    <t>SAMN02800345</t>
  </si>
  <si>
    <t>PRJNA189674</t>
  </si>
  <si>
    <t>GCF_000027305</t>
  </si>
  <si>
    <t>RdKW20</t>
  </si>
  <si>
    <t>Fleischmann et al. 1995</t>
  </si>
  <si>
    <t>USA, Baltimore MD</t>
  </si>
  <si>
    <t>nasopharyngeal swab</t>
  </si>
  <si>
    <t>R652 alternative name,SAMN13472021</t>
  </si>
  <si>
    <t>ABI?</t>
  </si>
  <si>
    <t>SAMN02603991</t>
  </si>
  <si>
    <t>PRJNA219</t>
  </si>
  <si>
    <t>GCF_002073475</t>
  </si>
  <si>
    <t>FDAARGOS_199</t>
  </si>
  <si>
    <t>FDA-ARGOS</t>
  </si>
  <si>
    <t>Virginia, USA</t>
  </si>
  <si>
    <t>PacBio RS/Illumina HiSeq2500</t>
  </si>
  <si>
    <t>SAMN04875536</t>
  </si>
  <si>
    <t>PRJNA231221</t>
  </si>
  <si>
    <t>SRR9847520</t>
  </si>
  <si>
    <t>M07949</t>
  </si>
  <si>
    <t>SAMN12375316</t>
  </si>
  <si>
    <t>GCF_001949875</t>
  </si>
  <si>
    <t>65234BHi-2</t>
  </si>
  <si>
    <t>Price et al. 2017</t>
  </si>
  <si>
    <t>Australia</t>
  </si>
  <si>
    <t>SAMN06013555</t>
  </si>
  <si>
    <t>PRJNA353276</t>
  </si>
  <si>
    <t>GCF_001949825</t>
  </si>
  <si>
    <t>65234NHi-1</t>
  </si>
  <si>
    <t>SAMN06013556</t>
  </si>
  <si>
    <t>PRJNA353277</t>
  </si>
  <si>
    <t>GCF_001949855</t>
  </si>
  <si>
    <t>65373BHi-3</t>
  </si>
  <si>
    <t>fucK(148?)</t>
  </si>
  <si>
    <t>SAMN06013557</t>
  </si>
  <si>
    <t>PRJNA353278</t>
  </si>
  <si>
    <t>SRR9847519</t>
  </si>
  <si>
    <t>M07950</t>
  </si>
  <si>
    <t>SAMN12375315</t>
  </si>
  <si>
    <t>SRR9847516</t>
  </si>
  <si>
    <t>M08004</t>
  </si>
  <si>
    <t>SAMN12375314</t>
  </si>
  <si>
    <t>SRR9847515</t>
  </si>
  <si>
    <t>M08119</t>
  </si>
  <si>
    <t>SAMN12375313</t>
  </si>
  <si>
    <t>GCF_003351445</t>
  </si>
  <si>
    <t>M21460</t>
  </si>
  <si>
    <t xml:space="preserve">SAMN12384596, SAMN03378812 </t>
  </si>
  <si>
    <t>SAMN09704917</t>
  </si>
  <si>
    <t>SRR9847517</t>
  </si>
  <si>
    <t>M08139</t>
  </si>
  <si>
    <t>SAMN12375311</t>
  </si>
  <si>
    <t>SRR9847514</t>
  </si>
  <si>
    <t>M08267</t>
  </si>
  <si>
    <t>SAMN12375308</t>
  </si>
  <si>
    <t>GCF_003494495</t>
  </si>
  <si>
    <t>M08392</t>
  </si>
  <si>
    <t>SAMN12375306</t>
  </si>
  <si>
    <t>SAMN09704873</t>
  </si>
  <si>
    <t>SRR9847242</t>
  </si>
  <si>
    <t>M08473</t>
  </si>
  <si>
    <t>SAMN12375303</t>
  </si>
  <si>
    <t>SRR9847240</t>
  </si>
  <si>
    <t>M08528</t>
  </si>
  <si>
    <t>SAMN12375301</t>
  </si>
  <si>
    <t>SRR9847237</t>
  </si>
  <si>
    <t>M08534</t>
  </si>
  <si>
    <t>SAMN12375300</t>
  </si>
  <si>
    <t>SRR9847238</t>
  </si>
  <si>
    <t>M08549</t>
  </si>
  <si>
    <t>SAMN12375299</t>
  </si>
  <si>
    <t>SRR9847235</t>
  </si>
  <si>
    <t>M08706</t>
  </si>
  <si>
    <t>SAMN12375298</t>
  </si>
  <si>
    <t>SRR9847236</t>
  </si>
  <si>
    <t>M08723</t>
  </si>
  <si>
    <t>SAMN12375297</t>
  </si>
  <si>
    <t>SRR9847469</t>
  </si>
  <si>
    <t>M08769</t>
  </si>
  <si>
    <t>SAMN12375296</t>
  </si>
  <si>
    <t>SRR9847468</t>
  </si>
  <si>
    <t>M08787</t>
  </si>
  <si>
    <t>SAMN12375295</t>
  </si>
  <si>
    <t>SRR9847169</t>
  </si>
  <si>
    <t>M08824</t>
  </si>
  <si>
    <t>SAMN12375294</t>
  </si>
  <si>
    <t>SRR9847166</t>
  </si>
  <si>
    <t>M08956</t>
  </si>
  <si>
    <t>SAMN12375291</t>
  </si>
  <si>
    <t>SRR9847283</t>
  </si>
  <si>
    <t>M09000</t>
  </si>
  <si>
    <t>SAMN12375288</t>
  </si>
  <si>
    <t>SRR9847282</t>
  </si>
  <si>
    <t>M09037</t>
  </si>
  <si>
    <t>SAMN12375287</t>
  </si>
  <si>
    <t>SRR9847396</t>
  </si>
  <si>
    <t>M09074</t>
  </si>
  <si>
    <t>SAMN12375284</t>
  </si>
  <si>
    <t>SRR9847397</t>
  </si>
  <si>
    <t>M09091</t>
  </si>
  <si>
    <t>SAMN12375283</t>
  </si>
  <si>
    <t>SRR9847399</t>
  </si>
  <si>
    <t>M09119</t>
  </si>
  <si>
    <t>SAMN12375281</t>
  </si>
  <si>
    <t>SRR9847402</t>
  </si>
  <si>
    <t>M09197</t>
  </si>
  <si>
    <t>SAMN12375278</t>
  </si>
  <si>
    <t>SRR9847403</t>
  </si>
  <si>
    <t>M09199</t>
  </si>
  <si>
    <t>SAMN12375277</t>
  </si>
  <si>
    <t>SRR9847085</t>
  </si>
  <si>
    <t>M09201</t>
  </si>
  <si>
    <t>SAMN12375276</t>
  </si>
  <si>
    <t>SRR9847087</t>
  </si>
  <si>
    <t>M09210</t>
  </si>
  <si>
    <t>SAMN12375274</t>
  </si>
  <si>
    <t>SRR9847086</t>
  </si>
  <si>
    <t>M09362</t>
  </si>
  <si>
    <t>SAMN12375273</t>
  </si>
  <si>
    <t>GCF_000165575</t>
  </si>
  <si>
    <t>R2846</t>
  </si>
  <si>
    <t>acute otitis media</t>
  </si>
  <si>
    <t>SAMN02604260</t>
  </si>
  <si>
    <t>PRJNA9620</t>
  </si>
  <si>
    <t>SRR9847089</t>
  </si>
  <si>
    <t>M09374</t>
  </si>
  <si>
    <t>SAMN12375272</t>
  </si>
  <si>
    <t>GCF_003494245</t>
  </si>
  <si>
    <t>M09394</t>
  </si>
  <si>
    <t>SAMN09704878</t>
  </si>
  <si>
    <t>SRR9847145</t>
  </si>
  <si>
    <t>M09967</t>
  </si>
  <si>
    <t>SAMN12375267</t>
  </si>
  <si>
    <t>SRR9847100</t>
  </si>
  <si>
    <t>M10384</t>
  </si>
  <si>
    <t>SAMN12375258</t>
  </si>
  <si>
    <t>SRR9847101</t>
  </si>
  <si>
    <t>M10385</t>
  </si>
  <si>
    <t>SAMN12375257</t>
  </si>
  <si>
    <t>SRR9847114</t>
  </si>
  <si>
    <t>M10425</t>
  </si>
  <si>
    <t>SAMN12375254</t>
  </si>
  <si>
    <t>SRR9847113</t>
  </si>
  <si>
    <t>M10427</t>
  </si>
  <si>
    <t>SAMN12375253</t>
  </si>
  <si>
    <t>SRR9847059</t>
  </si>
  <si>
    <t>M10468</t>
  </si>
  <si>
    <t>SAMN12375252</t>
  </si>
  <si>
    <t>SRR9847117</t>
  </si>
  <si>
    <t>M10486</t>
  </si>
  <si>
    <t>SAMN12375249</t>
  </si>
  <si>
    <t>SRR9847265</t>
  </si>
  <si>
    <t>M10543</t>
  </si>
  <si>
    <t>SAMN12375245</t>
  </si>
  <si>
    <t>SRR9847262</t>
  </si>
  <si>
    <t>M10714</t>
  </si>
  <si>
    <t>SAMN12375242</t>
  </si>
  <si>
    <t>SRR9847193</t>
  </si>
  <si>
    <t>M10800</t>
  </si>
  <si>
    <t>SAMN12375239</t>
  </si>
  <si>
    <t>SRR9847195</t>
  </si>
  <si>
    <t>M10846</t>
  </si>
  <si>
    <t>SAMN12375237</t>
  </si>
  <si>
    <t>SRR9847440</t>
  </si>
  <si>
    <t>M10847</t>
  </si>
  <si>
    <t>SAMN12375236</t>
  </si>
  <si>
    <t>GCF_003496805</t>
  </si>
  <si>
    <t>M10910</t>
  </si>
  <si>
    <t>SAMN12375235</t>
  </si>
  <si>
    <t>SAMN09704886</t>
  </si>
  <si>
    <t>SRR9847439</t>
  </si>
  <si>
    <t>M10983</t>
  </si>
  <si>
    <t>SAMN12375233</t>
  </si>
  <si>
    <t>SRR9847437</t>
  </si>
  <si>
    <t>M10989</t>
  </si>
  <si>
    <t>SAMN12375231</t>
  </si>
  <si>
    <t>SRR9847435</t>
  </si>
  <si>
    <t>M11105</t>
  </si>
  <si>
    <t>SAMN12375229</t>
  </si>
  <si>
    <t>GCF_003494745</t>
  </si>
  <si>
    <t>M11578</t>
  </si>
  <si>
    <t>SAMN09704887</t>
  </si>
  <si>
    <t>SRR9847042</t>
  </si>
  <si>
    <t>M11697</t>
  </si>
  <si>
    <t>SAMN12375222</t>
  </si>
  <si>
    <t>SRR9847041</t>
  </si>
  <si>
    <t>M11820</t>
  </si>
  <si>
    <t>SAMN12375221</t>
  </si>
  <si>
    <t>SRR9847035</t>
  </si>
  <si>
    <t>M11869</t>
  </si>
  <si>
    <t>SAMN12375219</t>
  </si>
  <si>
    <t>SRR9847037</t>
  </si>
  <si>
    <t>M11871</t>
  </si>
  <si>
    <t>Joint fluid</t>
  </si>
  <si>
    <t>SAMN12375217</t>
  </si>
  <si>
    <t>SRR9847135</t>
  </si>
  <si>
    <t>M11907</t>
  </si>
  <si>
    <t>SAMN12375214</t>
  </si>
  <si>
    <t>SRR9847137</t>
  </si>
  <si>
    <t>M11919</t>
  </si>
  <si>
    <t>SAMN12375212</t>
  </si>
  <si>
    <t>SRR9847232</t>
  </si>
  <si>
    <t>M11923</t>
  </si>
  <si>
    <t>SAMN12375210</t>
  </si>
  <si>
    <t>SRR9847133</t>
  </si>
  <si>
    <t>M11961</t>
  </si>
  <si>
    <t>SAMN12375208</t>
  </si>
  <si>
    <t>SRR9847134</t>
  </si>
  <si>
    <t>M11979</t>
  </si>
  <si>
    <t>SAMN12375207</t>
  </si>
  <si>
    <t>SRR9847612</t>
  </si>
  <si>
    <t>M12003</t>
  </si>
  <si>
    <t>SAMN12375206</t>
  </si>
  <si>
    <t>SRR9847234</t>
  </si>
  <si>
    <t>M12007</t>
  </si>
  <si>
    <t>SAMN12375205</t>
  </si>
  <si>
    <t>SRR9847422</t>
  </si>
  <si>
    <t>M12095</t>
  </si>
  <si>
    <t>SAMN12375201</t>
  </si>
  <si>
    <t>GCF_003351605</t>
  </si>
  <si>
    <t>M12125</t>
  </si>
  <si>
    <t xml:space="preserve">SAMN12375200, SAMN03378798 </t>
  </si>
  <si>
    <t>SAMN09704892</t>
  </si>
  <si>
    <t>SRR9847194</t>
  </si>
  <si>
    <t>M12237</t>
  </si>
  <si>
    <t>SAMN12375198</t>
  </si>
  <si>
    <t>SRR9847488</t>
  </si>
  <si>
    <t>M12570</t>
  </si>
  <si>
    <t>SAMN12375189</t>
  </si>
  <si>
    <t>SRR9847485</t>
  </si>
  <si>
    <t>M12666</t>
  </si>
  <si>
    <t>SAMN12375188</t>
  </si>
  <si>
    <t>GCF_003494005</t>
  </si>
  <si>
    <t>M12871</t>
  </si>
  <si>
    <t>SAMN12375186</t>
  </si>
  <si>
    <t>SAMN09704895</t>
  </si>
  <si>
    <t>GCF_003352365</t>
  </si>
  <si>
    <t>M13034</t>
  </si>
  <si>
    <t>NA (Missing)</t>
  </si>
  <si>
    <t>SAMN12384582, SAMN03378800</t>
  </si>
  <si>
    <t>SAMN09704896</t>
  </si>
  <si>
    <t>SRR9847276</t>
  </si>
  <si>
    <t>M13126</t>
  </si>
  <si>
    <t>SAMN12375179</t>
  </si>
  <si>
    <t>SRR9847278</t>
  </si>
  <si>
    <t>M13180</t>
  </si>
  <si>
    <t>SAMN12375177</t>
  </si>
  <si>
    <t>SRR9847269</t>
  </si>
  <si>
    <t>M13189</t>
  </si>
  <si>
    <t>SAMN12375176</t>
  </si>
  <si>
    <t>SRR9847270</t>
  </si>
  <si>
    <t>M13204</t>
  </si>
  <si>
    <t>SAMN12375175</t>
  </si>
  <si>
    <t>SRR9847272</t>
  </si>
  <si>
    <t>M13274</t>
  </si>
  <si>
    <t>SAMN12375173</t>
  </si>
  <si>
    <t>SRR9847273</t>
  </si>
  <si>
    <t>M13276</t>
  </si>
  <si>
    <t>SAMN12375172</t>
  </si>
  <si>
    <t>SRR9847274</t>
  </si>
  <si>
    <t>M13279</t>
  </si>
  <si>
    <t>SAMN12375171</t>
  </si>
  <si>
    <t>SRR9846998</t>
  </si>
  <si>
    <t>M13359</t>
  </si>
  <si>
    <t>SAMN12375167</t>
  </si>
  <si>
    <t>SRR9847604</t>
  </si>
  <si>
    <t>M13367</t>
  </si>
  <si>
    <t>SAMN12375165</t>
  </si>
  <si>
    <t>SRR9847603</t>
  </si>
  <si>
    <t>M13368</t>
  </si>
  <si>
    <t>SAMN12375164</t>
  </si>
  <si>
    <t>SRR9847602</t>
  </si>
  <si>
    <t>M13382</t>
  </si>
  <si>
    <t>SAMN12375163</t>
  </si>
  <si>
    <t>SRR9847601</t>
  </si>
  <si>
    <t>M13387</t>
  </si>
  <si>
    <t>SAMN12375162</t>
  </si>
  <si>
    <t>SRR9847552</t>
  </si>
  <si>
    <t>M13422</t>
  </si>
  <si>
    <t>SAMN12375161</t>
  </si>
  <si>
    <t>SRR9847551</t>
  </si>
  <si>
    <t>M13430</t>
  </si>
  <si>
    <t>SAMN12375160</t>
  </si>
  <si>
    <t>SRR9847550</t>
  </si>
  <si>
    <t>M13525</t>
  </si>
  <si>
    <t>SAMN12375159</t>
  </si>
  <si>
    <t>SRR9847549</t>
  </si>
  <si>
    <t>M13527</t>
  </si>
  <si>
    <t>SAMN12375158</t>
  </si>
  <si>
    <t>SRR9847548</t>
  </si>
  <si>
    <t>M13539</t>
  </si>
  <si>
    <t>Lung tissue</t>
  </si>
  <si>
    <t>SAMN12375157</t>
  </si>
  <si>
    <t>SRR9847365</t>
  </si>
  <si>
    <t>M14216</t>
  </si>
  <si>
    <t>SAMN12375152</t>
  </si>
  <si>
    <t>SRR9847600</t>
  </si>
  <si>
    <t>M14416</t>
  </si>
  <si>
    <t>tracheal aspirate</t>
  </si>
  <si>
    <t>SAMN12375148</t>
  </si>
  <si>
    <t>SRR9847474</t>
  </si>
  <si>
    <t>M14691</t>
  </si>
  <si>
    <t>SAMN12375138</t>
  </si>
  <si>
    <t>SRR9847588</t>
  </si>
  <si>
    <t>M14722</t>
  </si>
  <si>
    <t>SAMN12375136</t>
  </si>
  <si>
    <t>SRR9847589</t>
  </si>
  <si>
    <t>M14793</t>
  </si>
  <si>
    <t>SAMN12375133</t>
  </si>
  <si>
    <t>SRR9847592</t>
  </si>
  <si>
    <t>M14822</t>
  </si>
  <si>
    <t>SAMN12375132</t>
  </si>
  <si>
    <t>SRR9847593</t>
  </si>
  <si>
    <t>M14916</t>
  </si>
  <si>
    <t>SAMN12375129</t>
  </si>
  <si>
    <t>SRR9847596</t>
  </si>
  <si>
    <t>M14928</t>
  </si>
  <si>
    <t>SAMN12375128</t>
  </si>
  <si>
    <t>SRR9847331</t>
  </si>
  <si>
    <t>M15405</t>
  </si>
  <si>
    <t>SAMN12375121</t>
  </si>
  <si>
    <t>SRR9846990</t>
  </si>
  <si>
    <t>M15691</t>
  </si>
  <si>
    <t>SAMN12375118</t>
  </si>
  <si>
    <t>SRR9847131</t>
  </si>
  <si>
    <t>M15861</t>
  </si>
  <si>
    <t>SAMN12375115</t>
  </si>
  <si>
    <t>GCF_003352405</t>
  </si>
  <si>
    <t>M15895</t>
  </si>
  <si>
    <t xml:space="preserve">SAMN12384587, SAMN12384587 </t>
  </si>
  <si>
    <t>SAMN09704905</t>
  </si>
  <si>
    <t>SRR9847198</t>
  </si>
  <si>
    <t>M16077</t>
  </si>
  <si>
    <t>SAMN12375106</t>
  </si>
  <si>
    <t>SRR9847199</t>
  </si>
  <si>
    <t>M16088</t>
  </si>
  <si>
    <t>SAMN12375105</t>
  </si>
  <si>
    <t>SRR9847202</t>
  </si>
  <si>
    <t>M16192</t>
  </si>
  <si>
    <t>SAMN12375102</t>
  </si>
  <si>
    <t>SRR9847206</t>
  </si>
  <si>
    <t>M16395</t>
  </si>
  <si>
    <t>SAMN12375098</t>
  </si>
  <si>
    <t>SRR9847207</t>
  </si>
  <si>
    <t>M16415</t>
  </si>
  <si>
    <t>SAMN12375097</t>
  </si>
  <si>
    <t>SRR9847354</t>
  </si>
  <si>
    <t>M16485</t>
  </si>
  <si>
    <t>SAMN12375096</t>
  </si>
  <si>
    <t>SRR9847353</t>
  </si>
  <si>
    <t>M16541</t>
  </si>
  <si>
    <t>SAMN12375095</t>
  </si>
  <si>
    <t>SRR9847477</t>
  </si>
  <si>
    <t>M16672</t>
  </si>
  <si>
    <t>SAMN12375093</t>
  </si>
  <si>
    <t>SRR9847360</t>
  </si>
  <si>
    <t>M16974</t>
  </si>
  <si>
    <t>SAMN12375090</t>
  </si>
  <si>
    <t>SRR9847539</t>
  </si>
  <si>
    <t>M17129</t>
  </si>
  <si>
    <t>SAMN12375085</t>
  </si>
  <si>
    <t>SRR9847546</t>
  </si>
  <si>
    <t>M17181</t>
  </si>
  <si>
    <t>SAMN12375084</t>
  </si>
  <si>
    <t>SRR9847545</t>
  </si>
  <si>
    <t>M17247</t>
  </si>
  <si>
    <t>SAMN12375081</t>
  </si>
  <si>
    <t>SRR9847542</t>
  </si>
  <si>
    <t>M17454</t>
  </si>
  <si>
    <t>SAMN12375080</t>
  </si>
  <si>
    <t>GCF_003493435</t>
  </si>
  <si>
    <t>M17527</t>
  </si>
  <si>
    <t>SAMN12375078</t>
  </si>
  <si>
    <t>SAMN09704910</t>
  </si>
  <si>
    <t>GCF_003351465</t>
  </si>
  <si>
    <t>M17648</t>
  </si>
  <si>
    <t xml:space="preserve">SAMN12384589, SAMN03378806 </t>
  </si>
  <si>
    <t>SAMN09704911</t>
  </si>
  <si>
    <t>SRR9847384</t>
  </si>
  <si>
    <t>M17681</t>
  </si>
  <si>
    <t>SAMN12375073</t>
  </si>
  <si>
    <t>SRR9847383</t>
  </si>
  <si>
    <t>M17695</t>
  </si>
  <si>
    <t>SAMN12375072</t>
  </si>
  <si>
    <t>SRR9847382</t>
  </si>
  <si>
    <t>M17698</t>
  </si>
  <si>
    <t>SAMN12375071</t>
  </si>
  <si>
    <t>SRR9847389</t>
  </si>
  <si>
    <t>M17909</t>
  </si>
  <si>
    <t>SAMN12375070</t>
  </si>
  <si>
    <t>SRR9847143</t>
  </si>
  <si>
    <t>M17979</t>
  </si>
  <si>
    <t>SAMN12375068</t>
  </si>
  <si>
    <t>SRR9847141</t>
  </si>
  <si>
    <t>M17985</t>
  </si>
  <si>
    <t>SAMN12375067</t>
  </si>
  <si>
    <t>SRR9847599</t>
  </si>
  <si>
    <t>M18174</t>
  </si>
  <si>
    <t>SAMN12375065</t>
  </si>
  <si>
    <t>SRR9847651</t>
  </si>
  <si>
    <t>M18230</t>
  </si>
  <si>
    <t>SAMN12375064</t>
  </si>
  <si>
    <t>SRR9847010</t>
  </si>
  <si>
    <t>M18383</t>
  </si>
  <si>
    <t>SAMN12375060</t>
  </si>
  <si>
    <t>SRR9847649</t>
  </si>
  <si>
    <t>M18543</t>
  </si>
  <si>
    <t>SAMN12375058</t>
  </si>
  <si>
    <t>SRR9847449</t>
  </si>
  <si>
    <t>M18643</t>
  </si>
  <si>
    <t>SAMN12375054</t>
  </si>
  <si>
    <t>SRR9847452</t>
  </si>
  <si>
    <t>M18825</t>
  </si>
  <si>
    <t>SAMN12375049</t>
  </si>
  <si>
    <t>SRR9847191</t>
  </si>
  <si>
    <t>M18913</t>
  </si>
  <si>
    <t>SAMN12375046</t>
  </si>
  <si>
    <t>SRR9847493</t>
  </si>
  <si>
    <t>M18924</t>
  </si>
  <si>
    <t>SAMN12375045</t>
  </si>
  <si>
    <t>SRR9847417</t>
  </si>
  <si>
    <t>M18949</t>
  </si>
  <si>
    <t>SAMN12375043</t>
  </si>
  <si>
    <t>SRR9847423</t>
  </si>
  <si>
    <t>M18968</t>
  </si>
  <si>
    <t>SAMN12375042</t>
  </si>
  <si>
    <t>SRR9847415</t>
  </si>
  <si>
    <t>M18970</t>
  </si>
  <si>
    <t>SAMN12375041</t>
  </si>
  <si>
    <t>SRR9847421</t>
  </si>
  <si>
    <t>M19151</t>
  </si>
  <si>
    <t>SAMN12375039</t>
  </si>
  <si>
    <t>SRR9847419</t>
  </si>
  <si>
    <t>M19425</t>
  </si>
  <si>
    <t>SAMN12375037</t>
  </si>
  <si>
    <t>SRR9847361</t>
  </si>
  <si>
    <t>M19547</t>
  </si>
  <si>
    <t>SAMN12375036</t>
  </si>
  <si>
    <t>SRR9847355</t>
  </si>
  <si>
    <t>M19666</t>
  </si>
  <si>
    <t>SAMN12375034</t>
  </si>
  <si>
    <t>SRR9847356</t>
  </si>
  <si>
    <t>M19678</t>
  </si>
  <si>
    <t>SAMN12375033</t>
  </si>
  <si>
    <t>SRR9847357</t>
  </si>
  <si>
    <t>M19689</t>
  </si>
  <si>
    <t>SAMN12375032</t>
  </si>
  <si>
    <t>SRR9847189</t>
  </si>
  <si>
    <t>M21208</t>
  </si>
  <si>
    <t>SAMN12375027</t>
  </si>
  <si>
    <t>SRR9847473</t>
  </si>
  <si>
    <t>M21267</t>
  </si>
  <si>
    <t>SAMN12375024</t>
  </si>
  <si>
    <t>GCF_003497005</t>
  </si>
  <si>
    <t>M21328</t>
  </si>
  <si>
    <t>SAMN12375021</t>
  </si>
  <si>
    <t>SAMN09704914</t>
  </si>
  <si>
    <t>GCF_003351425</t>
  </si>
  <si>
    <t>M21384</t>
  </si>
  <si>
    <t>SAMN12384593, SAMN03378810</t>
  </si>
  <si>
    <t>SAMN09704916</t>
  </si>
  <si>
    <t>SRR9847060</t>
  </si>
  <si>
    <t>M21476</t>
  </si>
  <si>
    <t>SAMN12375015</t>
  </si>
  <si>
    <t>SRR9847068</t>
  </si>
  <si>
    <t>M21477</t>
  </si>
  <si>
    <t>SAMN12375014</t>
  </si>
  <si>
    <t>SRR9847492</t>
  </si>
  <si>
    <t>M21507</t>
  </si>
  <si>
    <t>SAMN12375012</t>
  </si>
  <si>
    <t>SRR9847067</t>
  </si>
  <si>
    <t>M21526</t>
  </si>
  <si>
    <t>SAMN12375011</t>
  </si>
  <si>
    <t>SRR9847062</t>
  </si>
  <si>
    <t>M21560</t>
  </si>
  <si>
    <t>SAMN12375008</t>
  </si>
  <si>
    <t>SRR9847373</t>
  </si>
  <si>
    <t>M21625</t>
  </si>
  <si>
    <t>SAMN12375006</t>
  </si>
  <si>
    <t>SRR9847372</t>
  </si>
  <si>
    <t>M21660</t>
  </si>
  <si>
    <t>SAMN12375005</t>
  </si>
  <si>
    <t>SRR9847411</t>
  </si>
  <si>
    <t>M21722</t>
  </si>
  <si>
    <t>SAMN12375004</t>
  </si>
  <si>
    <t>SRR9847413</t>
  </si>
  <si>
    <t>M21725</t>
  </si>
  <si>
    <t>SAMN12375002</t>
  </si>
  <si>
    <t>SRR9847375</t>
  </si>
  <si>
    <t>M21756</t>
  </si>
  <si>
    <t>SAMN12375000</t>
  </si>
  <si>
    <t>GCF_003490865</t>
  </si>
  <si>
    <t>M22154</t>
  </si>
  <si>
    <t>SAMN09704918</t>
  </si>
  <si>
    <t>GCF_003496985</t>
  </si>
  <si>
    <t>M22533</t>
  </si>
  <si>
    <t>SAMN12374996</t>
  </si>
  <si>
    <t>SAMN09704919</t>
  </si>
  <si>
    <t>SRR9847632</t>
  </si>
  <si>
    <t>M22861</t>
  </si>
  <si>
    <t>SAMN12374993</t>
  </si>
  <si>
    <t>SRR9847444</t>
  </si>
  <si>
    <t>M22909</t>
  </si>
  <si>
    <t>SAMN12374990</t>
  </si>
  <si>
    <t>SRR9847370</t>
  </si>
  <si>
    <t>M22930</t>
  </si>
  <si>
    <t>SAMN12374986</t>
  </si>
  <si>
    <t>SRR9847009</t>
  </si>
  <si>
    <t>M22938</t>
  </si>
  <si>
    <t>SAMN12374984</t>
  </si>
  <si>
    <t>SRR9847007</t>
  </si>
  <si>
    <t>M22974</t>
  </si>
  <si>
    <t>SAMN12374982</t>
  </si>
  <si>
    <t>SRR9847002</t>
  </si>
  <si>
    <t>M23181</t>
  </si>
  <si>
    <t>SAMN12374977</t>
  </si>
  <si>
    <t>SRR9847386</t>
  </si>
  <si>
    <t>M23193</t>
  </si>
  <si>
    <t>SAMN12374976</t>
  </si>
  <si>
    <t>SRR9847615</t>
  </si>
  <si>
    <t>M23255</t>
  </si>
  <si>
    <t>SAMN12374974</t>
  </si>
  <si>
    <t>SRR9847616</t>
  </si>
  <si>
    <t>M23267</t>
  </si>
  <si>
    <t>SAMN12374973</t>
  </si>
  <si>
    <t>SRR9847613</t>
  </si>
  <si>
    <t>M23296</t>
  </si>
  <si>
    <t>SAMN12374972</t>
  </si>
  <si>
    <t>SRR9847380</t>
  </si>
  <si>
    <t>M23366</t>
  </si>
  <si>
    <t>SAMN12374970</t>
  </si>
  <si>
    <t>SRR9847379</t>
  </si>
  <si>
    <t>M23496</t>
  </si>
  <si>
    <t>SAMN12374967</t>
  </si>
  <si>
    <t>SRR9847293</t>
  </si>
  <si>
    <t>M23513</t>
  </si>
  <si>
    <t>SAMN12374966</t>
  </si>
  <si>
    <t>SRR9847292</t>
  </si>
  <si>
    <t>M23584</t>
  </si>
  <si>
    <t>SAMN12374965</t>
  </si>
  <si>
    <t>SRR9847220</t>
  </si>
  <si>
    <t>M23586</t>
  </si>
  <si>
    <t>SAMN12374964</t>
  </si>
  <si>
    <t>SRR9847219</t>
  </si>
  <si>
    <t>M23626</t>
  </si>
  <si>
    <t>SAMN12374963</t>
  </si>
  <si>
    <t>GCF_003496965</t>
  </si>
  <si>
    <t>M24156</t>
  </si>
  <si>
    <t>SAMN12374961</t>
  </si>
  <si>
    <t>SAMN09704922</t>
  </si>
  <si>
    <t>SRR9847224</t>
  </si>
  <si>
    <t>M24165</t>
  </si>
  <si>
    <t>SAMN12374960</t>
  </si>
  <si>
    <t>SRR9847226</t>
  </si>
  <si>
    <t>M24221</t>
  </si>
  <si>
    <t>SAMN12374958</t>
  </si>
  <si>
    <t>SRR9847225</t>
  </si>
  <si>
    <t>M24233</t>
  </si>
  <si>
    <t>SAMN12374957</t>
  </si>
  <si>
    <t>GCF_003496945</t>
  </si>
  <si>
    <t>M24275</t>
  </si>
  <si>
    <t>SAMN12374953</t>
  </si>
  <si>
    <t>SAMN09704923</t>
  </si>
  <si>
    <t>SRR9847013</t>
  </si>
  <si>
    <t>M24277</t>
  </si>
  <si>
    <t>SAMN12374951</t>
  </si>
  <si>
    <t>SRR9847287</t>
  </si>
  <si>
    <t>M24311</t>
  </si>
  <si>
    <t>SAMN12374949</t>
  </si>
  <si>
    <t>SRR9847288</t>
  </si>
  <si>
    <t>M24313</t>
  </si>
  <si>
    <t>SAMN12374948</t>
  </si>
  <si>
    <t>SRR9847289</t>
  </si>
  <si>
    <t>M24314</t>
  </si>
  <si>
    <t>SAMN12374947</t>
  </si>
  <si>
    <t>SRR9847556</t>
  </si>
  <si>
    <t>M24316</t>
  </si>
  <si>
    <t>Some issues Virulence</t>
  </si>
  <si>
    <t>SAMN12374946</t>
  </si>
  <si>
    <t>SRR9847555</t>
  </si>
  <si>
    <t>M24320</t>
  </si>
  <si>
    <t>SAMN12374945</t>
  </si>
  <si>
    <t>SRR9847560</t>
  </si>
  <si>
    <t>M24321</t>
  </si>
  <si>
    <t>SAMN12374944</t>
  </si>
  <si>
    <t>SRR9847557</t>
  </si>
  <si>
    <t>M24459</t>
  </si>
  <si>
    <t>SAMN12374941</t>
  </si>
  <si>
    <t>SRR9847562</t>
  </si>
  <si>
    <t>M24542</t>
  </si>
  <si>
    <t>SAMN12374938</t>
  </si>
  <si>
    <t>SRR9847532</t>
  </si>
  <si>
    <t>M24553</t>
  </si>
  <si>
    <t>SAMN12374936</t>
  </si>
  <si>
    <t>SRR9847530</t>
  </si>
  <si>
    <t>M24598</t>
  </si>
  <si>
    <t>SAMN12374934</t>
  </si>
  <si>
    <t>SRR9847498</t>
  </si>
  <si>
    <t>M24613</t>
  </si>
  <si>
    <t>SAMN12374933</t>
  </si>
  <si>
    <t>SRR9847527</t>
  </si>
  <si>
    <t>M25053</t>
  </si>
  <si>
    <t>SAMN12374931</t>
  </si>
  <si>
    <t>SRR9847525</t>
  </si>
  <si>
    <t>M25141</t>
  </si>
  <si>
    <t>SAMN12374929</t>
  </si>
  <si>
    <t>SRR9847523</t>
  </si>
  <si>
    <t>M25258</t>
  </si>
  <si>
    <t>SAMN12374927</t>
  </si>
  <si>
    <t>GCF_003352345</t>
  </si>
  <si>
    <t>M25267</t>
  </si>
  <si>
    <t>fucK(-)</t>
  </si>
  <si>
    <t>SAMN12384599, SAMN03378816</t>
  </si>
  <si>
    <t>SAMN09704927</t>
  </si>
  <si>
    <t>SRR9847245</t>
  </si>
  <si>
    <t>M25325</t>
  </si>
  <si>
    <t>SAMN12374925</t>
  </si>
  <si>
    <t>SRR9847246</t>
  </si>
  <si>
    <t>M25327</t>
  </si>
  <si>
    <t>SAMN12374924</t>
  </si>
  <si>
    <t>GCF_003351585</t>
  </si>
  <si>
    <t>M25588</t>
  </si>
  <si>
    <t xml:space="preserve">SAMN12384601, SAMN03378818 </t>
  </si>
  <si>
    <t>SAMN09704928</t>
  </si>
  <si>
    <t>SRR9847250</t>
  </si>
  <si>
    <t>M25697</t>
  </si>
  <si>
    <t>SAMN12374920</t>
  </si>
  <si>
    <t>SRR9847251</t>
  </si>
  <si>
    <t>M25751</t>
  </si>
  <si>
    <t>SAMN12374919</t>
  </si>
  <si>
    <t>SRR9847025</t>
  </si>
  <si>
    <t>M25801</t>
  </si>
  <si>
    <t>SAMN12374916</t>
  </si>
  <si>
    <t>SRR9847024</t>
  </si>
  <si>
    <t>M25832</t>
  </si>
  <si>
    <t>SAMN12374915</t>
  </si>
  <si>
    <t>SRR9847077</t>
  </si>
  <si>
    <t>M25889</t>
  </si>
  <si>
    <t>SAMN12374912</t>
  </si>
  <si>
    <t>SRR9847076</t>
  </si>
  <si>
    <t>M25895</t>
  </si>
  <si>
    <t>SAMN12374911</t>
  </si>
  <si>
    <t>SRR9847078</t>
  </si>
  <si>
    <t>M25905</t>
  </si>
  <si>
    <t>SAMN12374909</t>
  </si>
  <si>
    <t>SRR9847080</t>
  </si>
  <si>
    <t>M25934</t>
  </si>
  <si>
    <t>SAMN12374907</t>
  </si>
  <si>
    <t>SRR9847029</t>
  </si>
  <si>
    <t>M25995</t>
  </si>
  <si>
    <t>SAMN12374904</t>
  </si>
  <si>
    <t>SRR9847307</t>
  </si>
  <si>
    <t>M26029</t>
  </si>
  <si>
    <t>SAMN12374902</t>
  </si>
  <si>
    <t>SRR9847028</t>
  </si>
  <si>
    <t>M26030</t>
  </si>
  <si>
    <t>SAMN12374901</t>
  </si>
  <si>
    <t>SRR9847032</t>
  </si>
  <si>
    <t>M26064</t>
  </si>
  <si>
    <t>SAMN12374897</t>
  </si>
  <si>
    <t>SRR9847045</t>
  </si>
  <si>
    <t>M26074</t>
  </si>
  <si>
    <t>SAMN12374896</t>
  </si>
  <si>
    <t>SRR9847044</t>
  </si>
  <si>
    <t>M26316</t>
  </si>
  <si>
    <t>SAMN12374895</t>
  </si>
  <si>
    <t>GCF_003492045</t>
  </si>
  <si>
    <t>M26329</t>
  </si>
  <si>
    <t>SAMN12384602, SAMN03378819</t>
  </si>
  <si>
    <t>SAMN09704930</t>
  </si>
  <si>
    <t>SRR9847316</t>
  </si>
  <si>
    <t>M26339</t>
  </si>
  <si>
    <t>SAMN12374891</t>
  </si>
  <si>
    <t>SRR9847322</t>
  </si>
  <si>
    <t>M27283</t>
  </si>
  <si>
    <t>SAMN12374889</t>
  </si>
  <si>
    <t>SRR9847320</t>
  </si>
  <si>
    <t>M27300</t>
  </si>
  <si>
    <t>SAMN12374887</t>
  </si>
  <si>
    <t>SRR9847185</t>
  </si>
  <si>
    <t>M27351</t>
  </si>
  <si>
    <t>SAMN12374886</t>
  </si>
  <si>
    <t>SRR9847180</t>
  </si>
  <si>
    <t>M27668</t>
  </si>
  <si>
    <t>SAMN12374884</t>
  </si>
  <si>
    <t>SRR9847646</t>
  </si>
  <si>
    <t>M27968</t>
  </si>
  <si>
    <t>SAMN12374879</t>
  </si>
  <si>
    <t>GCF_003490755</t>
  </si>
  <si>
    <t>M28025</t>
  </si>
  <si>
    <t>SAMN09704931</t>
  </si>
  <si>
    <t>SRR9847096</t>
  </si>
  <si>
    <t>M28046</t>
  </si>
  <si>
    <t>SAMN12374873</t>
  </si>
  <si>
    <t>SRR9847507</t>
  </si>
  <si>
    <t>M28099</t>
  </si>
  <si>
    <t>Cyst</t>
  </si>
  <si>
    <t>SAMN12374872</t>
  </si>
  <si>
    <t>SRR9847506</t>
  </si>
  <si>
    <t>M28139</t>
  </si>
  <si>
    <t>SAMN12374871</t>
  </si>
  <si>
    <t>SRR9847092</t>
  </si>
  <si>
    <t>M28148</t>
  </si>
  <si>
    <t>SAMN12374869</t>
  </si>
  <si>
    <t>SRR9847095</t>
  </si>
  <si>
    <t>M28156</t>
  </si>
  <si>
    <t>SAMN12374868</t>
  </si>
  <si>
    <t>SRR9847228</t>
  </si>
  <si>
    <t>M28160</t>
  </si>
  <si>
    <t>SAMN12374866</t>
  </si>
  <si>
    <t>SRR9847162</t>
  </si>
  <si>
    <t>M28296</t>
  </si>
  <si>
    <t>SAMN12374864</t>
  </si>
  <si>
    <t>SRR9847163</t>
  </si>
  <si>
    <t>M28304</t>
  </si>
  <si>
    <t>SAMN12374863</t>
  </si>
  <si>
    <t>SRR9847503</t>
  </si>
  <si>
    <t>M28353</t>
  </si>
  <si>
    <t>SAMN12374859</t>
  </si>
  <si>
    <t>SRR9847500</t>
  </si>
  <si>
    <t>M28354</t>
  </si>
  <si>
    <t>SAMN12374858</t>
  </si>
  <si>
    <t>SRR9847390</t>
  </si>
  <si>
    <t>M28396</t>
  </si>
  <si>
    <t>SAMN12374855</t>
  </si>
  <si>
    <t>SRR9847428</t>
  </si>
  <si>
    <t>M28489</t>
  </si>
  <si>
    <t>SAMN12374851</t>
  </si>
  <si>
    <t>SRR9847427</t>
  </si>
  <si>
    <t>M28590</t>
  </si>
  <si>
    <t>SAMN12374850</t>
  </si>
  <si>
    <t>SRR9847426</t>
  </si>
  <si>
    <t>M28610</t>
  </si>
  <si>
    <t>SAMN12374849</t>
  </si>
  <si>
    <t>GCF_003493725</t>
  </si>
  <si>
    <t>M28766</t>
  </si>
  <si>
    <t>SAMN09704932</t>
  </si>
  <si>
    <t>SRR9847339</t>
  </si>
  <si>
    <t>M29392</t>
  </si>
  <si>
    <t>SAMN12374841</t>
  </si>
  <si>
    <t>SRR9847341</t>
  </si>
  <si>
    <t>M29403</t>
  </si>
  <si>
    <t>SAMN12374839</t>
  </si>
  <si>
    <t>GCF_003490605</t>
  </si>
  <si>
    <t>M29665</t>
  </si>
  <si>
    <t>SAMN09704934</t>
  </si>
  <si>
    <t>SRR9847466</t>
  </si>
  <si>
    <t>M29690</t>
  </si>
  <si>
    <t>SAMN12374836</t>
  </si>
  <si>
    <t>SRR9847584</t>
  </si>
  <si>
    <t>M36692</t>
  </si>
  <si>
    <t>SAMN12374822</t>
  </si>
  <si>
    <t>SRR9847346</t>
  </si>
  <si>
    <t>M36705</t>
  </si>
  <si>
    <t>SAMN12374821</t>
  </si>
  <si>
    <t>SRR9847053</t>
  </si>
  <si>
    <t>M38057</t>
  </si>
  <si>
    <t>SAMN12374812</t>
  </si>
  <si>
    <t>SRR9847052</t>
  </si>
  <si>
    <t>M38656</t>
  </si>
  <si>
    <t>SAMN12374811</t>
  </si>
  <si>
    <t>SRR9847577</t>
  </si>
  <si>
    <t>M38888</t>
  </si>
  <si>
    <t>SAMN12374806</t>
  </si>
  <si>
    <t>SRR9847578</t>
  </si>
  <si>
    <t>M38973</t>
  </si>
  <si>
    <t>SAMN12374805</t>
  </si>
  <si>
    <t>SRR9847057</t>
  </si>
  <si>
    <t>M38977</t>
  </si>
  <si>
    <t>SAMN12374803</t>
  </si>
  <si>
    <t>SRR9847573</t>
  </si>
  <si>
    <t>M39243</t>
  </si>
  <si>
    <t>SAMN12374802</t>
  </si>
  <si>
    <t>SRR9847574</t>
  </si>
  <si>
    <t>M39244</t>
  </si>
  <si>
    <t>SAMN12374801</t>
  </si>
  <si>
    <t>SRR9847571</t>
  </si>
  <si>
    <t>M39451</t>
  </si>
  <si>
    <t>SAMN12374800</t>
  </si>
  <si>
    <t>SRR9847569</t>
  </si>
  <si>
    <t>M39466</t>
  </si>
  <si>
    <t>SAMN12374798</t>
  </si>
  <si>
    <t>SRR9847463</t>
  </si>
  <si>
    <t>M39476</t>
  </si>
  <si>
    <t>SAMN12374795</t>
  </si>
  <si>
    <t>SRR9847458</t>
  </si>
  <si>
    <t>M39482</t>
  </si>
  <si>
    <t>SAMN12374794</t>
  </si>
  <si>
    <t>SRR9847409</t>
  </si>
  <si>
    <t>M39483</t>
  </si>
  <si>
    <t>SAMN12374793</t>
  </si>
  <si>
    <t>SRR9847408</t>
  </si>
  <si>
    <t>M39484</t>
  </si>
  <si>
    <t>SAMN12374792</t>
  </si>
  <si>
    <t>SRR9847462</t>
  </si>
  <si>
    <t>M39488</t>
  </si>
  <si>
    <t>SAMN12374790</t>
  </si>
  <si>
    <t>SRR9847461</t>
  </si>
  <si>
    <t>M39491</t>
  </si>
  <si>
    <t>SAMN12374789</t>
  </si>
  <si>
    <t>SRR9847459</t>
  </si>
  <si>
    <t>M39540</t>
  </si>
  <si>
    <t>SAMN12374787</t>
  </si>
  <si>
    <t>SRR9847254</t>
  </si>
  <si>
    <t>M39546</t>
  </si>
  <si>
    <t>SAMN12374786</t>
  </si>
  <si>
    <t>SRR9847255</t>
  </si>
  <si>
    <t>M39559</t>
  </si>
  <si>
    <t>SAMN12374785</t>
  </si>
  <si>
    <t>SRR9847324</t>
  </si>
  <si>
    <t>M39562</t>
  </si>
  <si>
    <t>SAMN12374784</t>
  </si>
  <si>
    <t>SRR9847325</t>
  </si>
  <si>
    <t>M39572</t>
  </si>
  <si>
    <t>SAMN12374783</t>
  </si>
  <si>
    <t>SRR9847326</t>
  </si>
  <si>
    <t>M39576</t>
  </si>
  <si>
    <t>SAMN12374782</t>
  </si>
  <si>
    <t>SRR9847327</t>
  </si>
  <si>
    <t>M39577</t>
  </si>
  <si>
    <t>SAMN12374781</t>
  </si>
  <si>
    <t>SRR9847256</t>
  </si>
  <si>
    <t>M39587</t>
  </si>
  <si>
    <t>SAMN12374780</t>
  </si>
  <si>
    <t>SRR9847259</t>
  </si>
  <si>
    <t>M40381</t>
  </si>
  <si>
    <t>SAMN12374777</t>
  </si>
  <si>
    <t>SRR9847499</t>
  </si>
  <si>
    <t>M40802</t>
  </si>
  <si>
    <t>SAMN12374776</t>
  </si>
  <si>
    <t>SRR9847230</t>
  </si>
  <si>
    <t>M40804</t>
  </si>
  <si>
    <t>SAMN12374774</t>
  </si>
  <si>
    <t>SRR9847536</t>
  </si>
  <si>
    <t>M40888</t>
  </si>
  <si>
    <t>SAMN12374770</t>
  </si>
  <si>
    <t>SRR9847150</t>
  </si>
  <si>
    <t>M41412</t>
  </si>
  <si>
    <t>SAMN12374761</t>
  </si>
  <si>
    <t>SRR9847156</t>
  </si>
  <si>
    <t>M41418</t>
  </si>
  <si>
    <t>SAMN12374759</t>
  </si>
  <si>
    <t>SRR9847394</t>
  </si>
  <si>
    <t>M41739</t>
  </si>
  <si>
    <t>SAMN12374746</t>
  </si>
  <si>
    <t>SRR9847642</t>
  </si>
  <si>
    <t>M41813</t>
  </si>
  <si>
    <t>SAMN12374743</t>
  </si>
  <si>
    <t>SRR9847414</t>
  </si>
  <si>
    <t>M41991</t>
  </si>
  <si>
    <t>SAMN12374741</t>
  </si>
  <si>
    <t>SRR9847187</t>
  </si>
  <si>
    <t>M41997</t>
  </si>
  <si>
    <t>SAMN12374740</t>
  </si>
  <si>
    <t>GCF_900635795</t>
  </si>
  <si>
    <t>NCTC11394</t>
  </si>
  <si>
    <t>SAMEA3207623</t>
  </si>
  <si>
    <t>GCF_900475755</t>
  </si>
  <si>
    <t>NCTC11426</t>
  </si>
  <si>
    <t>1900/1982</t>
  </si>
  <si>
    <t>SAMEA3893456</t>
  </si>
  <si>
    <t>GCF_900478275</t>
  </si>
  <si>
    <t>NCTC13377</t>
  </si>
  <si>
    <t>1800/2007</t>
  </si>
  <si>
    <t>SAMEA3221101</t>
  </si>
  <si>
    <t>GCF_900478735</t>
  </si>
  <si>
    <t>NCTC8455</t>
  </si>
  <si>
    <t>SAMEA2822163</t>
  </si>
  <si>
    <t>GCF_901472485</t>
  </si>
  <si>
    <t>NCTC8468</t>
  </si>
  <si>
    <t>Pittman 1942/1946, Welcom Trust Sanger</t>
  </si>
  <si>
    <t>Spinal fluid</t>
  </si>
  <si>
    <t>child suffering from meningitis</t>
  </si>
  <si>
    <t>Strain also known as 576 and ATCC 9334</t>
  </si>
  <si>
    <t>SAMEA3222080</t>
  </si>
  <si>
    <t>GCF_001856725</t>
  </si>
  <si>
    <t>NML-Hia-1</t>
  </si>
  <si>
    <t>Public Health Agency of Canada</t>
  </si>
  <si>
    <t>Manitoba, Canada</t>
  </si>
  <si>
    <t>Invasive disease</t>
  </si>
  <si>
    <t>SAMN05714732</t>
  </si>
  <si>
    <t>PRJNA328024</t>
  </si>
  <si>
    <t>GCF_003415475</t>
  </si>
  <si>
    <t>P589-8275</t>
  </si>
  <si>
    <t>61y,male, 1 patient ID</t>
  </si>
  <si>
    <t>SAMN07421866</t>
  </si>
  <si>
    <t>GCF_900407385</t>
  </si>
  <si>
    <t>PTHi-10983</t>
  </si>
  <si>
    <t>Pinto et al. 2019</t>
  </si>
  <si>
    <t>Portugal</t>
  </si>
  <si>
    <t>SAMEA4643468</t>
  </si>
  <si>
    <t>PRJEB26586</t>
  </si>
  <si>
    <t>GCF_900407355</t>
  </si>
  <si>
    <t>PTHi-11310</t>
  </si>
  <si>
    <t>SAMEA4643472</t>
  </si>
  <si>
    <t>GCF_900407455</t>
  </si>
  <si>
    <t>PTHi-12251</t>
  </si>
  <si>
    <t>SAMEA4643478</t>
  </si>
  <si>
    <t>GCF_900407445</t>
  </si>
  <si>
    <t>PTHi-12277</t>
  </si>
  <si>
    <t>SAMEA4643479</t>
  </si>
  <si>
    <t>GCF_900407525</t>
  </si>
  <si>
    <t>PTHi-12411</t>
  </si>
  <si>
    <t>SAMEA4643486</t>
  </si>
  <si>
    <t>GCF_900407585</t>
  </si>
  <si>
    <t>PTHi-12591</t>
  </si>
  <si>
    <t>SAMEA4643490</t>
  </si>
  <si>
    <t>GCF_900407565</t>
  </si>
  <si>
    <t>PTHi-12613</t>
  </si>
  <si>
    <t>SAMEA4643491</t>
  </si>
  <si>
    <t>GCF_900407605</t>
  </si>
  <si>
    <t>PTHi-12851</t>
  </si>
  <si>
    <t>SAMEA4643492</t>
  </si>
  <si>
    <t>GCF_900407645</t>
  </si>
  <si>
    <t>PTHi-13034</t>
  </si>
  <si>
    <t>SAMEA4643496</t>
  </si>
  <si>
    <t>GCF_900407625</t>
  </si>
  <si>
    <t>PTHi-13064</t>
  </si>
  <si>
    <t>SAMEA4643497</t>
  </si>
  <si>
    <t>GCF_900407725</t>
  </si>
  <si>
    <t>PTHi-13399</t>
  </si>
  <si>
    <t>SAMEA4643506</t>
  </si>
  <si>
    <t>GCF_900407695</t>
  </si>
  <si>
    <t>PTHi-13476</t>
  </si>
  <si>
    <t>SAMEA4643507</t>
  </si>
  <si>
    <t>GCF_900407815</t>
  </si>
  <si>
    <t>PTHi-1443</t>
  </si>
  <si>
    <t>SAMEA4643426</t>
  </si>
  <si>
    <t>GCF_900407835</t>
  </si>
  <si>
    <t>PTHi-1472</t>
  </si>
  <si>
    <t>SAMEA4643428</t>
  </si>
  <si>
    <t>GCF_900407865</t>
  </si>
  <si>
    <t>PTHi-1539</t>
  </si>
  <si>
    <t>SAMEA4643429</t>
  </si>
  <si>
    <t>GCF_900407895</t>
  </si>
  <si>
    <t>PTHi-1751</t>
  </si>
  <si>
    <t>SAMEA4643430</t>
  </si>
  <si>
    <t>GCF_900407885</t>
  </si>
  <si>
    <t>PTHi-1905</t>
  </si>
  <si>
    <t>SAMEA4643431</t>
  </si>
  <si>
    <t>GCF_900407875</t>
  </si>
  <si>
    <t>PTHi-1909</t>
  </si>
  <si>
    <t>SAMEA4643432</t>
  </si>
  <si>
    <t>GCF_900407845</t>
  </si>
  <si>
    <t>PTHi-2048</t>
  </si>
  <si>
    <t>SAMEA4643433</t>
  </si>
  <si>
    <t>GCF_900407965</t>
  </si>
  <si>
    <t>PTHi-2974</t>
  </si>
  <si>
    <t>SAMEA4643436</t>
  </si>
  <si>
    <t>GCF_900407995</t>
  </si>
  <si>
    <t>PTHi-3448</t>
  </si>
  <si>
    <t>SAMEA4643441</t>
  </si>
  <si>
    <t>GCF_900407985</t>
  </si>
  <si>
    <t>PTHi-3449</t>
  </si>
  <si>
    <t>SAMEA4643442</t>
  </si>
  <si>
    <t>GCF_900408015</t>
  </si>
  <si>
    <t>PTHi-3511</t>
  </si>
  <si>
    <t>SAMEA4643443</t>
  </si>
  <si>
    <t>GCF_900408035</t>
  </si>
  <si>
    <t>PTHi-3514</t>
  </si>
  <si>
    <t>SAMEA4643444</t>
  </si>
  <si>
    <t>GCF_900408005</t>
  </si>
  <si>
    <t>PTHi-4111</t>
  </si>
  <si>
    <t>SAMEA4643447</t>
  </si>
  <si>
    <t>GCF_900408055</t>
  </si>
  <si>
    <t>PTHi-4419</t>
  </si>
  <si>
    <t>SAMEA4643448</t>
  </si>
  <si>
    <t>GCF_900408045</t>
  </si>
  <si>
    <t>PTHi-4816</t>
  </si>
  <si>
    <t>SAMEA4643449</t>
  </si>
  <si>
    <t>GCF_900408065</t>
  </si>
  <si>
    <t>PTHi-4896</t>
  </si>
  <si>
    <t>SAMEA4643451</t>
  </si>
  <si>
    <t>GCF_900408115</t>
  </si>
  <si>
    <t>PTHi-7217</t>
  </si>
  <si>
    <t>SAMEA4643459</t>
  </si>
  <si>
    <t>GCF_900408125</t>
  </si>
  <si>
    <t>PTHi-7714</t>
  </si>
  <si>
    <t>SAMEA4643460</t>
  </si>
  <si>
    <t>GCF_900408185</t>
  </si>
  <si>
    <t>PTHi-9817</t>
  </si>
  <si>
    <t>SAMEA4643465</t>
  </si>
  <si>
    <t>GCF_007896915</t>
  </si>
  <si>
    <t>Strain0</t>
  </si>
  <si>
    <t>Hegstad et al. 2020</t>
  </si>
  <si>
    <t>Norway</t>
  </si>
  <si>
    <t xml:space="preserve">septicemia </t>
  </si>
  <si>
    <t>first Nordic case of multidrug-resistant H. influenzae septicemia</t>
  </si>
  <si>
    <t>SAMN12390016</t>
  </si>
  <si>
    <t>PRJNA557131</t>
  </si>
  <si>
    <t>GCF_007897105</t>
  </si>
  <si>
    <t>StrainI</t>
  </si>
  <si>
    <t>otitis media?</t>
  </si>
  <si>
    <t>SAMN12390027</t>
  </si>
  <si>
    <t>GCF_002237715</t>
  </si>
  <si>
    <t>WAPHL1</t>
  </si>
  <si>
    <t>I</t>
  </si>
  <si>
    <t>Batemann et al. 2017</t>
  </si>
  <si>
    <t>sepsis, hypoxemic respiratory failure</t>
  </si>
  <si>
    <t>male 50s, Co-infection with Staphylococcus sp</t>
  </si>
  <si>
    <t>SAMN07230036</t>
  </si>
  <si>
    <t>PRJNA338014</t>
  </si>
  <si>
    <r>
      <rPr>
        <b/>
        <sz val="12"/>
        <color rgb="FF000000"/>
        <rFont val="Arial"/>
      </rPr>
      <t>Table S2:</t>
    </r>
    <r>
      <rPr>
        <sz val="12"/>
        <color rgb="FF000000"/>
        <rFont val="Arial"/>
      </rPr>
      <t xml:space="preserve"> List of virulence associated intervals (based on the Virulence Factor Database (Chen et al. 2005) and Pinto et al. 2019), their mappability (computed using GenMap) and coverage statistics for HI-EDI064.</t>
    </r>
  </si>
  <si>
    <t>Coverage Statistics for HI-EDI064</t>
  </si>
  <si>
    <t>Gene</t>
  </si>
  <si>
    <t>Reference Genome</t>
  </si>
  <si>
    <t>Serotype</t>
  </si>
  <si>
    <t>NCBI Accesion Nb</t>
  </si>
  <si>
    <t>Reference Locus Name</t>
  </si>
  <si>
    <t>Type</t>
  </si>
  <si>
    <t>START</t>
  </si>
  <si>
    <t>STOP</t>
  </si>
  <si>
    <t>GenMap (K50)</t>
  </si>
  <si>
    <t>Number of Features Reads</t>
  </si>
  <si>
    <t>Covered Bases</t>
  </si>
  <si>
    <t>Length of Interval</t>
  </si>
  <si>
    <t>Coverage</t>
  </si>
  <si>
    <t>comA</t>
  </si>
  <si>
    <t>Rd KW20</t>
  </si>
  <si>
    <t>NTHi (HiD)</t>
  </si>
  <si>
    <t>NC_000907</t>
  </si>
  <si>
    <t>HI0439</t>
  </si>
  <si>
    <t>Homologs of Type II Secretion System</t>
  </si>
  <si>
    <t>comB</t>
  </si>
  <si>
    <t>HI0438</t>
  </si>
  <si>
    <t>comC</t>
  </si>
  <si>
    <t>HI0437</t>
  </si>
  <si>
    <t>comD</t>
  </si>
  <si>
    <t>HI0436</t>
  </si>
  <si>
    <t>comE</t>
  </si>
  <si>
    <t>HI0435</t>
  </si>
  <si>
    <t>comF</t>
  </si>
  <si>
    <t>HI0434</t>
  </si>
  <si>
    <t>galE</t>
  </si>
  <si>
    <t>HI0351</t>
  </si>
  <si>
    <t>Exopolysaccharide Associated Protein</t>
  </si>
  <si>
    <t>galU</t>
  </si>
  <si>
    <t>HI0812</t>
  </si>
  <si>
    <t>gmhA/lpcA</t>
  </si>
  <si>
    <t>HI1181</t>
  </si>
  <si>
    <t>Lipooligosaccharide Associated Protein</t>
  </si>
  <si>
    <t>gmhB</t>
  </si>
  <si>
    <t>HI0621.1</t>
  </si>
  <si>
    <t>hap</t>
  </si>
  <si>
    <t>NTHI</t>
  </si>
  <si>
    <t>NC_007146.2</t>
  </si>
  <si>
    <t>NTHI0354</t>
  </si>
  <si>
    <t>Haemophilus Adhesion Protein</t>
  </si>
  <si>
    <t>hemH</t>
  </si>
  <si>
    <t>HI1160</t>
  </si>
  <si>
    <t>Heme Biosynthesis</t>
  </si>
  <si>
    <t>hemM/lolB</t>
  </si>
  <si>
    <t>HI1607</t>
  </si>
  <si>
    <t>hemN</t>
  </si>
  <si>
    <t>HI0463</t>
  </si>
  <si>
    <t>hemR</t>
  </si>
  <si>
    <t>HI0113</t>
  </si>
  <si>
    <t>hemX</t>
  </si>
  <si>
    <t>HI0603m</t>
  </si>
  <si>
    <t>hemY</t>
  </si>
  <si>
    <t>HI0602</t>
  </si>
  <si>
    <t>hgpA</t>
  </si>
  <si>
    <t>CP007472</t>
  </si>
  <si>
    <t>NTHI723_01086</t>
  </si>
  <si>
    <t>hgpB</t>
  </si>
  <si>
    <t>NTHI0782</t>
  </si>
  <si>
    <t>hgpC</t>
  </si>
  <si>
    <t>HI0712</t>
  </si>
  <si>
    <t>hia</t>
  </si>
  <si>
    <t>CP002277</t>
  </si>
  <si>
    <t>R2866_0725</t>
  </si>
  <si>
    <t>hifA</t>
  </si>
  <si>
    <t>R2866_1149</t>
  </si>
  <si>
    <t>Haemagglutinating pili</t>
  </si>
  <si>
    <t>hifB</t>
  </si>
  <si>
    <t>R2866_1148</t>
  </si>
  <si>
    <t>hifC</t>
  </si>
  <si>
    <t>R2866_1147</t>
  </si>
  <si>
    <t>hifD</t>
  </si>
  <si>
    <t>R2866_1146</t>
  </si>
  <si>
    <t>hifE</t>
  </si>
  <si>
    <t>R2866_1145</t>
  </si>
  <si>
    <t>hitA</t>
  </si>
  <si>
    <t>HI0097</t>
  </si>
  <si>
    <t>Haemophilus Iron Transport</t>
  </si>
  <si>
    <t>hitB</t>
  </si>
  <si>
    <t>HI0098</t>
  </si>
  <si>
    <t>hitC</t>
  </si>
  <si>
    <t>HI0099</t>
  </si>
  <si>
    <t>hmwA</t>
  </si>
  <si>
    <t>NTHI1983</t>
  </si>
  <si>
    <t>hmwB</t>
  </si>
  <si>
    <t>NTHI1984</t>
  </si>
  <si>
    <t>hmwC</t>
  </si>
  <si>
    <t>NTHI1985</t>
  </si>
  <si>
    <t>hsf</t>
  </si>
  <si>
    <t>HiB</t>
  </si>
  <si>
    <t>NC_016809.1</t>
  </si>
  <si>
    <t>HIB_19060</t>
  </si>
  <si>
    <t>htrA</t>
  </si>
  <si>
    <t>HI1259</t>
  </si>
  <si>
    <t>htrB</t>
  </si>
  <si>
    <t>HI1527</t>
  </si>
  <si>
    <t>hxuA</t>
  </si>
  <si>
    <t>HI0264</t>
  </si>
  <si>
    <t>Heme/Hemopexin-binding complex</t>
  </si>
  <si>
    <t>hxuB</t>
  </si>
  <si>
    <t>HI0263</t>
  </si>
  <si>
    <t>hxuC</t>
  </si>
  <si>
    <t>HI0262</t>
  </si>
  <si>
    <t>iga_1</t>
  </si>
  <si>
    <t>HI0990</t>
  </si>
  <si>
    <t>kdkA</t>
  </si>
  <si>
    <t>HI0260.1</t>
  </si>
  <si>
    <t>kdsA</t>
  </si>
  <si>
    <t>HI1557</t>
  </si>
  <si>
    <t>kdsB</t>
  </si>
  <si>
    <t>HI0058</t>
  </si>
  <si>
    <t>kdtA</t>
  </si>
  <si>
    <t>HI0652</t>
  </si>
  <si>
    <t>kfiC</t>
  </si>
  <si>
    <t>HI0868</t>
  </si>
  <si>
    <t>kpsF</t>
  </si>
  <si>
    <t>HI1678</t>
  </si>
  <si>
    <t>lex2A</t>
  </si>
  <si>
    <t>R2866_1643</t>
  </si>
  <si>
    <t>lex2B</t>
  </si>
  <si>
    <t>R2866_1642</t>
  </si>
  <si>
    <t>lgtA</t>
  </si>
  <si>
    <t>HI1578</t>
  </si>
  <si>
    <t>lgtC</t>
  </si>
  <si>
    <t>HI0258</t>
  </si>
  <si>
    <t>lgtF</t>
  </si>
  <si>
    <t>HI0653</t>
  </si>
  <si>
    <t>lic2A</t>
  </si>
  <si>
    <t>HI0550</t>
  </si>
  <si>
    <t>lic3A</t>
  </si>
  <si>
    <t>NTHI0472</t>
  </si>
  <si>
    <t>licA</t>
  </si>
  <si>
    <t>HI1537</t>
  </si>
  <si>
    <t>licB</t>
  </si>
  <si>
    <t>HI1538</t>
  </si>
  <si>
    <t>licC</t>
  </si>
  <si>
    <t>HI1539</t>
  </si>
  <si>
    <t>licD</t>
  </si>
  <si>
    <t>HI1540</t>
  </si>
  <si>
    <t>lpsA</t>
  </si>
  <si>
    <t>HI0765</t>
  </si>
  <si>
    <t>lpt6</t>
  </si>
  <si>
    <t>HI0275</t>
  </si>
  <si>
    <t>lpxA</t>
  </si>
  <si>
    <t>HI1061</t>
  </si>
  <si>
    <t>lpxB</t>
  </si>
  <si>
    <t>HI1060</t>
  </si>
  <si>
    <t>lpxC</t>
  </si>
  <si>
    <t>HI1144</t>
  </si>
  <si>
    <t>lpxD</t>
  </si>
  <si>
    <t>HI0915</t>
  </si>
  <si>
    <t>lpxH</t>
  </si>
  <si>
    <t>HI0735</t>
  </si>
  <si>
    <t>lpxK</t>
  </si>
  <si>
    <t>HI0059</t>
  </si>
  <si>
    <t>lsgA</t>
  </si>
  <si>
    <t>HI1700</t>
  </si>
  <si>
    <t>lsgB</t>
  </si>
  <si>
    <t>HI1699</t>
  </si>
  <si>
    <t>lsgC</t>
  </si>
  <si>
    <t>HI1698</t>
  </si>
  <si>
    <t>lsgD</t>
  </si>
  <si>
    <t>HI1697</t>
  </si>
  <si>
    <t>lsgE</t>
  </si>
  <si>
    <t>HI1696</t>
  </si>
  <si>
    <t>lsgF</t>
  </si>
  <si>
    <t>HI1695</t>
  </si>
  <si>
    <t>manB</t>
  </si>
  <si>
    <t>HI0740</t>
  </si>
  <si>
    <t>mrsA/glmM</t>
  </si>
  <si>
    <t>HI1463</t>
  </si>
  <si>
    <t>msbA</t>
  </si>
  <si>
    <t>HI0060</t>
  </si>
  <si>
    <t>msbB</t>
  </si>
  <si>
    <t>HI0199</t>
  </si>
  <si>
    <t>neuA</t>
  </si>
  <si>
    <t>HI1279</t>
  </si>
  <si>
    <t>oapA</t>
  </si>
  <si>
    <t>HI0330</t>
  </si>
  <si>
    <t>ompP1</t>
  </si>
  <si>
    <t>R2866_0172</t>
  </si>
  <si>
    <t>ompP2</t>
  </si>
  <si>
    <t>HI0139</t>
  </si>
  <si>
    <t>ompP5</t>
  </si>
  <si>
    <t>HI1164</t>
  </si>
  <si>
    <t>ompP6</t>
  </si>
  <si>
    <t>HI0381</t>
  </si>
  <si>
    <t>orfE</t>
  </si>
  <si>
    <t>NC_009566.1</t>
  </si>
  <si>
    <t>CGSHiEE_07690</t>
  </si>
  <si>
    <t>orfM</t>
  </si>
  <si>
    <t>HI0260</t>
  </si>
  <si>
    <t>pgi</t>
  </si>
  <si>
    <t>HI1576</t>
  </si>
  <si>
    <t>pilA</t>
  </si>
  <si>
    <t>HI0299</t>
  </si>
  <si>
    <t>Type IV pili</t>
  </si>
  <si>
    <t>pilB</t>
  </si>
  <si>
    <t>HI0298</t>
  </si>
  <si>
    <t>pilC</t>
  </si>
  <si>
    <t>HI0297</t>
  </si>
  <si>
    <t>pilD</t>
  </si>
  <si>
    <t>HI0296</t>
  </si>
  <si>
    <t>rfaC</t>
  </si>
  <si>
    <t>HI0261</t>
  </si>
  <si>
    <t>rfaD</t>
  </si>
  <si>
    <t>HI1114</t>
  </si>
  <si>
    <t>rfaE</t>
  </si>
  <si>
    <t>HI1526</t>
  </si>
  <si>
    <t>rfaF</t>
  </si>
  <si>
    <t>HI1105</t>
  </si>
  <si>
    <t>rffG</t>
  </si>
  <si>
    <t>HI0873</t>
  </si>
  <si>
    <t>siaA</t>
  </si>
  <si>
    <t>R2866_1511</t>
  </si>
  <si>
    <t>tbp1</t>
  </si>
  <si>
    <t>HI0994</t>
  </si>
  <si>
    <t>tbp2</t>
  </si>
  <si>
    <t>HI0995</t>
  </si>
  <si>
    <t>vacJ</t>
  </si>
  <si>
    <t>HI0718</t>
  </si>
  <si>
    <t>Cell Surface</t>
  </si>
  <si>
    <t>waaQ/orfH</t>
  </si>
  <si>
    <t>HI0523</t>
  </si>
  <si>
    <t>wbaP/rfbP</t>
  </si>
  <si>
    <t>HI0872</t>
  </si>
  <si>
    <t>wecA</t>
  </si>
  <si>
    <t>HI1716</t>
  </si>
  <si>
    <t>yhbX</t>
  </si>
  <si>
    <t>HI1005</t>
  </si>
  <si>
    <t>yrbB</t>
  </si>
  <si>
    <t>HI1083</t>
  </si>
  <si>
    <t>yrbC</t>
  </si>
  <si>
    <t>HI1084</t>
  </si>
  <si>
    <t>yrbD</t>
  </si>
  <si>
    <t>HI1085</t>
  </si>
  <si>
    <t>yrbE</t>
  </si>
  <si>
    <t>HI1086</t>
  </si>
  <si>
    <t>yrbF</t>
  </si>
  <si>
    <t>HI1087</t>
  </si>
  <si>
    <r>
      <rPr>
        <b/>
        <sz val="12"/>
        <color theme="1"/>
        <rFont val="Arial"/>
      </rPr>
      <t xml:space="preserve">Table S3: </t>
    </r>
    <r>
      <rPr>
        <sz val="12"/>
        <color theme="1"/>
        <rFont val="Arial"/>
      </rPr>
      <t xml:space="preserve">Results of the multilocus sequence typing analysis (using PubMLST): a) Typing for all modern </t>
    </r>
    <r>
      <rPr>
        <i/>
        <sz val="12"/>
        <color theme="1"/>
        <rFont val="Arial"/>
      </rPr>
      <t>H. influenzae</t>
    </r>
    <r>
      <rPr>
        <sz val="12"/>
        <color theme="1"/>
        <rFont val="Arial"/>
      </rPr>
      <t xml:space="preserve"> genomes and b) HI-EDI064 MLST typing based on consensus sequences of the primer intervals.</t>
    </r>
  </si>
  <si>
    <t>a)</t>
  </si>
  <si>
    <t>b)</t>
  </si>
  <si>
    <t>Sample</t>
  </si>
  <si>
    <t>ST</t>
  </si>
  <si>
    <t>adk</t>
  </si>
  <si>
    <t>atpG</t>
  </si>
  <si>
    <t>frdB</t>
  </si>
  <si>
    <t>fucK</t>
  </si>
  <si>
    <t>mdh</t>
  </si>
  <si>
    <t>recA</t>
  </si>
  <si>
    <t>Genes</t>
  </si>
  <si>
    <t>Primers</t>
  </si>
  <si>
    <t>Sequences</t>
  </si>
  <si>
    <t>RdWK20 START</t>
  </si>
  <si>
    <t>RdWK20 STOP</t>
  </si>
  <si>
    <t>NCTC8468 START</t>
  </si>
  <si>
    <t>NCTC8468 STOP</t>
  </si>
  <si>
    <t>Product Length</t>
  </si>
  <si>
    <t>Allele</t>
  </si>
  <si>
    <t>adk(1)</t>
  </si>
  <si>
    <t>atpG(10)</t>
  </si>
  <si>
    <t>frdB(1)</t>
  </si>
  <si>
    <t>fucK(1)</t>
  </si>
  <si>
    <t>mdh(1)</t>
  </si>
  <si>
    <t>pgi(6)</t>
  </si>
  <si>
    <t>recA(5)</t>
  </si>
  <si>
    <t>adk-F</t>
  </si>
  <si>
    <t>GGTGCACCGGGTGCAGGTAA</t>
  </si>
  <si>
    <t>136?</t>
  </si>
  <si>
    <t>adk(33)</t>
  </si>
  <si>
    <t>atpG(8)</t>
  </si>
  <si>
    <t>frdB(16)</t>
  </si>
  <si>
    <t>fucK(16)</t>
  </si>
  <si>
    <t>mdh(49)</t>
  </si>
  <si>
    <t>pgi(2)</t>
  </si>
  <si>
    <t>recA(3)</t>
  </si>
  <si>
    <t>adk-R</t>
  </si>
  <si>
    <t>CCTAAGATTTTATCTAACTC</t>
  </si>
  <si>
    <t>atpG(22)</t>
  </si>
  <si>
    <t>fucK(19)</t>
  </si>
  <si>
    <t>mdh(32)</t>
  </si>
  <si>
    <t>pgi(17)</t>
  </si>
  <si>
    <t>recA(2)</t>
  </si>
  <si>
    <t>atpG-F</t>
  </si>
  <si>
    <t>ATGGCAGGTGCAAAAGAGAT</t>
  </si>
  <si>
    <t>13?</t>
  </si>
  <si>
    <t>adk(5)</t>
  </si>
  <si>
    <t>atpG(15)</t>
  </si>
  <si>
    <t>frdB(7)</t>
  </si>
  <si>
    <t>fucK(9)</t>
  </si>
  <si>
    <t>mdh(7)</t>
  </si>
  <si>
    <t>pgi(5)</t>
  </si>
  <si>
    <t>recA(147)</t>
  </si>
  <si>
    <t>atpG-R</t>
  </si>
  <si>
    <t>TTGTACAACAGGCTTTTGCG</t>
  </si>
  <si>
    <t>atpG(33)</t>
  </si>
  <si>
    <t>mdh(22)</t>
  </si>
  <si>
    <t>pgi(41)</t>
  </si>
  <si>
    <t>recA(29)</t>
  </si>
  <si>
    <t>frdB-F</t>
  </si>
  <si>
    <t>CTTATCGTTGGTCTTGCCGT</t>
  </si>
  <si>
    <t>127?</t>
  </si>
  <si>
    <t>adk(11)</t>
  </si>
  <si>
    <t>atpG(2)</t>
  </si>
  <si>
    <t>frdB(15)</t>
  </si>
  <si>
    <t>fucK(8)</t>
  </si>
  <si>
    <t>mdh(74)</t>
  </si>
  <si>
    <t>pgi(61)</t>
  </si>
  <si>
    <t>frdB-R</t>
  </si>
  <si>
    <t>TTGGCACTTTCCACTTTTCC</t>
  </si>
  <si>
    <t>adk(10)</t>
  </si>
  <si>
    <t>atpG(14)</t>
  </si>
  <si>
    <t>frdB(4)</t>
  </si>
  <si>
    <t>fucK(5)</t>
  </si>
  <si>
    <t>mdh(4)</t>
  </si>
  <si>
    <t>pgi(7)</t>
  </si>
  <si>
    <t>recA(8)</t>
  </si>
  <si>
    <t>fucK-F</t>
  </si>
  <si>
    <t>ACCACTTTCGGCGTGGATGG</t>
  </si>
  <si>
    <t>158?</t>
  </si>
  <si>
    <t>adk(22)</t>
  </si>
  <si>
    <t>atpG(19)</t>
  </si>
  <si>
    <t>frdB(11)</t>
  </si>
  <si>
    <t>fucK(11)</t>
  </si>
  <si>
    <t>pgi(19)</t>
  </si>
  <si>
    <t>recA(15)</t>
  </si>
  <si>
    <t>fucK-R</t>
  </si>
  <si>
    <t>AAGATTTCCCAGGTGCCAGA</t>
  </si>
  <si>
    <t>adk(63)</t>
  </si>
  <si>
    <t>atpG(54)</t>
  </si>
  <si>
    <t>frdB(102)</t>
  </si>
  <si>
    <t>mdh(17)</t>
  </si>
  <si>
    <t>pgi(31)</t>
  </si>
  <si>
    <t>recA(10)</t>
  </si>
  <si>
    <t>mdh-F</t>
  </si>
  <si>
    <t>TCATTGTATGATATTGCCCC</t>
  </si>
  <si>
    <t>322?</t>
  </si>
  <si>
    <t>atpG(1)</t>
  </si>
  <si>
    <t>pgi(1)</t>
  </si>
  <si>
    <t>mdh-R</t>
  </si>
  <si>
    <t>ACTTCTGTACCTGCATTTTG</t>
  </si>
  <si>
    <t>fucK(14)</t>
  </si>
  <si>
    <t>mdh(15)</t>
  </si>
  <si>
    <t>pgi-F</t>
  </si>
  <si>
    <t>GGTGAAAAAATCAATCGTAC</t>
  </si>
  <si>
    <t>~20</t>
  </si>
  <si>
    <t>adk(55)</t>
  </si>
  <si>
    <t>atpG(11)</t>
  </si>
  <si>
    <t>mdh(102)</t>
  </si>
  <si>
    <t>pgi-R</t>
  </si>
  <si>
    <t>ATTGAAAGACCAATAGCTGA</t>
  </si>
  <si>
    <t>recA-F</t>
  </si>
  <si>
    <t>ATGGCAACTCAAGAAGAAAA</t>
  </si>
  <si>
    <t>19?</t>
  </si>
  <si>
    <t>adk(28)</t>
  </si>
  <si>
    <t>mdh(62)</t>
  </si>
  <si>
    <t>pgi(13)</t>
  </si>
  <si>
    <t>recA(1)</t>
  </si>
  <si>
    <t>recA-R</t>
  </si>
  <si>
    <t>TTACCAAACATCACGCCTAT</t>
  </si>
  <si>
    <t>adk(13)</t>
  </si>
  <si>
    <t>atpG(16)</t>
  </si>
  <si>
    <t>frdB(5)</t>
  </si>
  <si>
    <t>fucK(2)</t>
  </si>
  <si>
    <t>mdh(3)</t>
  </si>
  <si>
    <t>pgi(11)</t>
  </si>
  <si>
    <t>recA(7)</t>
  </si>
  <si>
    <t>recA(11)</t>
  </si>
  <si>
    <t>adk(16)</t>
  </si>
  <si>
    <t>mdh(30)</t>
  </si>
  <si>
    <t>mdh(9)</t>
  </si>
  <si>
    <t>pgi(14)</t>
  </si>
  <si>
    <t>recA(13)</t>
  </si>
  <si>
    <t>adk(26)</t>
  </si>
  <si>
    <t>fucK(7)</t>
  </si>
  <si>
    <t>pgi(56)</t>
  </si>
  <si>
    <t>mdh(16)</t>
  </si>
  <si>
    <t>pgi(55)</t>
  </si>
  <si>
    <t>adk(21)</t>
  </si>
  <si>
    <t>atpG(12)</t>
  </si>
  <si>
    <t>frdB(9)</t>
  </si>
  <si>
    <t>mdh(19)</t>
  </si>
  <si>
    <t>pgi(24)</t>
  </si>
  <si>
    <t>recA(19)</t>
  </si>
  <si>
    <t>mdh(45)</t>
  </si>
  <si>
    <t>recA(21)</t>
  </si>
  <si>
    <t>adk(7)</t>
  </si>
  <si>
    <t>frdB(6)</t>
  </si>
  <si>
    <t>mdh(6)</t>
  </si>
  <si>
    <t>pgi(16)</t>
  </si>
  <si>
    <t>recA(9)</t>
  </si>
  <si>
    <t>fucK(18)</t>
  </si>
  <si>
    <t>fucK(6)</t>
  </si>
  <si>
    <t>adk(18)</t>
  </si>
  <si>
    <t>atpG(6)</t>
  </si>
  <si>
    <t>frdB(3)</t>
  </si>
  <si>
    <t>mdh(10)</t>
  </si>
  <si>
    <t>pgi(28)</t>
  </si>
  <si>
    <t>recA(12)</t>
  </si>
  <si>
    <t>adk(6)</t>
  </si>
  <si>
    <t>atpG(20)</t>
  </si>
  <si>
    <t>frdB(107)</t>
  </si>
  <si>
    <t>fucK(15)</t>
  </si>
  <si>
    <t>mdh(77)</t>
  </si>
  <si>
    <t>pgi(8)</t>
  </si>
  <si>
    <t>recA(43)</t>
  </si>
  <si>
    <t>atpG(57)</t>
  </si>
  <si>
    <t>frdB(52)</t>
  </si>
  <si>
    <t>fucK(13)</t>
  </si>
  <si>
    <t>pgi(267)</t>
  </si>
  <si>
    <t>mdh(78)</t>
  </si>
  <si>
    <t>adk(14)</t>
  </si>
  <si>
    <t>atpG(107)</t>
  </si>
  <si>
    <t>mdh(13)</t>
  </si>
  <si>
    <t>pgi(25)</t>
  </si>
  <si>
    <t>recA(16)</t>
  </si>
  <si>
    <t>fucK(66)</t>
  </si>
  <si>
    <t>mdh(202)</t>
  </si>
  <si>
    <t>pgi(39)</t>
  </si>
  <si>
    <t>adk(3)</t>
  </si>
  <si>
    <t>frdB(65)</t>
  </si>
  <si>
    <t>mdh(64)</t>
  </si>
  <si>
    <t>pgi(78)</t>
  </si>
  <si>
    <t>recA(48)</t>
  </si>
  <si>
    <t>atpG(25)</t>
  </si>
  <si>
    <t>adk(42)</t>
  </si>
  <si>
    <t>fucK(41)</t>
  </si>
  <si>
    <t>frdB(19)</t>
  </si>
  <si>
    <t>fucK(12)</t>
  </si>
  <si>
    <t>mdh(58)</t>
  </si>
  <si>
    <t>pgi(18)</t>
  </si>
  <si>
    <t>fucK(3)</t>
  </si>
  <si>
    <t>pgi(3)</t>
  </si>
  <si>
    <t>fucK(35)</t>
  </si>
  <si>
    <t>pgi(53)</t>
  </si>
  <si>
    <t>recA(38)</t>
  </si>
  <si>
    <t>mdh(23)</t>
  </si>
  <si>
    <t>atpG(4)</t>
  </si>
  <si>
    <t>frdB(17)</t>
  </si>
  <si>
    <t>mdh(54)</t>
  </si>
  <si>
    <t>recA(34)</t>
  </si>
  <si>
    <t>mdh(11)</t>
  </si>
  <si>
    <t>pgi(125)</t>
  </si>
  <si>
    <t>recA(89)</t>
  </si>
  <si>
    <t>frdB(35)</t>
  </si>
  <si>
    <t>mdh(145)</t>
  </si>
  <si>
    <t>pgi(20)</t>
  </si>
  <si>
    <t>recA(18)</t>
  </si>
  <si>
    <t>atpG(9)</t>
  </si>
  <si>
    <t>frdB(8)</t>
  </si>
  <si>
    <t>fucK(31)</t>
  </si>
  <si>
    <t>mdh(14)</t>
  </si>
  <si>
    <t>recA(4)</t>
  </si>
  <si>
    <t>mdh(26)</t>
  </si>
  <si>
    <t>mdh(67)</t>
  </si>
  <si>
    <t>atpG(7)</t>
  </si>
  <si>
    <t>frdB(13)</t>
  </si>
  <si>
    <t>recA(17)</t>
  </si>
  <si>
    <t>mdh(70)</t>
  </si>
  <si>
    <t>recA(37)</t>
  </si>
  <si>
    <t>adk(40)</t>
  </si>
  <si>
    <t>fucK(10)</t>
  </si>
  <si>
    <t>adk(60)</t>
  </si>
  <si>
    <t>mdh(31)</t>
  </si>
  <si>
    <t>pgi(49)</t>
  </si>
  <si>
    <t>recA(31)</t>
  </si>
  <si>
    <t>CCUG 26214</t>
  </si>
  <si>
    <t>CCUG 54503</t>
  </si>
  <si>
    <t>CCUG 60490</t>
  </si>
  <si>
    <t>atpG(21)</t>
  </si>
  <si>
    <t>frdB(14)</t>
  </si>
  <si>
    <t>mdh(29)</t>
  </si>
  <si>
    <t>65234 N Hi-1</t>
  </si>
  <si>
    <t>adk(132)</t>
  </si>
  <si>
    <t>frdB(38)</t>
  </si>
  <si>
    <t>fucK(0)</t>
  </si>
  <si>
    <t>mdh(60)</t>
  </si>
  <si>
    <t>pgi(44)</t>
  </si>
  <si>
    <t>65373 B Hi-3</t>
  </si>
  <si>
    <t>adk(47)</t>
  </si>
  <si>
    <t>mdh(66)</t>
  </si>
  <si>
    <t>65234 B Hi-2</t>
  </si>
  <si>
    <t>ATCC 10211</t>
  </si>
  <si>
    <t>frdB(165)</t>
  </si>
  <si>
    <t>pgi(59)</t>
  </si>
  <si>
    <t>frdB(57)</t>
  </si>
  <si>
    <t>fucK(73)</t>
  </si>
  <si>
    <t>pgi(157)</t>
  </si>
  <si>
    <t>60294_BAL_Hi1</t>
  </si>
  <si>
    <t>adk(71)</t>
  </si>
  <si>
    <t>atpG(84)</t>
  </si>
  <si>
    <t>frdB(111)</t>
  </si>
  <si>
    <t>mdh(290)</t>
  </si>
  <si>
    <t>pgi(161)</t>
  </si>
  <si>
    <t>recA(100)</t>
  </si>
  <si>
    <t>60068_NP_Hi3</t>
  </si>
  <si>
    <t>60068_BAL_Hi1</t>
  </si>
  <si>
    <t>60051_NP_Hi1</t>
  </si>
  <si>
    <t>60373_BAL_Hi4</t>
  </si>
  <si>
    <t>mdh(87)</t>
  </si>
  <si>
    <t>pgi(130)</t>
  </si>
  <si>
    <t>60373_NP_Hi3</t>
  </si>
  <si>
    <t>60373_BAL_Hi1</t>
  </si>
  <si>
    <t>atpG(3)</t>
  </si>
  <si>
    <t>pgi(40)</t>
  </si>
  <si>
    <t>60373_NP_Hi1</t>
  </si>
  <si>
    <t>60370_BAL_Hi2</t>
  </si>
  <si>
    <t>atpG(34)</t>
  </si>
  <si>
    <t>frdB(169)</t>
  </si>
  <si>
    <t>mdh(252)</t>
  </si>
  <si>
    <t>60370_NP_Hi2</t>
  </si>
  <si>
    <t>60069_BAL_Hi1</t>
  </si>
  <si>
    <t>frdB(47)</t>
  </si>
  <si>
    <t>pgi(57)</t>
  </si>
  <si>
    <t>recA(41)</t>
  </si>
  <si>
    <t>frdB(18)</t>
  </si>
  <si>
    <t>frdB(41)</t>
  </si>
  <si>
    <t>fucK(40)</t>
  </si>
  <si>
    <t>mdh(88)</t>
  </si>
  <si>
    <t>mdh(47)</t>
  </si>
  <si>
    <t>pgi(58)</t>
  </si>
  <si>
    <t>pgi(42)</t>
  </si>
  <si>
    <t>mdh(85)</t>
  </si>
  <si>
    <t>atpG(24)</t>
  </si>
  <si>
    <t>mdh(55)</t>
  </si>
  <si>
    <t>frdB(44)</t>
  </si>
  <si>
    <t>mdh(61)</t>
  </si>
  <si>
    <t>pgi(112)</t>
  </si>
  <si>
    <t>atpG(18)</t>
  </si>
  <si>
    <t>frdB(53)</t>
  </si>
  <si>
    <t>mdh(86)</t>
  </si>
  <si>
    <t>recA(23)</t>
  </si>
  <si>
    <t>mdh(89)</t>
  </si>
  <si>
    <t>pgi(127)</t>
  </si>
  <si>
    <t>fucK(38)</t>
  </si>
  <si>
    <t>pgi(225)</t>
  </si>
  <si>
    <t>pgi(291)</t>
  </si>
  <si>
    <t>frdB(21)</t>
  </si>
  <si>
    <t>frdB(22)</t>
  </si>
  <si>
    <t>recA(22)</t>
  </si>
  <si>
    <t>adk(31)</t>
  </si>
  <si>
    <t>pgi(12)</t>
  </si>
  <si>
    <t>pgi(47)</t>
  </si>
  <si>
    <t>fucK(134)</t>
  </si>
  <si>
    <t>pgi(10)</t>
  </si>
  <si>
    <t>recA(14)</t>
  </si>
  <si>
    <t>frdB(23)</t>
  </si>
  <si>
    <t>mdh(33)</t>
  </si>
  <si>
    <t>pgi(29)</t>
  </si>
  <si>
    <t>recA(152)</t>
  </si>
  <si>
    <t>Strain 0</t>
  </si>
  <si>
    <t>Strain I</t>
  </si>
  <si>
    <t>frdB(10)</t>
  </si>
  <si>
    <t>mdh(8)</t>
  </si>
  <si>
    <t>recA(154)</t>
  </si>
  <si>
    <t>fucK(44)</t>
  </si>
  <si>
    <t>fucK(158?)</t>
  </si>
  <si>
    <t>fucK(61?)</t>
  </si>
  <si>
    <t>recA(36)</t>
  </si>
  <si>
    <t>atpG(116?)</t>
  </si>
  <si>
    <t>fucK(163?)</t>
  </si>
  <si>
    <t>atpG(132)</t>
  </si>
  <si>
    <t>fucK(142?)</t>
  </si>
  <si>
    <t>fucK(162?)</t>
  </si>
  <si>
    <t>pgi(225?)</t>
  </si>
  <si>
    <t>fucK(~28)</t>
  </si>
  <si>
    <t>fucK(33)</t>
  </si>
  <si>
    <t>mdh(28)</t>
  </si>
  <si>
    <t>fucK(~33)</t>
  </si>
  <si>
    <t>fucK(~78)</t>
  </si>
  <si>
    <t>fucK(154?)</t>
  </si>
  <si>
    <t>fucK(11?)</t>
  </si>
  <si>
    <t>pgi(262)</t>
  </si>
  <si>
    <t>adk(200)</t>
  </si>
  <si>
    <t>fucK(111?)</t>
  </si>
  <si>
    <t>fucK(127)</t>
  </si>
  <si>
    <t>adk(20)</t>
  </si>
  <si>
    <t>mdh(21)</t>
  </si>
  <si>
    <t>pgi(23)</t>
  </si>
  <si>
    <t>adk(197)</t>
  </si>
  <si>
    <t>atpG(134)</t>
  </si>
  <si>
    <t>mdh(279)</t>
  </si>
  <si>
    <t>fucK(~58)</t>
  </si>
  <si>
    <t>fucK(~7)</t>
  </si>
  <si>
    <t>recA(35)</t>
  </si>
  <si>
    <r>
      <rPr>
        <b/>
        <sz val="12"/>
        <color theme="1"/>
        <rFont val="Arial"/>
      </rPr>
      <t xml:space="preserve">Table S4: </t>
    </r>
    <r>
      <rPr>
        <sz val="12"/>
        <color theme="1"/>
        <rFont val="Arial"/>
      </rPr>
      <t>Coverage in capsular loci from two typing databases (Hicap/Potts) for HI-EDI064.</t>
    </r>
  </si>
  <si>
    <t>Gene intervals</t>
  </si>
  <si>
    <t>gene</t>
  </si>
  <si>
    <t>Covered</t>
  </si>
  <si>
    <t>Length</t>
  </si>
  <si>
    <t>Source</t>
  </si>
  <si>
    <t>acs1</t>
  </si>
  <si>
    <t>acs1_a</t>
  </si>
  <si>
    <t>Potts</t>
  </si>
  <si>
    <t>acs1_b</t>
  </si>
  <si>
    <t>acs1_c</t>
  </si>
  <si>
    <t>acs2</t>
  </si>
  <si>
    <t>acs2_a</t>
  </si>
  <si>
    <t>acs2_b</t>
  </si>
  <si>
    <t>acs2_c</t>
  </si>
  <si>
    <t>acs2_d</t>
  </si>
  <si>
    <t>acs3</t>
  </si>
  <si>
    <t>acs3_a</t>
  </si>
  <si>
    <t>acs3_b</t>
  </si>
  <si>
    <t>acs3_c</t>
  </si>
  <si>
    <t>acs3_d</t>
  </si>
  <si>
    <t>acs3_e</t>
  </si>
  <si>
    <t>acs4</t>
  </si>
  <si>
    <t>acs4_a</t>
  </si>
  <si>
    <t>acs4_b</t>
  </si>
  <si>
    <t>bcs1</t>
  </si>
  <si>
    <t>bcs1_a</t>
  </si>
  <si>
    <t>bcs1_b</t>
  </si>
  <si>
    <t>bcs1_c</t>
  </si>
  <si>
    <t>bcs2</t>
  </si>
  <si>
    <t>bcs2_a</t>
  </si>
  <si>
    <t>bcs2_b</t>
  </si>
  <si>
    <t>bcs2_c</t>
  </si>
  <si>
    <t>bcs2_d</t>
  </si>
  <si>
    <t>bcs2_e</t>
  </si>
  <si>
    <t>bcs3</t>
  </si>
  <si>
    <t>bcs3_a</t>
  </si>
  <si>
    <t>bcs3_b</t>
  </si>
  <si>
    <t>bcs3_c</t>
  </si>
  <si>
    <t>bcs3_d</t>
  </si>
  <si>
    <t>bcs3_e</t>
  </si>
  <si>
    <t>bcs3_f</t>
  </si>
  <si>
    <t>bcs3_g</t>
  </si>
  <si>
    <t>bcs3_h</t>
  </si>
  <si>
    <t>bcs3_i</t>
  </si>
  <si>
    <t>bcs3_j</t>
  </si>
  <si>
    <t>bcs3_k</t>
  </si>
  <si>
    <t>bcs4</t>
  </si>
  <si>
    <t>bcs4_a</t>
  </si>
  <si>
    <t>bcs4_b</t>
  </si>
  <si>
    <t>bcs4_c</t>
  </si>
  <si>
    <t>bcs4_d</t>
  </si>
  <si>
    <t>bcs4_e</t>
  </si>
  <si>
    <t>bcs4_f</t>
  </si>
  <si>
    <t>bcs4_g</t>
  </si>
  <si>
    <t>bcs4_h</t>
  </si>
  <si>
    <t>bexA_b</t>
  </si>
  <si>
    <t>bexA</t>
  </si>
  <si>
    <t>bexA_a</t>
  </si>
  <si>
    <t>bexA_e</t>
  </si>
  <si>
    <t>bexA_j</t>
  </si>
  <si>
    <t>bexA_k</t>
  </si>
  <si>
    <t>bexA_h</t>
  </si>
  <si>
    <t>bexA_i</t>
  </si>
  <si>
    <t>bexA_c</t>
  </si>
  <si>
    <t>bexA_d</t>
  </si>
  <si>
    <t>bexA_f</t>
  </si>
  <si>
    <t>bexA_g</t>
  </si>
  <si>
    <t>bexD_f</t>
  </si>
  <si>
    <t>bexB_h</t>
  </si>
  <si>
    <t>bexC_c</t>
  </si>
  <si>
    <t>bexD</t>
  </si>
  <si>
    <t>bexD_d</t>
  </si>
  <si>
    <t>bexD_n</t>
  </si>
  <si>
    <t>bexD_q</t>
  </si>
  <si>
    <t>bexC</t>
  </si>
  <si>
    <t>bexC_b</t>
  </si>
  <si>
    <t>bexC_d</t>
  </si>
  <si>
    <t>bexC_j</t>
  </si>
  <si>
    <t>bexC_k</t>
  </si>
  <si>
    <t>bexC_l</t>
  </si>
  <si>
    <t>bexC_m</t>
  </si>
  <si>
    <t>bexD_o</t>
  </si>
  <si>
    <t>bexC_e</t>
  </si>
  <si>
    <t>bexD_c</t>
  </si>
  <si>
    <t>bexD_e</t>
  </si>
  <si>
    <t>bexD_i</t>
  </si>
  <si>
    <t>bexD_b</t>
  </si>
  <si>
    <t>bexD_p</t>
  </si>
  <si>
    <t>bexD_a</t>
  </si>
  <si>
    <t>bexD_g</t>
  </si>
  <si>
    <t>bexD_h</t>
  </si>
  <si>
    <t>bexD_j</t>
  </si>
  <si>
    <t>bexD_k</t>
  </si>
  <si>
    <t>bexD_l</t>
  </si>
  <si>
    <t>bexD_m</t>
  </si>
  <si>
    <t>bexC_a</t>
  </si>
  <si>
    <t>bexB</t>
  </si>
  <si>
    <t>bexB_a</t>
  </si>
  <si>
    <t>bexB_k</t>
  </si>
  <si>
    <t>bexC_g</t>
  </si>
  <si>
    <t>bexB_e</t>
  </si>
  <si>
    <t>bexB_j</t>
  </si>
  <si>
    <t>bexB_l</t>
  </si>
  <si>
    <t>bexB_c</t>
  </si>
  <si>
    <t>bexB_g</t>
  </si>
  <si>
    <t>bexB_m</t>
  </si>
  <si>
    <t>bexB_b</t>
  </si>
  <si>
    <t>bexB_i</t>
  </si>
  <si>
    <t>bexB_d</t>
  </si>
  <si>
    <t>bexB_f</t>
  </si>
  <si>
    <t>bexC_f</t>
  </si>
  <si>
    <t>bexC_h</t>
  </si>
  <si>
    <t>bexC_i</t>
  </si>
  <si>
    <t>ccs1</t>
  </si>
  <si>
    <t>ccs1_a</t>
  </si>
  <si>
    <t>ccs2</t>
  </si>
  <si>
    <t>ccs2_a</t>
  </si>
  <si>
    <t>ccs2_b</t>
  </si>
  <si>
    <t>ccs2_c</t>
  </si>
  <si>
    <t>ccs2_d</t>
  </si>
  <si>
    <t>ccs3</t>
  </si>
  <si>
    <t>ccs3_a</t>
  </si>
  <si>
    <t>ccs3_b</t>
  </si>
  <si>
    <t>ccs4</t>
  </si>
  <si>
    <t>ccs4_a</t>
  </si>
  <si>
    <t>dcs1</t>
  </si>
  <si>
    <t>dcs1_a</t>
  </si>
  <si>
    <t>dcs2</t>
  </si>
  <si>
    <t>dcs2_a</t>
  </si>
  <si>
    <t>dcs3</t>
  </si>
  <si>
    <t>dcs3_a</t>
  </si>
  <si>
    <t>dcs3_b</t>
  </si>
  <si>
    <t>dcs4</t>
  </si>
  <si>
    <t>dcs4_a</t>
  </si>
  <si>
    <t>dcs4_b</t>
  </si>
  <si>
    <t>dcs4_c</t>
  </si>
  <si>
    <t>dcs5</t>
  </si>
  <si>
    <t>dcs5_a</t>
  </si>
  <si>
    <t>ecs1</t>
  </si>
  <si>
    <t>ecs1_a</t>
  </si>
  <si>
    <t>ecs1_b</t>
  </si>
  <si>
    <t>ecs1_c</t>
  </si>
  <si>
    <t>ecs1_d</t>
  </si>
  <si>
    <t>ecs1_e</t>
  </si>
  <si>
    <t>ecs1_f</t>
  </si>
  <si>
    <t>ecs1_g</t>
  </si>
  <si>
    <t>ecs1_h</t>
  </si>
  <si>
    <t>ecs2</t>
  </si>
  <si>
    <t>ecs2_a</t>
  </si>
  <si>
    <t>ecs2_b</t>
  </si>
  <si>
    <t>ecs2_c</t>
  </si>
  <si>
    <t>ecs2_d</t>
  </si>
  <si>
    <t>ecs3</t>
  </si>
  <si>
    <t>ecs3_a</t>
  </si>
  <si>
    <t>ecs3_b</t>
  </si>
  <si>
    <t>ecs3_c</t>
  </si>
  <si>
    <t>ecs3_d</t>
  </si>
  <si>
    <t>ecs3_e</t>
  </si>
  <si>
    <t>ecs3_f</t>
  </si>
  <si>
    <t>ecs3_g</t>
  </si>
  <si>
    <t>ecs3_h</t>
  </si>
  <si>
    <t>ecs3_i</t>
  </si>
  <si>
    <t>ecs3_j</t>
  </si>
  <si>
    <t>ecs4</t>
  </si>
  <si>
    <t>ecs4_a</t>
  </si>
  <si>
    <t>ecs4_b</t>
  </si>
  <si>
    <t>ecs4_c</t>
  </si>
  <si>
    <t>ecs4_d</t>
  </si>
  <si>
    <t>ecs4_e</t>
  </si>
  <si>
    <t>ecs4_f</t>
  </si>
  <si>
    <t>ecs5</t>
  </si>
  <si>
    <t>ecs5_a</t>
  </si>
  <si>
    <t>ecs6</t>
  </si>
  <si>
    <t>ecs6_a</t>
  </si>
  <si>
    <t>ecs7</t>
  </si>
  <si>
    <t>ecs7_a</t>
  </si>
  <si>
    <t>ecs7_b</t>
  </si>
  <si>
    <t>ecs7_c</t>
  </si>
  <si>
    <t>ecs7_d</t>
  </si>
  <si>
    <t>ecs7_e</t>
  </si>
  <si>
    <t>ecs7_f</t>
  </si>
  <si>
    <t>ecs7_g</t>
  </si>
  <si>
    <t>ecs8</t>
  </si>
  <si>
    <t>ecs8_a</t>
  </si>
  <si>
    <t>ecs8_b</t>
  </si>
  <si>
    <t>ecs8_c</t>
  </si>
  <si>
    <t>ecs8_d</t>
  </si>
  <si>
    <t>ecs8_e</t>
  </si>
  <si>
    <t>ecs8_f</t>
  </si>
  <si>
    <t>ecs8_g</t>
  </si>
  <si>
    <t>ecs8_h</t>
  </si>
  <si>
    <t>ecs8_i</t>
  </si>
  <si>
    <t>fcs1</t>
  </si>
  <si>
    <t>fcs1_a</t>
  </si>
  <si>
    <t>fcs1_aa</t>
  </si>
  <si>
    <t>fcs1_ab</t>
  </si>
  <si>
    <t>fcs1_b</t>
  </si>
  <si>
    <t>fcs1_c</t>
  </si>
  <si>
    <t>fcs1_d</t>
  </si>
  <si>
    <t>fcs1_e</t>
  </si>
  <si>
    <t>fcs1_f</t>
  </si>
  <si>
    <t>fcs1_g</t>
  </si>
  <si>
    <t>fcs1_h</t>
  </si>
  <si>
    <t>fcs1_i</t>
  </si>
  <si>
    <t>fcs1_j</t>
  </si>
  <si>
    <t>fcs1_k</t>
  </si>
  <si>
    <t>fcs1_l</t>
  </si>
  <si>
    <t>fcs1_m</t>
  </si>
  <si>
    <t>fcs1_n</t>
  </si>
  <si>
    <t>fcs1_o</t>
  </si>
  <si>
    <t>fcs1_p</t>
  </si>
  <si>
    <t>fcs1_q</t>
  </si>
  <si>
    <t>fcs1_r</t>
  </si>
  <si>
    <t>fcs1_s</t>
  </si>
  <si>
    <t>fcs1_t</t>
  </si>
  <si>
    <t>fcs1_u</t>
  </si>
  <si>
    <t>fcs1_v</t>
  </si>
  <si>
    <t>fcs1_w</t>
  </si>
  <si>
    <t>fcs1_x</t>
  </si>
  <si>
    <t>fcs1_y</t>
  </si>
  <si>
    <t>fcs1_z</t>
  </si>
  <si>
    <t>fcs2</t>
  </si>
  <si>
    <t>fcs2_a</t>
  </si>
  <si>
    <t>fcs2_b</t>
  </si>
  <si>
    <t>fcs2_c</t>
  </si>
  <si>
    <t>fcs2_d</t>
  </si>
  <si>
    <t>fcs2_e</t>
  </si>
  <si>
    <t>fcs2_f</t>
  </si>
  <si>
    <t>fcs2_g</t>
  </si>
  <si>
    <t>fcs2_h</t>
  </si>
  <si>
    <t>fcs2_i</t>
  </si>
  <si>
    <t>fcs2_j</t>
  </si>
  <si>
    <t>fcs2_k</t>
  </si>
  <si>
    <t>fcs2_l</t>
  </si>
  <si>
    <t>fcs2_m</t>
  </si>
  <si>
    <t>fcs2_n</t>
  </si>
  <si>
    <t>fcs2_o</t>
  </si>
  <si>
    <t>fcs2_p</t>
  </si>
  <si>
    <t>fcs2_q</t>
  </si>
  <si>
    <t>fcs2_r</t>
  </si>
  <si>
    <t>fcs2_s</t>
  </si>
  <si>
    <t>fcs2_t</t>
  </si>
  <si>
    <t>fcs2_u</t>
  </si>
  <si>
    <t>fcs2_v</t>
  </si>
  <si>
    <t>fcs2_w</t>
  </si>
  <si>
    <t>fcs2_x</t>
  </si>
  <si>
    <t>fcs3</t>
  </si>
  <si>
    <t>fcs3_a</t>
  </si>
  <si>
    <t>fcs3_b</t>
  </si>
  <si>
    <t>fcs3_c</t>
  </si>
  <si>
    <t>fcs3_d</t>
  </si>
  <si>
    <t>hcsA_h</t>
  </si>
  <si>
    <t>hcsA_r</t>
  </si>
  <si>
    <t>hcsA_a</t>
  </si>
  <si>
    <t>hcsA_d</t>
  </si>
  <si>
    <t>hcsA_m</t>
  </si>
  <si>
    <t>hcsA_j</t>
  </si>
  <si>
    <t>hcsA_f</t>
  </si>
  <si>
    <t>hcsA_i</t>
  </si>
  <si>
    <t>hcsA_v</t>
  </si>
  <si>
    <t>hcsA_g</t>
  </si>
  <si>
    <t>hcsA_k</t>
  </si>
  <si>
    <t>hcsA_o</t>
  </si>
  <si>
    <t>hcsA_y</t>
  </si>
  <si>
    <t>hcsA_e</t>
  </si>
  <si>
    <t>hcsA_q</t>
  </si>
  <si>
    <t>hcsA_aa</t>
  </si>
  <si>
    <t>hcsA</t>
  </si>
  <si>
    <t>hcsA_ab</t>
  </si>
  <si>
    <t>hcsA_c</t>
  </si>
  <si>
    <t>hcsA_l</t>
  </si>
  <si>
    <t>hcsA_n</t>
  </si>
  <si>
    <t>hcsA_u</t>
  </si>
  <si>
    <t>hcsA_x</t>
  </si>
  <si>
    <t>hcsA_ac</t>
  </si>
  <si>
    <t>hcsA_w</t>
  </si>
  <si>
    <t>hcsB_a</t>
  </si>
  <si>
    <t>hcsB_d</t>
  </si>
  <si>
    <t>hcsB_b</t>
  </si>
  <si>
    <t>hcsB_z</t>
  </si>
  <si>
    <t>hcsB_o</t>
  </si>
  <si>
    <t>hcsB_l</t>
  </si>
  <si>
    <t>hcsB_i</t>
  </si>
  <si>
    <t>hcsB_h</t>
  </si>
  <si>
    <t>hcsB_e</t>
  </si>
  <si>
    <t>hcsB_j</t>
  </si>
  <si>
    <t>hcsB_ac</t>
  </si>
  <si>
    <t>hcsB_k</t>
  </si>
  <si>
    <t>hcsB_m</t>
  </si>
  <si>
    <t>hcsB_p</t>
  </si>
  <si>
    <t>hcsB_u</t>
  </si>
  <si>
    <t>hcsB_w</t>
  </si>
  <si>
    <t>hcsB_f</t>
  </si>
  <si>
    <t>hcsB_n</t>
  </si>
  <si>
    <t>hcsB_v</t>
  </si>
  <si>
    <t>hcsB_ab</t>
  </si>
  <si>
    <t>hcsB_q</t>
  </si>
  <si>
    <t>hcsB</t>
  </si>
  <si>
    <t>hcsB_aa</t>
  </si>
  <si>
    <t>hcsB_c</t>
  </si>
  <si>
    <t>hcsB_g</t>
  </si>
  <si>
    <t>hcsB_r</t>
  </si>
  <si>
    <t>hcsB_t</t>
  </si>
  <si>
    <t>hcsB_x</t>
  </si>
  <si>
    <t>hcsB_y</t>
  </si>
  <si>
    <t>hcsB_s</t>
  </si>
  <si>
    <t>Insertion_Element_1106</t>
  </si>
  <si>
    <t>Insertion_Element_1301</t>
  </si>
  <si>
    <t>Insertion_Element_1655</t>
  </si>
  <si>
    <t>Insertion_Element_SNme1</t>
  </si>
  <si>
    <t>Insertion_Element_SNme2</t>
  </si>
  <si>
    <t>IS1016_V1</t>
  </si>
  <si>
    <t>IS1016_V2</t>
  </si>
  <si>
    <t>IS1016_V3</t>
  </si>
  <si>
    <t>IS1016_V4</t>
  </si>
  <si>
    <t>IS1016_V5</t>
  </si>
  <si>
    <t>IS1016_V6</t>
  </si>
  <si>
    <t>IS1016V6</t>
  </si>
  <si>
    <r>
      <rPr>
        <b/>
        <sz val="12"/>
        <color theme="1"/>
        <rFont val="Arial"/>
      </rPr>
      <t xml:space="preserve">Table S5: </t>
    </r>
    <r>
      <rPr>
        <sz val="12"/>
        <color theme="1"/>
        <rFont val="Arial"/>
      </rPr>
      <t>Mapping statistics of shotgun data for EDI064: a) Final merged and deduplicated dataset; b) Merged mapping for each library; c) Comparative mappings to closely related species and d) Comparative mappings to serotype a-f reference sequences.</t>
    </r>
  </si>
  <si>
    <t>DATA</t>
  </si>
  <si>
    <t>MappedReads No Dupl</t>
  </si>
  <si>
    <t>Mapped Reads no Dupl &gt;MQ30</t>
  </si>
  <si>
    <t>5pCtoT</t>
  </si>
  <si>
    <t>3pGtoA</t>
  </si>
  <si>
    <t>Mean FL</t>
  </si>
  <si>
    <t>Mean MQ</t>
  </si>
  <si>
    <t>Mean GC</t>
  </si>
  <si>
    <t>Mean ED</t>
  </si>
  <si>
    <t>Mean Cov</t>
  </si>
  <si>
    <t>%1X</t>
  </si>
  <si>
    <t>%2X</t>
  </si>
  <si>
    <t>%5X</t>
  </si>
  <si>
    <t>%10X</t>
  </si>
  <si>
    <t>%15X</t>
  </si>
  <si>
    <t>EDI064 SG1&amp;SG2</t>
  </si>
  <si>
    <t>Haemophilus influenzae NCTC8468</t>
  </si>
  <si>
    <t>EDI064 SG1</t>
  </si>
  <si>
    <t>EDI064 SG2</t>
  </si>
  <si>
    <t/>
  </si>
  <si>
    <t xml:space="preserve">c) </t>
  </si>
  <si>
    <t>Haemophilus aegyptius NCTC8502</t>
  </si>
  <si>
    <t>Haemophilus haemolyticus M19346</t>
  </si>
  <si>
    <t>Haemophilus parainfluenzae T3T1</t>
  </si>
  <si>
    <t xml:space="preserve">d) </t>
  </si>
  <si>
    <t>Haemophilus influenzae NML Hia</t>
  </si>
  <si>
    <t>Haemophilus influenzae 10810 Hib</t>
  </si>
  <si>
    <t>Haemophilus influenzae M12125 Hic</t>
  </si>
  <si>
    <t>Haemophilus influenzae RdKW20 Hid*</t>
  </si>
  <si>
    <t>Haemophilus influenzae NCTC8455 Hie</t>
  </si>
  <si>
    <t>Haemophilus influenzae KR494 Hif</t>
  </si>
  <si>
    <t>*Cap locus is impaired</t>
  </si>
  <si>
    <r>
      <rPr>
        <b/>
        <sz val="12"/>
        <color theme="1"/>
        <rFont val="Arial"/>
      </rPr>
      <t>Table S6:</t>
    </r>
    <r>
      <rPr>
        <sz val="12"/>
        <color theme="1"/>
        <rFont val="Arial"/>
      </rPr>
      <t xml:space="preserve"> HI-EDI064 SNPs with predicted high effect and coverage above 1X (min DP2; 80%ALT allele) (SnpEff analysis on NCTC8468 mapping).</t>
    </r>
  </si>
  <si>
    <t>CHROM</t>
  </si>
  <si>
    <t>POS</t>
  </si>
  <si>
    <t>ID</t>
  </si>
  <si>
    <t>REF</t>
  </si>
  <si>
    <t>ALT</t>
  </si>
  <si>
    <t>QUAL</t>
  </si>
  <si>
    <t>FILTER</t>
  </si>
  <si>
    <t>DP</t>
  </si>
  <si>
    <t>DP4</t>
  </si>
  <si>
    <t>MQ</t>
  </si>
  <si>
    <t xml:space="preserve">Allele </t>
  </si>
  <si>
    <t xml:space="preserve">Annotation </t>
  </si>
  <si>
    <t>Putative impact</t>
  </si>
  <si>
    <t>Gene ID</t>
  </si>
  <si>
    <t>Feature type</t>
  </si>
  <si>
    <t>Feature ID</t>
  </si>
  <si>
    <t>Transcript biotype</t>
  </si>
  <si>
    <t>Exon or Intron rank</t>
  </si>
  <si>
    <t>HGVS.c</t>
  </si>
  <si>
    <t>HGVS.p</t>
  </si>
  <si>
    <t>cDNA_position / cDNA_len</t>
  </si>
  <si>
    <t>CDS_position / CDS_len</t>
  </si>
  <si>
    <t>Protein_position / Protein_len</t>
  </si>
  <si>
    <t>NZ_LR590465.1</t>
  </si>
  <si>
    <t>.</t>
  </si>
  <si>
    <t>C</t>
  </si>
  <si>
    <t>CA</t>
  </si>
  <si>
    <t>PASS</t>
  </si>
  <si>
    <t>0,0,3,3</t>
  </si>
  <si>
    <t>frameshift_variant</t>
  </si>
  <si>
    <t>HIGH</t>
  </si>
  <si>
    <t>FGK83_RS02610</t>
  </si>
  <si>
    <t>gene-FGK83_RS02610</t>
  </si>
  <si>
    <t>transcript</t>
  </si>
  <si>
    <t>TRANSCRIPT_gene-FGK83_RS02610</t>
  </si>
  <si>
    <t>protein_coding</t>
  </si>
  <si>
    <t>c.237_238insA</t>
  </si>
  <si>
    <t>p.Leu80fs</t>
  </si>
  <si>
    <t>238/273</t>
  </si>
  <si>
    <t>80/90</t>
  </si>
  <si>
    <t>A</t>
  </si>
  <si>
    <t>G</t>
  </si>
  <si>
    <t>0,0,1,4</t>
  </si>
  <si>
    <t>start_lost</t>
  </si>
  <si>
    <t>FGK83_RS03905</t>
  </si>
  <si>
    <t>gene-FGK83_RS03905</t>
  </si>
  <si>
    <t>TRANSCRIPT_gene-FGK83_RS03905</t>
  </si>
  <si>
    <t>c.1A&gt;G</t>
  </si>
  <si>
    <t>p.Met1?</t>
  </si>
  <si>
    <t>1/288</t>
  </si>
  <si>
    <t>1/95</t>
  </si>
  <si>
    <t>GA</t>
  </si>
  <si>
    <t>0,0,2,0</t>
  </si>
  <si>
    <t>gene-FGK83_RS04465</t>
  </si>
  <si>
    <t>TRANSCRIPT_gene-FGK83_RS04465</t>
  </si>
  <si>
    <t>c.1143_1144insA</t>
  </si>
  <si>
    <t>p.Arg382fs</t>
  </si>
  <si>
    <t>1144/1764</t>
  </si>
  <si>
    <t>382/587</t>
  </si>
  <si>
    <t>T</t>
  </si>
  <si>
    <t>0,0,1,1</t>
  </si>
  <si>
    <t>stop_gained</t>
  </si>
  <si>
    <t>FGK83_RS04890</t>
  </si>
  <si>
    <t>gene-FGK83_RS04890</t>
  </si>
  <si>
    <t>TRANSCRIPT_gene-FGK83_RS04890</t>
  </si>
  <si>
    <t>c.44T&gt;A</t>
  </si>
  <si>
    <t>p.Leu15*</t>
  </si>
  <si>
    <t>44/240</t>
  </si>
  <si>
    <t>15/79</t>
  </si>
  <si>
    <t>0,0,0,2</t>
  </si>
  <si>
    <t>pepT</t>
  </si>
  <si>
    <t>gene-FGK83_RS06430</t>
  </si>
  <si>
    <t>TRANSCRIPT_gene-FGK83_RS06430</t>
  </si>
  <si>
    <t>1/1239</t>
  </si>
  <si>
    <t>1/412</t>
  </si>
  <si>
    <t>TG</t>
  </si>
  <si>
    <t>0,0,4,1</t>
  </si>
  <si>
    <t>FGK83_RS07335</t>
  </si>
  <si>
    <t>gene-FGK83_RS07335</t>
  </si>
  <si>
    <t>TRANSCRIPT_gene-FGK83_RS07335</t>
  </si>
  <si>
    <t>c.971delC</t>
  </si>
  <si>
    <t>p.Ser324fs</t>
  </si>
  <si>
    <t>971/1203</t>
  </si>
  <si>
    <t>324/400</t>
  </si>
  <si>
    <t>...</t>
  </si>
  <si>
    <r>
      <rPr>
        <b/>
        <sz val="12"/>
        <color theme="1"/>
        <rFont val="Arial"/>
      </rPr>
      <t>Tablle S8:</t>
    </r>
    <r>
      <rPr>
        <sz val="12"/>
        <color theme="1"/>
        <rFont val="Arial"/>
      </rPr>
      <t xml:space="preserve"> Call and Coverage of shared SNPs  of the First Pandemic clade (according to Keller et al. 2019, Table S11) in EDI064. Positions conflicting with EDI001 are highlighted in yellow.</t>
    </r>
  </si>
  <si>
    <t>Position</t>
  </si>
  <si>
    <t>Ref</t>
  </si>
  <si>
    <t>EDI001</t>
  </si>
  <si>
    <t>EDI064</t>
  </si>
  <si>
    <t>Positions not covered</t>
  </si>
  <si>
    <t>Positions covered</t>
  </si>
  <si>
    <t>Positions conflicting with EDI001</t>
  </si>
  <si>
    <t>N</t>
  </si>
  <si>
    <t>2</t>
  </si>
  <si>
    <r>
      <rPr>
        <b/>
        <sz val="12"/>
        <color rgb="FF333333"/>
        <rFont val="Arial"/>
      </rPr>
      <t xml:space="preserve">Table S7: </t>
    </r>
    <r>
      <rPr>
        <sz val="12"/>
        <color rgb="FF333333"/>
        <rFont val="Arial"/>
      </rPr>
      <t>Yersina pestis mapping statistics</t>
    </r>
  </si>
  <si>
    <t>Sample Name</t>
  </si>
  <si>
    <t>Reference Sequence (Y. pestis CO92)</t>
  </si>
  <si>
    <t>Seqs pre Adapter Clipping</t>
  </si>
  <si>
    <t>Trimmed  (%)</t>
  </si>
  <si>
    <t>Seqs post Adapter Clipping and Merging</t>
  </si>
  <si>
    <t>Average Length (bp)</t>
  </si>
  <si>
    <t>Reads Mapped</t>
  </si>
  <si>
    <t>Endogenous DNA (%)</t>
  </si>
  <si>
    <t>Reads Mapped QF</t>
  </si>
  <si>
    <t>Endogenous DNA Post (%)</t>
  </si>
  <si>
    <t>Duplicated (%)</t>
  </si>
  <si>
    <t>Aligned</t>
  </si>
  <si>
    <t>Mean Coverage</t>
  </si>
  <si>
    <t>≥ 1X Coverage (%)</t>
  </si>
  <si>
    <t>≥ 2X Coverage (%)</t>
  </si>
  <si>
    <t>≥ 3X Coverage (%)</t>
  </si>
  <si>
    <t>Mean GC  (%)</t>
  </si>
  <si>
    <t>EDI064_fullUDG_capture</t>
  </si>
  <si>
    <t>EDI064_nonUDG_shotgun</t>
  </si>
  <si>
    <t>EDI064_nonUDG_shotgun_rescaled_remapped</t>
  </si>
  <si>
    <t>EDI064_merged</t>
  </si>
  <si>
    <t>Plasmids (multi-reference alignment)</t>
  </si>
  <si>
    <t>&gt;0.01</t>
  </si>
  <si>
    <t>pCD1 (multi-reference alignment)</t>
  </si>
  <si>
    <t>pMT1 (multi-reference alignment)</t>
  </si>
  <si>
    <t>pPCP1 (multi-reference alignment)</t>
  </si>
  <si>
    <r>
      <rPr>
        <b/>
        <sz val="12"/>
        <color theme="1"/>
        <rFont val="Arial"/>
      </rPr>
      <t>Table S9:</t>
    </r>
    <r>
      <rPr>
        <sz val="12"/>
        <color theme="1"/>
        <rFont val="Arial"/>
      </rPr>
      <t xml:space="preserve"> Call and Coverage of diagnostic SNPs within the First Pandemic clade (according to Keller et al. 2019, Table S10) in EDI064. The diagnostic SNP of EDI001 is highlighted in yellow.</t>
    </r>
  </si>
  <si>
    <t>Genome</t>
  </si>
  <si>
    <t>SNP</t>
  </si>
  <si>
    <t>not covered</t>
  </si>
  <si>
    <t>AE, DIT, LSD001.A, LSD023.A, LVC*, PET, UNT, VAL, WAG*</t>
  </si>
  <si>
    <t>covered</t>
  </si>
  <si>
    <t>AE, DIT, UNT</t>
  </si>
  <si>
    <t>conflicting with EDI001</t>
  </si>
  <si>
    <t>LSD001.A, LSD023.A, LVC</t>
  </si>
  <si>
    <t>LSD001.A*, LSD023.A, LVC</t>
  </si>
  <si>
    <t xml:space="preserve">*Coverage less than 3-fold. </t>
  </si>
  <si>
    <t>LSD001.A, LSD023.A*, LVC*</t>
  </si>
  <si>
    <t>LSD001.A, LSD023.A, LVC*</t>
  </si>
  <si>
    <t>LSD001.A, LSD023.A*</t>
  </si>
  <si>
    <t>LSD001.A, LSD023.A</t>
  </si>
  <si>
    <t>EDI</t>
  </si>
  <si>
    <t>LSD001.A</t>
  </si>
  <si>
    <t>LSD023.A</t>
  </si>
  <si>
    <t>LVC</t>
  </si>
  <si>
    <t>PET</t>
  </si>
  <si>
    <t>VAL</t>
  </si>
  <si>
    <r>
      <rPr>
        <b/>
        <sz val="12"/>
        <color theme="1"/>
        <rFont val="Arial"/>
      </rPr>
      <t xml:space="preserve">Table S10: </t>
    </r>
    <r>
      <rPr>
        <sz val="12"/>
        <color theme="1"/>
        <rFont val="Arial"/>
      </rPr>
      <t>Summary of human genetic analysis of the samples in this study. a) Authentication assessment; b) Mitochondrial and Y chromosome summary and c) Genetic sex estimation.</t>
    </r>
  </si>
  <si>
    <t xml:space="preserve">a) </t>
  </si>
  <si>
    <t>Sample ID</t>
  </si>
  <si>
    <t>Grave</t>
  </si>
  <si>
    <t>Skeleton ID</t>
  </si>
  <si>
    <t>Average genomic coverage</t>
  </si>
  <si>
    <t>Average read length</t>
  </si>
  <si>
    <t>mtDNA Contamination Estimate</t>
  </si>
  <si>
    <t>X-based Contam*</t>
  </si>
  <si>
    <t>X-chr SNPs</t>
  </si>
  <si>
    <t>with flanking</t>
  </si>
  <si>
    <t>Method 1</t>
  </si>
  <si>
    <t>Method 2</t>
  </si>
  <si>
    <t>MoM</t>
  </si>
  <si>
    <t>ML</t>
  </si>
  <si>
    <t>EDI086</t>
  </si>
  <si>
    <t>447.A</t>
  </si>
  <si>
    <t>1.07% ± 2.77e-3</t>
  </si>
  <si>
    <t>1.04% ± 1.82e-15</t>
  </si>
  <si>
    <t>0.62% ± 3.80e-3</t>
  </si>
  <si>
    <t>0.83% ± 2.16e-14</t>
  </si>
  <si>
    <t>447.B</t>
  </si>
  <si>
    <t>0.59% ± 3.9e-3</t>
  </si>
  <si>
    <t>0.91% ± 1.15e-14</t>
  </si>
  <si>
    <t>0.31% ± 5.5e-3</t>
  </si>
  <si>
    <t>0.62% ± 3e-15</t>
  </si>
  <si>
    <t xml:space="preserve">* Output from the ANGSD implemented contamination estimate. </t>
  </si>
  <si>
    <t>Total mtDNA reads</t>
  </si>
  <si>
    <t>Dup mtDNA reads</t>
  </si>
  <si>
    <t>Unique mtDNA reads</t>
  </si>
  <si>
    <t>%Dup mtDNA</t>
  </si>
  <si>
    <t>Average length</t>
  </si>
  <si>
    <t>mtDNA Cov (X)</t>
  </si>
  <si>
    <t>Haplogroup</t>
  </si>
  <si>
    <t>Quality</t>
  </si>
  <si>
    <t>Y haplogroup</t>
  </si>
  <si>
    <t>H1a1</t>
  </si>
  <si>
    <t>R1b6-Z21/Z30</t>
  </si>
  <si>
    <t>K1c2</t>
  </si>
  <si>
    <t xml:space="preserve"> R1b-L11/L151</t>
  </si>
  <si>
    <t>Nseqs</t>
  </si>
  <si>
    <t>NchrY+NchrX</t>
  </si>
  <si>
    <t>NchrY</t>
  </si>
  <si>
    <t>Ry</t>
  </si>
  <si>
    <t>SE</t>
  </si>
  <si>
    <t>95% CI MIN</t>
  </si>
  <si>
    <t>95% CI MAX</t>
  </si>
  <si>
    <t>Assignment</t>
  </si>
  <si>
    <t>Morphological Sex Estimate</t>
  </si>
  <si>
    <t>XY</t>
  </si>
  <si>
    <t>Male</t>
  </si>
  <si>
    <t>U</t>
  </si>
  <si>
    <r>
      <rPr>
        <b/>
        <sz val="12"/>
        <color theme="1"/>
        <rFont val="Arial"/>
      </rPr>
      <t xml:space="preserve">Table S11: </t>
    </r>
    <r>
      <rPr>
        <sz val="12"/>
        <color theme="1"/>
        <rFont val="Arial"/>
      </rPr>
      <t>Variants called in EDI064 and EDI086 annotated with ClinVar as "Likely Pathogenic" or "Pathogenic."</t>
    </r>
  </si>
  <si>
    <t>Chr</t>
  </si>
  <si>
    <t>rsID</t>
  </si>
  <si>
    <t>AF_EXAC</t>
  </si>
  <si>
    <t>AF_TGP</t>
  </si>
  <si>
    <t>ALLELEID</t>
  </si>
  <si>
    <t>CLNDN</t>
  </si>
  <si>
    <t>CLNDNINCL</t>
  </si>
  <si>
    <t>CLNDISDB</t>
  </si>
  <si>
    <t>CLNDISDBINCL</t>
  </si>
  <si>
    <t>CLNHGVS</t>
  </si>
  <si>
    <t>Review status</t>
  </si>
  <si>
    <t>Clinical Significance</t>
  </si>
  <si>
    <t>CLNSIGINCL</t>
  </si>
  <si>
    <t>CLNVC</t>
  </si>
  <si>
    <t>CLNVCSO</t>
  </si>
  <si>
    <t>CLNVI</t>
  </si>
  <si>
    <t>Gene Information</t>
  </si>
  <si>
    <t>MC</t>
  </si>
  <si>
    <t>RS=200970763</t>
  </si>
  <si>
    <t>0/0</t>
  </si>
  <si>
    <t>AF_EXAC=0.0033</t>
  </si>
  <si>
    <t>AF_TGP=0.0008</t>
  </si>
  <si>
    <t>ALLELEID=70475</t>
  </si>
  <si>
    <t>CLNDN=Lymphedema,_hereditary,_III|not_provided</t>
  </si>
  <si>
    <t>CLNDNINCL=Xerocytosis</t>
  </si>
  <si>
    <t>CLNDISDB=MedGen:C4225184,OMIM:616843|MedGen:CN517202</t>
  </si>
  <si>
    <t>CLNDISDBINCL=MedGen:C4551512,OMIM:194380,Orphanet:ORPHA3202,SNOMED_CT:87994004</t>
  </si>
  <si>
    <t>CLNHGVS=NC_000016.9:g.88800139C&gt;T</t>
  </si>
  <si>
    <t>CLNREVSTAT=criteria_provided,_conflicting_interpretations</t>
  </si>
  <si>
    <t>CLNSIG=Conflicting_interpretations_of_pathogenicity</t>
  </si>
  <si>
    <t>CLNSIGCONF=Likely_benign(1)%3BUncertain_significance(2)</t>
  </si>
  <si>
    <t>CLNVC=single_nucleotide_variant</t>
  </si>
  <si>
    <t>CLNVCSO=SO:0001483</t>
  </si>
  <si>
    <t>CLNVI=ARUP_Laboratories,_Molecular_Genetics_and_Genomics,_ARUP_Laboratories:162838|OMIM_Allelic_Variant:611184.0008|UniProtKB_(protein):Q92508#VAR_069823</t>
  </si>
  <si>
    <t>GENEINFO=PIEZO1:9780|LOC100289580:100289580</t>
  </si>
  <si>
    <t>MC=SO:0001583|missense_variant</t>
  </si>
  <si>
    <t>ORIGIN=1</t>
  </si>
  <si>
    <t>RS=116100695</t>
  </si>
  <si>
    <t>AF_ESP=0.00208</t>
  </si>
  <si>
    <t>AF_EXAC=0.00285</t>
  </si>
  <si>
    <t>AF_TGP=0.0016</t>
  </si>
  <si>
    <t>ALLELEID=16552</t>
  </si>
  <si>
    <t>CLNDN=Pyruvate_kinase_deficiency_of_red_cells|Adenosine_triphosphate,_elevated,_of_erythrocytes|not_provided</t>
  </si>
  <si>
    <t>CLNDISDB=MedGen:C0340968,OMIM:266200,Orphanet:ORPHA766|MedGen:C1863224,OMIM:102900|MedGen:CN517202</t>
  </si>
  <si>
    <t>CLNHGVS=NC_000001.10:g.155261709G&gt;A</t>
  </si>
  <si>
    <t>CLNSIGCONF=Likely_benign(1)%3BLikely_pathogenic(3)%3BPathogenic(2)</t>
  </si>
  <si>
    <t>CLNVI=ARUP_Laboratories,_Molecular_Genetics_and_Genomics,_ARUP_Laboratories:162861|OMIM_Allelic_Variant:609712.0009|UniProtKB_(protein):P30613#VAR_004066</t>
  </si>
  <si>
    <t>GENEINFO=PKLR:5313</t>
  </si>
  <si>
    <t>RS=563033008</t>
  </si>
  <si>
    <t>AF_EXAC=0</t>
  </si>
  <si>
    <t>AF_TGP=0.0004</t>
  </si>
  <si>
    <t>ALLELEID=243357</t>
  </si>
  <si>
    <t>CLNDN=Walker-Warburg_congenital_muscular_dystrophy|Limb-girdle_muscular_dystrophy-dystroglycanopathy,_type_C5|Congenital_muscular_dystrophy-dystroglycanopathy_(with_or_without_mental_retardation)_type_B5|Congenital_muscular_dystrophy-dystroglycanopathy_with_brain_and_eye_anomalies_type_A5|Muscular_dystrophy-dystroglycanopathy_(congenital_with_brain_and_eye_anomalies),_type_A,_1|not_specified|not_provided</t>
  </si>
  <si>
    <t>CLNDISDB=MedGen:C0265221,Orphanet:ORPHA899,SNOMED_CT:111504002|MedGen:C1846672,OMIM:607155,Orphanet:ORPHA34515|MedGen:C1847759,OMIM:606612,Orphanet:ORPHA52428|MedGen:C3150413,OMIM:613153|MedGen:C4284790,OMIM:236670|MedGen:CN169374|MedGen:CN517202</t>
  </si>
  <si>
    <t>CLNHGVS=NC_000019.9:g.47259605G&gt;A</t>
  </si>
  <si>
    <t>CLNSIGCONF=Pathogenic(1)%3BUncertain_significance(5)</t>
  </si>
  <si>
    <t>CLNVI=ARUP_Laboratories,_Molecular_Genetics_and_Genomics,_ARUP_Laboratories:187581|UniProtKB_(protein):Q9H9S5#VAR_065061</t>
  </si>
  <si>
    <t>GENEINFO=FKRP:79147</t>
  </si>
  <si>
    <t>RS=200024502</t>
  </si>
  <si>
    <t>AF_ESP=8e-05</t>
  </si>
  <si>
    <t>AF_EXAC=0.00012</t>
  </si>
  <si>
    <t>ALLELEID=245103</t>
  </si>
  <si>
    <t>CLNDN=not_specified|not_provided</t>
  </si>
  <si>
    <t>CLNDISDB=MedGen:CN169374|MedGen:CN517202</t>
  </si>
  <si>
    <t>CLNHGVS=NC_000019.9:g.10277297C&gt;T</t>
  </si>
  <si>
    <t>CLNVI=ARUP_Laboratories,_Molecular_Genetics_and_Genomics,_ARUP_Laboratories:82574</t>
  </si>
  <si>
    <t>GENEINFO=DNMT1:1786</t>
  </si>
  <si>
    <t>RS=121908147</t>
  </si>
  <si>
    <t>AF_TGP=0.00399</t>
  </si>
  <si>
    <t>ALLELEID=19410</t>
  </si>
  <si>
    <t>CLNDN=Familial_amyloid_nephropathy_with_urticaria_AND_deafness|Familial_cold_autoinflammatory_syndrome|Chronic_infantile_neurological,_cutaneous_and_articular_syndrome|DEAFNESS,_AUTOSOMAL_DOMINANT_34,_WITH_OR_WITHOUT_INFLAMMATION|Familial_cold_urticaria|not_specified|not_provided</t>
  </si>
  <si>
    <t>CLNDISDB=MedGen:C0268390,OMIM:191900,Orphanet:ORPHA575,SNOMED_CT:15123008|MedGen:C0343068|MedGen:C0409818,OMIM:607115,Orphanet:ORPHA1451,SNOMED_CT:239826001|MedGen:C4521680,OMIM:617772|MedGen:C4551895,OMIM:120100,Orphanet:ORPHA47045,SNOMED_CT:238687000|MedGen:CN169374|MedGen:CN517202</t>
  </si>
  <si>
    <t>CLNHGVS=NC_000001.10:g.247587343G&gt;A</t>
  </si>
  <si>
    <t>CLNSIGCONF=Benign(1)%3BLikely_benign(7)%3BUncertain_significance(4)</t>
  </si>
  <si>
    <t>CLNVI=ARUP_Laboratories,_Molecular_Genetics_and_Genomics,_ARUP_Laboratories:84422|Illumina_Clinical_Services_Laboratory,Illumina:67536|OMIM_Allelic_Variant:606416.0002</t>
  </si>
  <si>
    <t>GENEINFO=NLRP3:114548</t>
  </si>
  <si>
    <t>ORIGIN=17</t>
  </si>
  <si>
    <t>RS=544332856</t>
  </si>
  <si>
    <t>AF_EXAC=0.00025</t>
  </si>
  <si>
    <t>AF_TGP=0.0006</t>
  </si>
  <si>
    <t>ALLELEID=537978</t>
  </si>
  <si>
    <t>CLNDN=Kabuki_syndrome_1|not_provided</t>
  </si>
  <si>
    <t>CLNDISDB=MedGen:CN030661,OMIM:147920|MedGen:CN517202</t>
  </si>
  <si>
    <t>CLNHGVS=NC_000012.11:g.49436664G&gt;A</t>
  </si>
  <si>
    <t>CLNSIGCONF=Likely_benign(1)%3BUncertain_significance(1)</t>
  </si>
  <si>
    <t>CLNVI=Center_for_Human_Genetics,_Inc:KMT2D-A49</t>
  </si>
  <si>
    <t>GENEINFO=KMT2D:8085</t>
  </si>
  <si>
    <t>MC=SO:0001627|intron_variant</t>
  </si>
  <si>
    <t>RS=138899581</t>
  </si>
  <si>
    <t>AF_ESP=0.00115</t>
  </si>
  <si>
    <t>AF_EXAC=0.00126</t>
  </si>
  <si>
    <t>ALLELEID=71511</t>
  </si>
  <si>
    <t>CLNDN=Collagen_VI-related_myopathy|not_specified|not_provided</t>
  </si>
  <si>
    <t>CLNDISDB=MedGen:CN117976|MedGen:CN169374|MedGen:CN517202</t>
  </si>
  <si>
    <t>CLNHGVS=NC_000021.8:g.47404305T&gt;C</t>
  </si>
  <si>
    <t>CLNSIGCONF=Likely_benign(2)%3BUncertain_significance(2)</t>
  </si>
  <si>
    <t>CLNVI=HGMD:CM101760|Illumina_Clinical_Services_Laboratory,Illumina:785503</t>
  </si>
  <si>
    <t>GENEINFO=COL6A1:1291</t>
  </si>
  <si>
    <t>RS=138423466</t>
  </si>
  <si>
    <t>AF_ESP=0.00423</t>
  </si>
  <si>
    <t>AF_EXAC=0.00352</t>
  </si>
  <si>
    <t>ALLELEID=195796</t>
  </si>
  <si>
    <t>CLNDN=Brugada_syndrome|not_specified|Cardiovascular_phenotype|not_provided</t>
  </si>
  <si>
    <t>CLNDISDB=MedGen:C1142166,Orphanet:ORPHA130,SNOMED_CT:418818005|MedGen:CN169374|MedGen:CN230736|MedGen:CN517202</t>
  </si>
  <si>
    <t>CLNHGVS=NC_000010.10:g.18807333G&gt;A</t>
  </si>
  <si>
    <t>CLNSIGCONF=Benign(2)%3BLikely_benign(1)%3BUncertain_significance(1)</t>
  </si>
  <si>
    <t>CLNVI=Illumina_Clinical_Services_Laboratory,Illumina:105106</t>
  </si>
  <si>
    <t>GENEINFO=CACNB2:783|NSUN6:221078</t>
  </si>
  <si>
    <t>MC=SO:0001819|synonymous_variant</t>
  </si>
  <si>
    <t>RS=146319349</t>
  </si>
  <si>
    <t>AF_ESP=0.00323</t>
  </si>
  <si>
    <t>AF_TGP=0.00359</t>
  </si>
  <si>
    <t>ALLELEID=309909</t>
  </si>
  <si>
    <t>CLNDN=Megaloblastic_anemia|not_provided</t>
  </si>
  <si>
    <t>CLNDISDB=Human_Phenotype_Ontology:HP:0001889,MedGen:C0002888|MedGen:CN517202</t>
  </si>
  <si>
    <t>CLNHGVS=NC_000010.10:g.16967769G&gt;A</t>
  </si>
  <si>
    <t>CLNSIGCONF=Benign(1)%3BUncertain_significance(1)</t>
  </si>
  <si>
    <t>CLNVI=Illumina_Clinical_Services_Laboratory,Illumina:108925</t>
  </si>
  <si>
    <t>GENEINFO=CUBN:8029</t>
  </si>
  <si>
    <t>RS=150904940</t>
  </si>
  <si>
    <t>AF_ESP=0.00031</t>
  </si>
  <si>
    <t>AF_EXAC=0.0001</t>
  </si>
  <si>
    <t>ALLELEID=275758</t>
  </si>
  <si>
    <t>CLNDN=Pheochromocytoma|Neuroblastoma|Charcot-Marie-Tooth_disease,_type_2|not_provided</t>
  </si>
  <si>
    <t>CLNDISDB=Human_Phenotype_Ontology:HP:0002666,MedGen:C0031511,OMIM:171300|Human_Phenotype_Ontology:HP:0003006,MeSH:D009447,MedGen:C2749484,OMIM:256700,Orphanet:ORPHA635|MedGen:C0270914,Orphanet:ORPHA64746|MedGen:CN517202</t>
  </si>
  <si>
    <t>CLNHGVS=NC_000001.10:g.10394638C&gt;T</t>
  </si>
  <si>
    <t>CLNSIGCONF=Likely_benign(1)%3BUncertain_significance(3)</t>
  </si>
  <si>
    <t>CLNVI=Illumina_Clinical_Services_Laboratory,Illumina:116880</t>
  </si>
  <si>
    <t>GENEINFO=KIF1B:23095</t>
  </si>
  <si>
    <t>RS=117749531</t>
  </si>
  <si>
    <t>AF_ESP=0.00023</t>
  </si>
  <si>
    <t>AF_EXAC=0.00031</t>
  </si>
  <si>
    <t>AF_TGP=0.0002</t>
  </si>
  <si>
    <t>ALLELEID=174894</t>
  </si>
  <si>
    <t>CLNDN=not_specified|Dilated_Cardiomyopathy,_Dominant|Myofibrillar_Myopathy,_Dominant|not_provided</t>
  </si>
  <si>
    <t>CLNDISDB=MedGen:CN169374|MedGen:CN239310|MedGen:CN239446|MedGen:CN517202</t>
  </si>
  <si>
    <t>CLNHGVS=NC_000010.10:g.121436306G&gt;A</t>
  </si>
  <si>
    <t>CLNSIGCONF=Benign(1)%3BLikely_benign(3)%3BUncertain_significance(1)</t>
  </si>
  <si>
    <t>CLNVI=Illumina_Clinical_Services_Laboratory,Illumina:117125</t>
  </si>
  <si>
    <t>GENEINFO=BAG3:9531</t>
  </si>
  <si>
    <t>RS=145673891</t>
  </si>
  <si>
    <t>AF_ESP=0.00038</t>
  </si>
  <si>
    <t>AF_EXAC=0.00035</t>
  </si>
  <si>
    <t>ALLELEID=277172</t>
  </si>
  <si>
    <t>CLNDN=Ectopia_lentis|not_provided</t>
  </si>
  <si>
    <t>CLNDISDB=Human_Phenotype_Ontology:HP:0001083,MedGen:C0013581,Orphanet:ORPHA1885,SNOMED_CT:74969002|MedGen:CN517202</t>
  </si>
  <si>
    <t>CLNHGVS=NC_000001.10:g.150526216G&gt;A</t>
  </si>
  <si>
    <t>CLNVI=Illumina_Clinical_Services_Laboratory,Illumina:135436</t>
  </si>
  <si>
    <t>GENEINFO=ADAMTSL4:54507|ADAMTSL4-AS2:100289061</t>
  </si>
  <si>
    <t>RS=61747639</t>
  </si>
  <si>
    <t>AF_ESP=0.00242</t>
  </si>
  <si>
    <t>AF_EXAC=0.00192</t>
  </si>
  <si>
    <t>AF_TGP=0.001</t>
  </si>
  <si>
    <t>ALLELEID=255858</t>
  </si>
  <si>
    <t>CLNDN=Miller_syndrome|not_specified|not_provided</t>
  </si>
  <si>
    <t>CLNDISDB=MedGen:C0265257,OMIM:263750,Orphanet:ORPHA246,SNOMED_CT:66038001|MedGen:CN169374|MedGen:CN517202</t>
  </si>
  <si>
    <t>CLNHGVS=NC_000016.9:g.72048431C&gt;T</t>
  </si>
  <si>
    <t>CLNSIGCONF=Benign(1)%3BLikely_benign(1)%3BUncertain_significance(1)</t>
  </si>
  <si>
    <t>CLNVI=Illumina_Clinical_Services_Laboratory,Illumina:138179</t>
  </si>
  <si>
    <t>GENEINFO=DHODH:1723</t>
  </si>
  <si>
    <t>RS=786205830</t>
  </si>
  <si>
    <t>ALLELEID=188684</t>
  </si>
  <si>
    <t>CLNDN=Generalized_epilepsy_with_febrile_seizures_plus,_type_1|Cardiovascular_phenotype</t>
  </si>
  <si>
    <t>CLNDISDB=MedGen:C1858672,OMIM:604233|MedGen:CN230736</t>
  </si>
  <si>
    <t>CLNHGVS=NC_000019.9:g.35524448C&gt;T</t>
  </si>
  <si>
    <t>CLNSIGCONF=Likely_pathogenic(2)%3BUncertain_significance(1)</t>
  </si>
  <si>
    <t>CLNVI=Illumina_Clinical_Services_Laboratory,Illumina:1391155</t>
  </si>
  <si>
    <t>GENEINFO=SCN1B:6324</t>
  </si>
  <si>
    <t>RS=137893541</t>
  </si>
  <si>
    <t>AF_EXAC=0.00073</t>
  </si>
  <si>
    <t>ALLELEID=341049</t>
  </si>
  <si>
    <t>CLNDN=Glucocorticoid_Deficiency|not_provided</t>
  </si>
  <si>
    <t>CLNDISDB=MedGen:C1955741|MedGen:CN517202</t>
  </si>
  <si>
    <t>CLNHGVS=NC_000018.9:g.13884981C&gt;T</t>
  </si>
  <si>
    <t>CLNVI=Illumina_Clinical_Services_Laboratory,Illumina:140294</t>
  </si>
  <si>
    <t>GENEINFO=MC2R:4158</t>
  </si>
  <si>
    <t>RS=886043840</t>
  </si>
  <si>
    <t>ALLELEID=272485</t>
  </si>
  <si>
    <t>CLNDN=Glutaric_aciduria,_type_1|not_provided</t>
  </si>
  <si>
    <t>CLNDISDB=MedGen:C0268595,OMIM:231670,Orphanet:ORPHA25,SNOMED_CT:360416003,SNOMED_CT:76175005|MedGen:CN517202</t>
  </si>
  <si>
    <t>CLNHGVS=NC_000019.9:g.13004318C&gt;T</t>
  </si>
  <si>
    <t>CLNSIGCONF=Likely_pathogenic(1)%3BPathogenic(1)%3BUncertain_significance(1)</t>
  </si>
  <si>
    <t>CLNVI=Illumina_Clinical_Services_Laboratory,Illumina:140357</t>
  </si>
  <si>
    <t>GENEINFO=GCDH:2639</t>
  </si>
  <si>
    <t>MC=SO:0001583|missense_variant,SO:0001619|non-coding_transcript_variant</t>
  </si>
  <si>
    <t>RS=115526767</t>
  </si>
  <si>
    <t>AF_ESP=0.01126</t>
  </si>
  <si>
    <t>AF_EXAC=0.01256</t>
  </si>
  <si>
    <t>AF_TGP=0.00439</t>
  </si>
  <si>
    <t>ALLELEID=101582</t>
  </si>
  <si>
    <t>CLNDN=Nephronophthisis|Renal_dysplasia_and_retinal_aplasia|not_specified|not_provided</t>
  </si>
  <si>
    <t>CLNDISDB=Human_Phenotype_Ontology:HP:0000090,MedGen:C0687120,Orphanet:ORPHA655,SNOMED_CT:204958008|MedGen:C0403553,Orphanet:ORPHA3156,SNOMED_CT:236531005|MedGen:CN169374|MedGen:CN517202</t>
  </si>
  <si>
    <t>CLNHGVS=NC_000001.10:g.5924518G&gt;A</t>
  </si>
  <si>
    <t>CLNSIGCONF=Benign(3)%3BUncertain_significance(2)</t>
  </si>
  <si>
    <t>CLNVI=Illumina_Clinical_Services_Laboratory,Illumina:149745</t>
  </si>
  <si>
    <t>GENEINFO=NPHP4:261734</t>
  </si>
  <si>
    <t>MC=SO:0001619|non-coding_transcript_variant,SO:0001819|synonymous_variant</t>
  </si>
  <si>
    <t>RS=775062250</t>
  </si>
  <si>
    <t>AF_EXAC=1e-05</t>
  </si>
  <si>
    <t>ALLELEID=240840</t>
  </si>
  <si>
    <t>CLNDN=Dilated_Cardiomyopathy,_Dominant|not_provided</t>
  </si>
  <si>
    <t>CLNDISDB=MedGen:CN239310|MedGen:CN517202</t>
  </si>
  <si>
    <t>CLNHGVS=NC_000010.10:g.75758010G&gt;A</t>
  </si>
  <si>
    <t>CLNVI=Illumina_Clinical_Services_Laboratory,Illumina:150009</t>
  </si>
  <si>
    <t>GENEINFO=VCL:7414</t>
  </si>
  <si>
    <t>RS=11568190</t>
  </si>
  <si>
    <t>AF_EXAC=0.01046</t>
  </si>
  <si>
    <t>ALLELEID=135059</t>
  </si>
  <si>
    <t>CLNDN=Megalencephalic_leukoencephalopathy_with_subcortical_cysts|not_specified|not_provided</t>
  </si>
  <si>
    <t>CLNDISDB=MedGen:C1858854,Orphanet:ORPHA2478|MedGen:CN169374|MedGen:CN517202</t>
  </si>
  <si>
    <t>CLNHGVS=NC_000022.10:g.50502469A&gt;G</t>
  </si>
  <si>
    <t>CLNVI=Illumina_Clinical_Services_Laboratory,Illumina:151559</t>
  </si>
  <si>
    <t>GENEINFO=MLC1:23209</t>
  </si>
  <si>
    <t>RS=200663253</t>
  </si>
  <si>
    <t>AF_EXAC=0.00054</t>
  </si>
  <si>
    <t>ALLELEID=51857</t>
  </si>
  <si>
    <t>CLNDN=Cardiomyopathy|Hypertrophic_cardiomyopathy|Left_ventricular_noncompaction_cardiomyopathy|not_specified|Cardiovascular_phenotype|Dilated_Cardiomyopathy,_Dominant|not_provided</t>
  </si>
  <si>
    <t>CLNDISDB=Human_Phenotype_Ontology:HP:0001638,MedGen:C0878544,Orphanet:ORPHA167848,SNOMED_CT:85898001|Human_Phenotype_Ontology:HP:0001639,MedGen:C0007194,Orphanet:ORPHA217569|Human_Phenotype_Ontology:HP:0011664,MedGen:C4021133|MedGen:CN169374|MedGen:CN230736|MedGen:CN239310|MedGen:CN517202</t>
  </si>
  <si>
    <t>CLNHGVS=NC_000011.9:g.47355196G&gt;A</t>
  </si>
  <si>
    <t>CLNSIGCONF=Benign(3)%3BLikely_benign(2)%3BUncertain_significance(3)</t>
  </si>
  <si>
    <t>CLNVI=Illumina_Clinical_Services_Laboratory,Illumina:151915</t>
  </si>
  <si>
    <t>GENEINFO=MYBPC3:4607</t>
  </si>
  <si>
    <t>RS=509504</t>
  </si>
  <si>
    <t>AF_ESP=0.9797</t>
  </si>
  <si>
    <t>AF_EXAC=0.99454</t>
  </si>
  <si>
    <t>AF_TGP=0.98183</t>
  </si>
  <si>
    <t>ALLELEID=249989</t>
  </si>
  <si>
    <t>CLNDN=Familial_hypercholesterolemia_1|Familial_hypobetalipoproteinemia|Familial_hypercholesterolemia_3|not_specified</t>
  </si>
  <si>
    <t>CLNDISDB=MedGen:C0745103,OMIM:143890,SNOMED_CT:397915002|MedGen:C1862596,Orphanet:ORPHA426,SNOMED_CT:60193003|MedGen:C1863551,OMIM:603776|MedGen:CN169374</t>
  </si>
  <si>
    <t>CLNHGVS=NC_000001.10:g.55523033A&gt;G</t>
  </si>
  <si>
    <t>CLNSIGCONF=Benign(3)%3BLikely_benign(2)%3BUncertain_significance(1)</t>
  </si>
  <si>
    <t>CLNVI=Illumina_Clinical_Services_Laboratory,Illumina:1524</t>
  </si>
  <si>
    <t>GENEINFO=PCSK9:255738</t>
  </si>
  <si>
    <t>RS=117131028</t>
  </si>
  <si>
    <t>AF_TGP=0.00479</t>
  </si>
  <si>
    <t>ALLELEID=133876</t>
  </si>
  <si>
    <t>CLNDN=Periventricular_Heterotopia|not_specified|not_provided</t>
  </si>
  <si>
    <t>CLNDISDB=MedGen:C2678104|MedGen:CN169374|MedGen:CN517202</t>
  </si>
  <si>
    <t>CLNHGVS=NC_000020.10:g.47587741C&gt;T</t>
  </si>
  <si>
    <t>CLNSIGCONF=Benign(3)%3BLikely_benign(1)%3BUncertain_significance(1)</t>
  </si>
  <si>
    <t>CLNVI=Illumina_Clinical_Services_Laboratory,Illumina:155292</t>
  </si>
  <si>
    <t>GENEINFO=ARFGEF2:10564</t>
  </si>
  <si>
    <t>RS=201750748</t>
  </si>
  <si>
    <t>AF_ESP=0.00066</t>
  </si>
  <si>
    <t>ALLELEID=299557</t>
  </si>
  <si>
    <t>CLNDN=Fraser_syndrome_1|not_provided</t>
  </si>
  <si>
    <t>CLNDISDB=MedGen:C4551480,OMIM:219000,Orphanet:ORPHA2052|MedGen:CN517202</t>
  </si>
  <si>
    <t>CLNHGVS=NC_000004.11:g.79367889C&gt;T</t>
  </si>
  <si>
    <t>CLNVI=Illumina_Clinical_Services_Laboratory,Illumina:159948</t>
  </si>
  <si>
    <t>GENEINFO=FRAS1:80144</t>
  </si>
  <si>
    <t>RS=142648132</t>
  </si>
  <si>
    <t>ALLELEID=280114</t>
  </si>
  <si>
    <t>CLNDN=Disorders_of_Intracellular_Cobalamin_Metabolism|not_provided</t>
  </si>
  <si>
    <t>CLNDISDB=MedGen:CN043592|MedGen:CN517202</t>
  </si>
  <si>
    <t>CLNHGVS=NC_000001.10:g.236979821G&gt;A</t>
  </si>
  <si>
    <t>CLNVI=Illumina_Clinical_Services_Laboratory,Illumina:164811</t>
  </si>
  <si>
    <t>GENEINFO=MTR:4548</t>
  </si>
  <si>
    <t>MC=SO:0001583|missense_variant,SO:0001623|5_prime_UTR_variant</t>
  </si>
  <si>
    <t>RS=143461644</t>
  </si>
  <si>
    <t>AF_ESP=0.00092</t>
  </si>
  <si>
    <t>AF_EXAC=0.0009</t>
  </si>
  <si>
    <t>ALLELEID=318804</t>
  </si>
  <si>
    <t>CLNDN=Hyper-IgE_syndrome|not_provided</t>
  </si>
  <si>
    <t>CLNDISDB=MedGen:CN236381,Orphanet:ORPHA331223|MedGen:CN517202</t>
  </si>
  <si>
    <t>CLNHGVS=NC_000009.11:g.311975G&gt;A</t>
  </si>
  <si>
    <t>CLNVI=Illumina_Clinical_Services_Laboratory,Illumina:204003</t>
  </si>
  <si>
    <t>GENEINFO=DOCK8:81704</t>
  </si>
  <si>
    <t>RS=377352238</t>
  </si>
  <si>
    <t>AF_ESP=0.00017</t>
  </si>
  <si>
    <t>AF_EXAC=0.00058</t>
  </si>
  <si>
    <t>ALLELEID=141171</t>
  </si>
  <si>
    <t>CLNDN=not_specified|Combined_oxidative_phosphorylation_deficiency</t>
  </si>
  <si>
    <t>CLNDISDB=MedGen:CN169374|MedGen:CN228601,Orphanet:ORPHA2443</t>
  </si>
  <si>
    <t>CLNHGVS=NC_000003.11:g.158362386C&gt;T</t>
  </si>
  <si>
    <t>CLNVI=Illumina_Clinical_Services_Laboratory,Illumina:204852</t>
  </si>
  <si>
    <t>GENEINFO=GFM1:85476</t>
  </si>
  <si>
    <t>MC=SO:0001623|5_prime_UTR_variant</t>
  </si>
  <si>
    <t>RS=184817147</t>
  </si>
  <si>
    <t>AF_TGP=0.0014</t>
  </si>
  <si>
    <t>ALLELEID=277652</t>
  </si>
  <si>
    <t>CLNDN=Epidermolysis_bullosa,_junctional|not_provided</t>
  </si>
  <si>
    <t>CLNDISDB=MedGen:C0079301,Orphanet:ORPHA305|MedGen:CN517202</t>
  </si>
  <si>
    <t>CLNHGVS=NC_000001.10:g.183190045C&gt;T</t>
  </si>
  <si>
    <t>CLNVI=Illumina_Clinical_Services_Laboratory,Illumina:234613</t>
  </si>
  <si>
    <t>GENEINFO=LAMC2:3918</t>
  </si>
  <si>
    <t>RS=1800552</t>
  </si>
  <si>
    <t>AF_ESP=0.00192</t>
  </si>
  <si>
    <t>AF_EXAC=0.00178</t>
  </si>
  <si>
    <t>ALLELEID=105287</t>
  </si>
  <si>
    <t>CLNDN=Retinitis_pigmentosa|Stargardt_disease_1|Inborn_genetic_diseases|Stargardt_disease|ABCA4-Related_Disorders|not_provided</t>
  </si>
  <si>
    <t>CLNDISDB=Human_Phenotype_Ontology:HP:0000547,MeSH:D012174,MedGen:C0035334,OMIM:268000,Orphanet:ORPHA791,SNOMED_CT:28835009|MeSH:C535804,MedGen:C1855465,OMIM:248200|MeSH:D030342,MedGen:C0950123|MedGen:C0271093,Orphanet:ORPHA827,SNOMED_CT:70099003|MedGen:CN239167|MedGen:CN517202</t>
  </si>
  <si>
    <t>CLNHGVS=NC_000001.10:g.94476377C&gt;T</t>
  </si>
  <si>
    <t>CLNSIGCONF=Likely_benign(1)%3BLikely_pathogenic(1)%3BPathogenic(1)%3BUncertain_significance(3)</t>
  </si>
  <si>
    <t>CLNVI=Illumina_Clinical_Services_Laboratory,Illumina:255868|UniProtKB_(protein):P78363#VAR_008473</t>
  </si>
  <si>
    <t>GENEINFO=ABCA4:24</t>
  </si>
  <si>
    <t>RS=201816080</t>
  </si>
  <si>
    <t>ALLELEID=174715</t>
  </si>
  <si>
    <t>CLNDN=Usher_syndrome,_type_1F|Retinitis_pigmentosa-deafness_syndrome|not_specified|Nonsyndromic_Hearing_Loss,_Recessive|not_provided</t>
  </si>
  <si>
    <t>CLNDISDB=MedGen:C1865885,OMIM:602083|MedGen:CN033130,OMIM:500004,SNOMED_CT:57838006|MedGen:CN169374|MedGen:CN239439|MedGen:CN517202</t>
  </si>
  <si>
    <t>CLNHGVS=NC_000010.10:g.55721637G&gt;A</t>
  </si>
  <si>
    <t>CLNVI=Illumina_Clinical_Services_Laboratory,Illumina:260888</t>
  </si>
  <si>
    <t>GENEINFO=PCDH15:65217</t>
  </si>
  <si>
    <t>RS=748471791</t>
  </si>
  <si>
    <t>AF_EXAC=0.00023</t>
  </si>
  <si>
    <t>ALLELEID=290995</t>
  </si>
  <si>
    <t>CLNDN=Dystrophic_epidermolysis_bullosa|not_provided</t>
  </si>
  <si>
    <t>CLNDISDB=MedGen:C0079294,SNOMED_CT:254185007|MedGen:CN517202</t>
  </si>
  <si>
    <t>CLNHGVS=NC_000003.11:g.48624448C&gt;T</t>
  </si>
  <si>
    <t>CLNVI=Illumina_Clinical_Services_Laboratory,Illumina:273819</t>
  </si>
  <si>
    <t>GENEINFO=COL7A1:1294</t>
  </si>
  <si>
    <t>RS=201447520</t>
  </si>
  <si>
    <t>AF_EXAC=8e-05</t>
  </si>
  <si>
    <t>ALLELEID=306110</t>
  </si>
  <si>
    <t>CLNDN=Peripheral_axonal_neuropathy|Charcot-Marie-Tooth_disease,_type_2|Distal_spinal_muscular_atrophy|not_provided</t>
  </si>
  <si>
    <t>CLNDISDB=Human_Phenotype_Ontology:HP:0003477,MedGen:C1263857|MedGen:C0270914,Orphanet:ORPHA64746|MedGen:C0393541,Orphanet:ORPHA53739,SNOMED_CT:230247001|MedGen:CN517202</t>
  </si>
  <si>
    <t>CLNHGVS=NC_000007.13:g.30649230G&gt;A</t>
  </si>
  <si>
    <t>CLNVI=Illumina_Clinical_Services_Laboratory,Illumina:279484</t>
  </si>
  <si>
    <t>GENEINFO=GARS1:2617</t>
  </si>
  <si>
    <t>RS=554268445</t>
  </si>
  <si>
    <t>AF_EXAC=0.00078</t>
  </si>
  <si>
    <t>ALLELEID=349841</t>
  </si>
  <si>
    <t>CLNDN=Syndactyly|Jarcho-Levin_syndrome|not_specified</t>
  </si>
  <si>
    <t>CLNDISDB=Human_Phenotype_Ontology:HP:0001159,MedGen:C0039075,Orphanet:ORPHA90025|MedGen:C0265343,Orphanet:ORPHA2311,SNOMED_CT:61367005|MedGen:CN169374</t>
  </si>
  <si>
    <t>CLNHGVS=NC_000019.9:g.39997941C&gt;T</t>
  </si>
  <si>
    <t>CLNVI=Illumina_Clinical_Services_Laboratory,Illumina:280452</t>
  </si>
  <si>
    <t>GENEINFO=DLL3:10683</t>
  </si>
  <si>
    <t>RS=150371678</t>
  </si>
  <si>
    <t>AF_EXAC=0.00097</t>
  </si>
  <si>
    <t>AF_TGP=0.003</t>
  </si>
  <si>
    <t>ALLELEID=330523</t>
  </si>
  <si>
    <t>CLNDN=Congenital_ichthyosiform_erythroderma|not_provided</t>
  </si>
  <si>
    <t>CLNDISDB=Human_Phenotype_Ontology:HP:0007431,MedGen:C0079583|MedGen:CN517202</t>
  </si>
  <si>
    <t>CLNHGVS=NC_000017.10:g.7979002G&gt;A</t>
  </si>
  <si>
    <t>CLNVI=Illumina_Clinical_Services_Laboratory,Illumina:283090</t>
  </si>
  <si>
    <t>GENEINFO=ALOX12B:242</t>
  </si>
  <si>
    <t>RS=190867604</t>
  </si>
  <si>
    <t>AF_EXAC=0.00019</t>
  </si>
  <si>
    <t>ALLELEID=306745</t>
  </si>
  <si>
    <t>CLNDN=Cerebellar_ataxia|Emery-Dreifuss_muscular_dystrophy|Spinocerebellar_ataxia,_autosomal_recessive_8|Emery-Dreifuss_muscular_dystrophy_4,_autosomal_dominant|not_provided</t>
  </si>
  <si>
    <t>CLNDISDB=Human_Phenotype_Ontology:HP:0001251,MedGen:C0007758,SNOMED_CT:85102008|MedGen:C0410189,Orphanet:ORPHA261,SNOMED_CT:111508004|MedGen:C1853116,OMIM:610743,Orphanet:ORPHA88644|MedGen:C2751807,OMIM:612998|MedGen:CN517202</t>
  </si>
  <si>
    <t>CLNHGVS=NC_000006.11:g.152722394G&gt;A</t>
  </si>
  <si>
    <t>CLNVI=Illumina_Clinical_Services_Laboratory,Illumina:294522</t>
  </si>
  <si>
    <t>GENEINFO=SYNE1:23345</t>
  </si>
  <si>
    <t>RS=145571230</t>
  </si>
  <si>
    <t>AF_ESP=0.00015</t>
  </si>
  <si>
    <t>AF_EXAC=0.00034</t>
  </si>
  <si>
    <t>ALLELEID=133553</t>
  </si>
  <si>
    <t>CLNDN=Carcinoma_of_pancreas|not_provided</t>
  </si>
  <si>
    <t>CLNDISDB=MeSH:C562463,MedGen:C0235974,OMIM:260350,Orphanet:ORPHA217074,SNOMED_CT:372142002|MedGen:CN517202</t>
  </si>
  <si>
    <t>CLNHGVS=NC_000004.11:g.169606664G&gt;A</t>
  </si>
  <si>
    <t>CLNVI=Illumina_Clinical_Services_Laboratory,Illumina:295835</t>
  </si>
  <si>
    <t>GENEINFO=PALLD:23022</t>
  </si>
  <si>
    <t>RS=139391329</t>
  </si>
  <si>
    <t>AF_ESP=0.00238</t>
  </si>
  <si>
    <t>AF_EXAC=0.00173</t>
  </si>
  <si>
    <t>ALLELEID=308119</t>
  </si>
  <si>
    <t>CLNHGVS=NC_000009.11:g.312088C&gt;A</t>
  </si>
  <si>
    <t>CLNSIGCONF=Benign(1)%3BUncertain_significance(2)</t>
  </si>
  <si>
    <t>CLNVI=Illumina_Clinical_Services_Laboratory,Illumina:302982</t>
  </si>
  <si>
    <t>RS=74550830</t>
  </si>
  <si>
    <t>AF_ESP=0.00369</t>
  </si>
  <si>
    <t>ALLELEID=177815</t>
  </si>
  <si>
    <t>CLNDN=Walker-Warburg_congenital_muscular_dystrophy|not_specified|Congenital_Muscular_Dystrophy,_alpha-dystroglycan_related|not_provided</t>
  </si>
  <si>
    <t>CLNDISDB=MedGen:C0265221,Orphanet:ORPHA899,SNOMED_CT:111504002|MedGen:CN169374|MedGen:CN239202|MedGen:CN517202</t>
  </si>
  <si>
    <t>CLNHGVS=NC_000022.10:g.33679277C&gt;T</t>
  </si>
  <si>
    <t>CLNSIGCONF=Benign(3)%3BLikely_benign(3)%3BUncertain_significance(2)</t>
  </si>
  <si>
    <t>CLNVI=Illumina_Clinical_Services_Laboratory,Illumina:30849</t>
  </si>
  <si>
    <t>GENEINFO=LARGE1:9215</t>
  </si>
  <si>
    <t>RS=137852986</t>
  </si>
  <si>
    <t>AF_EXAC=0.00015</t>
  </si>
  <si>
    <t>ALLELEID=19777</t>
  </si>
  <si>
    <t>CLNDN=Tracheoesophageal_fistula|Neoplasm_of_the_breast|Neoplasm_of_ovary|Familial_cancer_of_breast|Fanconi_anemia|Hereditary_cancer-predisposing_syndrome|Fanconi_anemia,_complementation_group_J|Breast_cancer,_early-onset|BRIP1-Related_Disorders|not_provided</t>
  </si>
  <si>
    <t>CLNDISDB=Human_Phenotype_Ontology:HP:0002575,MedGen:C1861028,OMIM:189960|Human_Phenotype_Ontology:HP:0100013,MeSH:D001943,MedGen:C1458155,Orphanet:ORPHA180250,SNOMED_CT:126926005|Human_Phenotype_Ontology:HP:0100615,MedGen:C0919267,OMIM:167000,SNOMED_CT:123843001|MedGen:C0006142,OMIM:114480,Orphanet:ORPHA227535,SNOMED_CT:254843006|MedGen:C0015625,Orphanet:ORPHA84,SNOMED_CT:30575002|MedGen:C0027672,SNOMED_CT:699346009|MedGen:C1836860,OMIM:609054|MedGen:C4016951|MedGen:CN239206|MedGen:CN517202</t>
  </si>
  <si>
    <t>CLNHGVS=NC_000017.10:g.59793412G&gt;A</t>
  </si>
  <si>
    <t>CLNSIGCONF=Likely_pathogenic(2)%3BPathogenic(15)%3BUncertain_significance(1)</t>
  </si>
  <si>
    <t>CLNVI=Illumina_Clinical_Services_Laboratory,Illumina:449885|OMIM_Allelic_Variant:605882.0003</t>
  </si>
  <si>
    <t>GENEINFO=BRIP1:83990</t>
  </si>
  <si>
    <t>MC=SO:0001587|nonsense</t>
  </si>
  <si>
    <t>RS=143289108</t>
  </si>
  <si>
    <t>AF_ESP=0.00331</t>
  </si>
  <si>
    <t>AF_EXAC=0.00105</t>
  </si>
  <si>
    <t>AF_TGP=0.0028</t>
  </si>
  <si>
    <t>ALLELEID=349849</t>
  </si>
  <si>
    <t>CLNDN=Charcot-Marie-Tooth_disease_type_4|not_specified|not_provided</t>
  </si>
  <si>
    <t>CLNDISDB=MedGen:C4082197,Orphanet:ORPHA64749,SNOMED_CT:715795005|MedGen:CN169374|MedGen:CN517202</t>
  </si>
  <si>
    <t>CLNHGVS=NC_000019.9:g.40900413C&gt;T</t>
  </si>
  <si>
    <t>CLNVI=Illumina_Clinical_Services_Laboratory,Illumina:481877</t>
  </si>
  <si>
    <t>GENEINFO=PRX:57716</t>
  </si>
  <si>
    <t>MC=SO:0001819|synonymous_variant,SO:0001624|3_prime_UTR_variant</t>
  </si>
  <si>
    <t>RS=200848930</t>
  </si>
  <si>
    <t>AF_EXAC=5e-05</t>
  </si>
  <si>
    <t>ALLELEID=278362</t>
  </si>
  <si>
    <t>CLNDN=Malignant_hyperthermia_susceptibility|Hypokalemic_periodic_paralysis|Malignant_hyperthermia_susceptibility_type_5|Hypokalemic_periodic_paralysis_1|not_provided</t>
  </si>
  <si>
    <t>CLNDISDB=MedGen:C0024591,Orphanet:ORPHA423|MedGen:C0238358,Orphanet:ORPHA681|MedGen:C1866077,OMIM:601887|MedGen:C3714580,OMIM:170400|MedGen:CN517202</t>
  </si>
  <si>
    <t>CLNHGVS=NC_000001.10:g.201012575G&gt;A</t>
  </si>
  <si>
    <t>CLNVI=Illumina_Clinical_Services_Laboratory,Illumina:491653</t>
  </si>
  <si>
    <t>GENEINFO=CACNA1S:779</t>
  </si>
  <si>
    <t>RS=145047094</t>
  </si>
  <si>
    <t>AF_ESP=0.00254</t>
  </si>
  <si>
    <t>AF_EXAC=0.00196</t>
  </si>
  <si>
    <t>ALLELEID=49606</t>
  </si>
  <si>
    <t>CLNDN=Hereditary_cancer-predisposing_syndrome|Somatotroph_adenoma|Familial_Isolated_Pituitary_Adenomas|not_provided</t>
  </si>
  <si>
    <t>CLNDISDB=MedGen:C0027672,SNOMED_CT:699346009|MedGen:C4538355,OMIM:102200,SNOMED_CT:254957009|MedGen:CN239192|MedGen:CN517202</t>
  </si>
  <si>
    <t>CLNHGVS=NC_000011.9:g.67250676G&gt;A</t>
  </si>
  <si>
    <t>CLNSIGCONF=Likely_benign(2)%3BUncertain_significance(1)</t>
  </si>
  <si>
    <t>CLNVI=Illumina_Clinical_Services_Laboratory,Illumina:49186</t>
  </si>
  <si>
    <t>GENEINFO=AIP:9049</t>
  </si>
  <si>
    <t>RS=35153125</t>
  </si>
  <si>
    <t>AF_ESP=0.00261</t>
  </si>
  <si>
    <t>AF_EXAC=0.00088</t>
  </si>
  <si>
    <t>ALLELEID=346738</t>
  </si>
  <si>
    <t>CLNDN=Epidermolysis_bullosa,_junctional|Laryngoonychocutaneous_syndrome|not_provided</t>
  </si>
  <si>
    <t>CLNDISDB=MedGen:C0079301,Orphanet:ORPHA305|MedGen:C1328355,OMIM:245660,Orphanet:ORPHA2407|MedGen:CN517202</t>
  </si>
  <si>
    <t>CLNHGVS=NC_000018.9:g.21512176C&gt;T</t>
  </si>
  <si>
    <t>CLNVI=Illumina_Clinical_Services_Laboratory,Illumina:546554</t>
  </si>
  <si>
    <t>GENEINFO=LAMA3:3909</t>
  </si>
  <si>
    <t>RS=146923910</t>
  </si>
  <si>
    <t>ALLELEID=340160</t>
  </si>
  <si>
    <t>CLNDN=Epidermolysis_bullosa_junctionalis_with_pyloric_atresia|not_provided</t>
  </si>
  <si>
    <t>CLNDISDB=MedGen:C1856934,OMIM:226730,Orphanet:ORPHA79403|MedGen:CN517202</t>
  </si>
  <si>
    <t>CLNHGVS=NC_000017.10:g.73725487C&gt;T</t>
  </si>
  <si>
    <t>CLNVI=Illumina_Clinical_Services_Laboratory,Illumina:558373</t>
  </si>
  <si>
    <t>GENEINFO=ITGB4:3691</t>
  </si>
  <si>
    <t>RS=143754727</t>
  </si>
  <si>
    <t>AF_EXAC=0.00092</t>
  </si>
  <si>
    <t>ALLELEID=203461</t>
  </si>
  <si>
    <t>CLNDN=Progressive_myoclonic_epilepsy|not_specified|not_provided</t>
  </si>
  <si>
    <t>CLNDISDB=MedGen:C0751778,Orphanet:ORPHA98261,SNOMED_CT:267581004|MedGen:CN169374|MedGen:CN517202</t>
  </si>
  <si>
    <t>CLNHGVS=NC_000017.10:g.45008518C&gt;T</t>
  </si>
  <si>
    <t>CLNVI=Illumina_Clinical_Services_Laboratory,Illumina:564349</t>
  </si>
  <si>
    <t>GENEINFO=GOSR2:9570|LRRC37A2:474170</t>
  </si>
  <si>
    <t>RS=398123714</t>
  </si>
  <si>
    <t>AF_EXAC=0.00014</t>
  </si>
  <si>
    <t>ALLELEID=100060</t>
  </si>
  <si>
    <t>CLNDN=Kabuki_syndrome|not_provided</t>
  </si>
  <si>
    <t>CLNDISDB=MedGen:C0796004,Orphanet:ORPHA2322,SNOMED_CT:313426007|MedGen:CN517202</t>
  </si>
  <si>
    <t>CLNHGVS=NC_000012.11:g.49425776G&gt;A</t>
  </si>
  <si>
    <t>CLNVI=Illumina_Clinical_Services_Laboratory,Illumina:632421</t>
  </si>
  <si>
    <t>RS=199558070</t>
  </si>
  <si>
    <t>ALLELEID=301992</t>
  </si>
  <si>
    <t>CLNDN=Cerebellar_ataxia|Emery-Dreifuss_muscular_dystrophy|Spinocerebellar_ataxia,_autosomal_recessive_8|Emery-Dreifuss_muscular_dystrophy_4,_autosomal_dominant</t>
  </si>
  <si>
    <t>CLNDISDB=Human_Phenotype_Ontology:HP:0001251,MedGen:C0007758,SNOMED_CT:85102008|MedGen:C0410189,Orphanet:ORPHA261,SNOMED_CT:111508004|MedGen:C1853116,OMIM:610743,Orphanet:ORPHA88644|MedGen:C2751807,OMIM:612998</t>
  </si>
  <si>
    <t>CLNHGVS=NC_000006.11:g.152720813A&gt;G</t>
  </si>
  <si>
    <t>CLNVI=Illumina_Clinical_Services_Laboratory,Illumina:634591</t>
  </si>
  <si>
    <t>RS=199644417</t>
  </si>
  <si>
    <t>AF_EXAC=2e-05</t>
  </si>
  <si>
    <t>ALLELEID=335882</t>
  </si>
  <si>
    <t>CLNDN=Charcot-Marie-Tooth_disease,_type_2|not_specified</t>
  </si>
  <si>
    <t>CLNDISDB=MedGen:C0270914,Orphanet:ORPHA64746|MedGen:CN169374</t>
  </si>
  <si>
    <t>CLNHGVS=NC_000016.9:g.70293051C&gt;T</t>
  </si>
  <si>
    <t>CLNVI=Illumina_Clinical_Services_Laboratory,Illumina:643455</t>
  </si>
  <si>
    <t>GENEINFO=AARS1:16</t>
  </si>
  <si>
    <t>RS=202115157</t>
  </si>
  <si>
    <t>ALLELEID=192228</t>
  </si>
  <si>
    <t>CLNDN=Camptomelic_dysplasia|not_provided</t>
  </si>
  <si>
    <t>CLNDISDB=MedGen:C1861922,OMIM:114290,Orphanet:ORPHA140,SNOMED_CT:74928006|MedGen:CN517202</t>
  </si>
  <si>
    <t>CLNHGVS=NC_000017.10:g.70118947G&gt;A</t>
  </si>
  <si>
    <t>CLNVI=Illumina_Clinical_Services_Laboratory,Illumina:644221</t>
  </si>
  <si>
    <t>GENEINFO=SOX9:6662</t>
  </si>
  <si>
    <t>RS=144557304</t>
  </si>
  <si>
    <t>AF_EXAC=0.00107</t>
  </si>
  <si>
    <t>ALLELEID=206728</t>
  </si>
  <si>
    <t>CLNDN=Parkinson_disease_9|History_of_neurodevelopmental_disorder|not_specified|not_provided</t>
  </si>
  <si>
    <t>CLNDISDB=MedGen:C1847640,OMIM:606693,Orphanet:ORPHA306674|MedGen:C2711754|MedGen:CN169374|MedGen:CN517202</t>
  </si>
  <si>
    <t>CLNHGVS=NC_000001.10:g.17314633C&gt;T</t>
  </si>
  <si>
    <t>CLNSIGCONF=Benign(1)%3BUncertain_significance(4)</t>
  </si>
  <si>
    <t>CLNVI=Illumina_Clinical_Services_Laboratory,Illumina:649306</t>
  </si>
  <si>
    <t>GENEINFO=ATP13A2:23400</t>
  </si>
  <si>
    <t>RS=772644235</t>
  </si>
  <si>
    <t>AF_EXAC=0.0003</t>
  </si>
  <si>
    <t>ALLELEID=349796</t>
  </si>
  <si>
    <t>CLNDN=Hyperuricemia,_pulmonary_hypertension,_renal_failure,_and_alkalosis|not_provided</t>
  </si>
  <si>
    <t>CLNDISDB=MedGen:C3151209,OMIM:613845,Orphanet:ORPHA363694|MedGen:CN517202</t>
  </si>
  <si>
    <t>CLNHGVS=NC_000019.9:g.39412028C&gt;T</t>
  </si>
  <si>
    <t>CLNVI=Illumina_Clinical_Services_Laboratory,Illumina:653148</t>
  </si>
  <si>
    <t>GENEINFO=SARS2:54938</t>
  </si>
  <si>
    <t>RS=149554430</t>
  </si>
  <si>
    <t>AF_EXAC=0.00013</t>
  </si>
  <si>
    <t>ALLELEID=53100</t>
  </si>
  <si>
    <t>CLNDN=Cardiomyopathy|Hypertrophic_cardiomyopathy|Dilated_cardiomyopathy_1AA|not_specified|Cardiovascular_phenotype|Dilated_Cardiomyopathy,_Dominant|not_provided</t>
  </si>
  <si>
    <t>CLNDISDB=Human_Phenotype_Ontology:HP:0001638,MedGen:C0878544,Orphanet:ORPHA167848,SNOMED_CT:85898001|Human_Phenotype_Ontology:HP:0001639,MedGen:C0007194,Orphanet:ORPHA217569|MedGen:C2677338,OMIM:612158|MedGen:CN169374|MedGen:CN230736|MedGen:CN239310|MedGen:CN517202</t>
  </si>
  <si>
    <t>CLNHGVS=NC_000001.10:g.236925802G&gt;A</t>
  </si>
  <si>
    <t>CLNSIGCONF=Likely_benign(3)%3BUncertain_significance(3)</t>
  </si>
  <si>
    <t>CLNVI=Illumina_Clinical_Services_Laboratory,Illumina:656003</t>
  </si>
  <si>
    <t>GENEINFO=ACTN2:88</t>
  </si>
  <si>
    <t>RS=138445547</t>
  </si>
  <si>
    <t>AF_EXAC=0.00011</t>
  </si>
  <si>
    <t>ALLELEID=311135</t>
  </si>
  <si>
    <t>CLNDN=Polydactyly|Pallister-Hall_syndrome|Greig_cephalopolysyndactyly_syndrome|not_provided</t>
  </si>
  <si>
    <t>CLNDISDB=Human_Phenotype_Ontology:HP:0010442,MedGen:C0152427,OMIM:603596,Orphanet:ORPHA2913,SNOMED_CT:367506006|MedGen:C0265220,OMIM:146510,Orphanet:ORPHA672,SNOMED_CT:56677004|MedGen:C0265306,OMIM:175700,Orphanet:ORPHA380,SNOMED_CT:32985001|MedGen:CN517202</t>
  </si>
  <si>
    <t>CLNHGVS=NC_000007.13:g.42017169C&gt;T</t>
  </si>
  <si>
    <t>CLNVI=Illumina_Clinical_Services_Laboratory,Illumina:659893</t>
  </si>
  <si>
    <t>GENEINFO=GLI3:2737</t>
  </si>
  <si>
    <t>RS=145255635</t>
  </si>
  <si>
    <t>AF_ESP=0.00289</t>
  </si>
  <si>
    <t>AF_EXAC=0.00106</t>
  </si>
  <si>
    <t>AF_TGP=0.0026</t>
  </si>
  <si>
    <t>ALLELEID=267000</t>
  </si>
  <si>
    <t>CLNDN=Nephronophthisis|Renal_dysplasia_and_retinal_aplasia|Nephronophthisis_4|not_specified|not_provided</t>
  </si>
  <si>
    <t>CLNDISDB=Human_Phenotype_Ontology:HP:0000090,MedGen:C0687120,Orphanet:ORPHA655,SNOMED_CT:204958008|MedGen:C0403553,Orphanet:ORPHA3156,SNOMED_CT:236531005|MedGen:C1847013,OMIM:606966|MedGen:CN169374|MedGen:CN517202</t>
  </si>
  <si>
    <t>CLNHGVS=NC_000001.10:g.5965833G&gt;A</t>
  </si>
  <si>
    <t>CLNSIGCONF=Benign(2)%3BLikely_benign(1)%3BUncertain_significance(2)</t>
  </si>
  <si>
    <t>CLNVI=Illumina_Clinical_Services_Laboratory,Illumina:672621|UniProtKB_(protein):O75161#VAR_076786</t>
  </si>
  <si>
    <t>RS=116640707</t>
  </si>
  <si>
    <t>AF_EXAC=0.00022</t>
  </si>
  <si>
    <t>ALLELEID=338744</t>
  </si>
  <si>
    <t>CLNDN=Early-Onset_Familial_Alzheimer_Disease|Dilated_Cardiomyopathy,_Dominant|not_provided</t>
  </si>
  <si>
    <t>CLNDISDB=MedGen:CN043596|MedGen:CN239310|MedGen:CN517202</t>
  </si>
  <si>
    <t>CLNHGVS=NC_000014.8:g.73678523C&gt;T</t>
  </si>
  <si>
    <t>CLNVI=Illumina_Clinical_Services_Laboratory,Illumina:675346</t>
  </si>
  <si>
    <t>GENEINFO=PSEN1:5663</t>
  </si>
  <si>
    <t>RS=768604742</t>
  </si>
  <si>
    <t>ALLELEID=315312</t>
  </si>
  <si>
    <t>CLNDN=not_specified|Early_Infantile_Epileptic_Encephalopathy,_Autosomal_Recessive|not_provided</t>
  </si>
  <si>
    <t>CLNDISDB=MedGen:CN169374|MedGen:CN239237|MedGen:CN517202</t>
  </si>
  <si>
    <t>CLNHGVS=NC_000011.9:g.792395C&gt;T</t>
  </si>
  <si>
    <t>CLNVI=Illumina_Clinical_Services_Laboratory,Illumina:677421</t>
  </si>
  <si>
    <t>GENEINFO=SLC25A22:79751</t>
  </si>
  <si>
    <t>RS=147369374</t>
  </si>
  <si>
    <t>AF_ESP=0.00046</t>
  </si>
  <si>
    <t>ALLELEID=271282</t>
  </si>
  <si>
    <t>CLNDN=Generalized_epilepsy_and_paroxysmal_dyskinesia|not_specified|not_provided</t>
  </si>
  <si>
    <t>CLNDISDB=MedGen:C1836173,OMIM:609446,Orphanet:ORPHA79137|MedGen:CN169374|MedGen:CN517202</t>
  </si>
  <si>
    <t>CLNHGVS=NC_000010.10:g.78709062G&gt;A</t>
  </si>
  <si>
    <t>CLNVI=Illumina_Clinical_Services_Laboratory,Illumina:685545</t>
  </si>
  <si>
    <t>GENEINFO=KCNMA1:3778|KCNMA1-AS1:101929328</t>
  </si>
  <si>
    <t>RS=150999369</t>
  </si>
  <si>
    <t>AF_ESP=0.00108</t>
  </si>
  <si>
    <t>ALLELEID=232065</t>
  </si>
  <si>
    <t>CLNDN=not_specified|Dementia,_Deafness,_and_Sensory_Neuropathy|not_provided</t>
  </si>
  <si>
    <t>CLNDISDB=MedGen:CN169374|MedGen:CN239189|MedGen:CN517202</t>
  </si>
  <si>
    <t>CLNHGVS=NC_000019.9:g.10283803C&gt;T</t>
  </si>
  <si>
    <t>CLNVI=Illumina_Clinical_Services_Laboratory,Illumina:69537</t>
  </si>
  <si>
    <t>RS=375670819</t>
  </si>
  <si>
    <t>ALLELEID=333186</t>
  </si>
  <si>
    <t>CLNDN=Finnish_congenital_nephrotic_syndrome|not_provided</t>
  </si>
  <si>
    <t>CLNDISDB=MedGen:C0403399,OMIM:256300,Orphanet:ORPHA839,SNOMED_CT:197601003|MedGen:CN517202</t>
  </si>
  <si>
    <t>CLNHGVS=NC_000019.9:g.36342518C&gt;T</t>
  </si>
  <si>
    <t>CLNVI=Illumina_Clinical_Services_Laboratory,Illumina:702564</t>
  </si>
  <si>
    <t>GENEINFO=NPHS1:4868</t>
  </si>
  <si>
    <t>RS=201786397</t>
  </si>
  <si>
    <t>AF_ESP=0.0004</t>
  </si>
  <si>
    <t>AF_EXAC=0.00038</t>
  </si>
  <si>
    <t>ALLELEID=303388</t>
  </si>
  <si>
    <t>CLNDN=Antley-Bixler_syndrome_with_genital_anomalies_and_disordered_steroidogenesis|not_provided</t>
  </si>
  <si>
    <t>CLNDISDB=MedGen:C3150099,OMIM:201750|MedGen:CN517202</t>
  </si>
  <si>
    <t>CLNHGVS=NC_000007.13:g.75611554C&gt;T</t>
  </si>
  <si>
    <t>CLNVI=Illumina_Clinical_Services_Laboratory,Illumina:705169</t>
  </si>
  <si>
    <t>GENEINFO=POR:5447</t>
  </si>
  <si>
    <t>RS=145080512</t>
  </si>
  <si>
    <t>AF_ESP=0.00154</t>
  </si>
  <si>
    <t>AF_EXAC=0.00118</t>
  </si>
  <si>
    <t>AF_TGP=0.0012</t>
  </si>
  <si>
    <t>ALLELEID=327216</t>
  </si>
  <si>
    <t>CLNDN=Arthrogryposis_multiplex_congenita|Freeman-Sheldon_syndrome|not_provided</t>
  </si>
  <si>
    <t>CLNDISDB=Human_Phenotype_Ontology:HP:0002804,MeSH:D001176,MedGen:C0003886,Orphanet:ORPHA1037|MedGen:C0265224,OMIM:193700,Orphanet:ORPHA2053,SNOMED_CT:52616002|MedGen:CN517202</t>
  </si>
  <si>
    <t>CLNHGVS=NC_000017.10:g.10541610G&gt;A</t>
  </si>
  <si>
    <t>CLNVI=Illumina_Clinical_Services_Laboratory,Illumina:712604</t>
  </si>
  <si>
    <t>GENEINFO=MYH3:4621</t>
  </si>
  <si>
    <t>RS=759627672</t>
  </si>
  <si>
    <t>ALLELEID=327878</t>
  </si>
  <si>
    <t>CLNDN=Spinal_muscular_atrophy|not_provided</t>
  </si>
  <si>
    <t>CLNDISDB=Human_Phenotype_Ontology:HP:0007269,MedGen:C0026847,SNOMED_CT:5262007|MedGen:CN517202</t>
  </si>
  <si>
    <t>CLNHGVS=NC_000011.9:g.68707073C&gt;T</t>
  </si>
  <si>
    <t>CLNVI=Illumina_Clinical_Services_Laboratory,Illumina:722978</t>
  </si>
  <si>
    <t>GENEINFO=IGHMBP2:3508</t>
  </si>
  <si>
    <t>RS=144591246</t>
  </si>
  <si>
    <t>AF_EXAC=0.00297</t>
  </si>
  <si>
    <t>ALLELEID=273834</t>
  </si>
  <si>
    <t>CLNDN=not_specified|Hypercholanemia|not_provided</t>
  </si>
  <si>
    <t>CLNDISDB=MedGen:CN169374|MedGen:CN239449|MedGen:CN517202</t>
  </si>
  <si>
    <t>CLNHGVS=NC_000009.11:g.104133278C&gt;T</t>
  </si>
  <si>
    <t>CLNVI=Illumina_Clinical_Services_Laboratory,Illumina:72332</t>
  </si>
  <si>
    <t>GENEINFO=BAAT:570</t>
  </si>
  <si>
    <t>RS=373768157</t>
  </si>
  <si>
    <t>AF_ESP=0.00049</t>
  </si>
  <si>
    <t>ALLELEID=229883</t>
  </si>
  <si>
    <t>CLNDN=Retinitis_pigmentosa-deafness_syndrome|not_specified|CDH23-Related_Disorders|Nonsyndromic_Hearing_Loss,_Recessive|not_provided</t>
  </si>
  <si>
    <t>CLNDISDB=MedGen:CN033130,OMIM:500004,SNOMED_CT:57838006|MedGen:CN169374|MedGen:CN239227|MedGen:CN239439|MedGen:CN517202</t>
  </si>
  <si>
    <t>CLNHGVS=NC_000010.10:g.73544117C&gt;T</t>
  </si>
  <si>
    <t>CLNSIGCONF=Likely_benign(2)%3BUncertain_significance(3)</t>
  </si>
  <si>
    <t>CLNVI=Illumina_Clinical_Services_Laboratory,Illumina:729900</t>
  </si>
  <si>
    <t>GENEINFO=CDH23:64072</t>
  </si>
  <si>
    <t>RS=140835842</t>
  </si>
  <si>
    <t>ALLELEID=338506</t>
  </si>
  <si>
    <t>CLNDN=Congenital_disorder_of_glycosylation|not_provided</t>
  </si>
  <si>
    <t>CLNDISDB=MedGen:C0282577,Orphanet:ORPHA137,SNOMED_CT:238049009|MedGen:CN517202</t>
  </si>
  <si>
    <t>CLNHGVS=NC_000022.10:g.50303567G&gt;A</t>
  </si>
  <si>
    <t>CLNVI=Illumina_Clinical_Services_Laboratory,Illumina:731150</t>
  </si>
  <si>
    <t>GENEINFO=ALG12:79087</t>
  </si>
  <si>
    <t>RS=1063385</t>
  </si>
  <si>
    <t>AF_EXAC=0.00024</t>
  </si>
  <si>
    <t>ALLELEID=49586</t>
  </si>
  <si>
    <t>CLNHGVS=NC_000011.9:g.67254522G&gt;A</t>
  </si>
  <si>
    <t>CLNVI=Illumina_Clinical_Services_Laboratory,Illumina:734458</t>
  </si>
  <si>
    <t>RS=5899</t>
  </si>
  <si>
    <t>AF_ESP=0.00815</t>
  </si>
  <si>
    <t>AF_EXAC=0.00859</t>
  </si>
  <si>
    <t>AF_TGP=0.00639</t>
  </si>
  <si>
    <t>ALLELEID=314188</t>
  </si>
  <si>
    <t>CLNDN=Venous_thrombosis|Hereditary_factor_II_deficiency_disease|not_provided</t>
  </si>
  <si>
    <t>CLNDISDB=Human_Phenotype_Ontology:HP:0004936,MedGen:C3160733,OMIM:188050,SNOMED_CT:234467004|MedGen:C0272317,SNOMED_CT:33297000|MedGen:CN517202</t>
  </si>
  <si>
    <t>CLNHGVS=NC_000011.9:g.46747662C&gt;T</t>
  </si>
  <si>
    <t>CLNVI=Illumina_Clinical_Services_Laboratory,Illumina:73774</t>
  </si>
  <si>
    <t>GENEINFO=F2:2147</t>
  </si>
  <si>
    <t>RS=61747283</t>
  </si>
  <si>
    <t>AF_EXAC=0.00086</t>
  </si>
  <si>
    <t>AF_TGP=0.002</t>
  </si>
  <si>
    <t>ALLELEID=273157</t>
  </si>
  <si>
    <t>CLNDN=not_specified|Nonsyndromic_Hearing_Loss,_Recessive|not_provided</t>
  </si>
  <si>
    <t>CLNDISDB=MedGen:CN169374|MedGen:CN239439|MedGen:CN517202</t>
  </si>
  <si>
    <t>CLNHGVS=NC_000002.11:g.26739429G&gt;A</t>
  </si>
  <si>
    <t>CLNVI=Illumina_Clinical_Services_Laboratory,Illumina:752832</t>
  </si>
  <si>
    <t>GENEINFO=OTOF:9381</t>
  </si>
  <si>
    <t>RS=184043065</t>
  </si>
  <si>
    <t>AF_EXAC=0.0007</t>
  </si>
  <si>
    <t>ALLELEID=174938</t>
  </si>
  <si>
    <t>CLNHGVS=NC_000010.10:g.26462731G&gt;A</t>
  </si>
  <si>
    <t>CLNVI=Illumina_Clinical_Services_Laboratory,Illumina:753384</t>
  </si>
  <si>
    <t>GENEINFO=MYO3A:53904</t>
  </si>
  <si>
    <t>RS=143217651</t>
  </si>
  <si>
    <t>AF_ESP=0.00062</t>
  </si>
  <si>
    <t>AF_EXAC=0.00052</t>
  </si>
  <si>
    <t>ALLELEID=254232</t>
  </si>
  <si>
    <t>CLNDN=Glycogen_storage_disease,_type_V|not_specified|not_provided</t>
  </si>
  <si>
    <t>CLNDISDB=MedGen:C0017924,OMIM:232600,Orphanet:ORPHA368,SNOMED_CT:55912009|MedGen:CN169374|MedGen:CN517202</t>
  </si>
  <si>
    <t>CLNHGVS=NC_000011.9:g.64518896C&gt;T</t>
  </si>
  <si>
    <t>CLNSIGCONF=Likely_benign(3)%3BUncertain_significance(1)</t>
  </si>
  <si>
    <t>CLNVI=Illumina_Clinical_Services_Laboratory,Illumina:754340</t>
  </si>
  <si>
    <t>GENEINFO=PYGM:5837</t>
  </si>
  <si>
    <t>RS=570628442</t>
  </si>
  <si>
    <t>ALLELEID=326122</t>
  </si>
  <si>
    <t>CLNDN=EEM_syndrome|not_provided</t>
  </si>
  <si>
    <t>CLNDISDB=MedGen:C1857041,OMIM:225280,Orphanet:ORPHA1897|MedGen:CN517202</t>
  </si>
  <si>
    <t>CLNHGVS=NC_000016.9:g.68712185G&gt;A</t>
  </si>
  <si>
    <t>CLNVI=Illumina_Clinical_Services_Laboratory,Illumina:759463</t>
  </si>
  <si>
    <t>GENEINFO=CDH3:1001</t>
  </si>
  <si>
    <t>RS=61731082</t>
  </si>
  <si>
    <t>AF_ESP=0.00339</t>
  </si>
  <si>
    <t>AF_EXAC=0.00103</t>
  </si>
  <si>
    <t>AF_TGP=0.00339</t>
  </si>
  <si>
    <t>ALLELEID=320583</t>
  </si>
  <si>
    <t>CLNHGVS=NC_000010.10:g.105816891C&gt;T</t>
  </si>
  <si>
    <t>CLNVI=Illumina_Clinical_Services_Laboratory,Illumina:765082</t>
  </si>
  <si>
    <t>GENEINFO=COL17A1:1308</t>
  </si>
  <si>
    <t>RS=189616702</t>
  </si>
  <si>
    <t>AF_ESP=0.00148</t>
  </si>
  <si>
    <t>ALLELEID=325198</t>
  </si>
  <si>
    <t>CLNDN=Gaze_palsy,_familial_horizontal,_with_progressive_scoliosis_1|not_provided</t>
  </si>
  <si>
    <t>CLNDISDB=MedGen:C4551964,OMIM:607313|MedGen:CN517202</t>
  </si>
  <si>
    <t>CLNHGVS=NC_000011.9:g.124735519G&gt;A</t>
  </si>
  <si>
    <t>CLNVI=Illumina_Clinical_Services_Laboratory,Illumina:765107</t>
  </si>
  <si>
    <t>GENEINFO=ROBO3:64221</t>
  </si>
  <si>
    <t>RS=201523305</t>
  </si>
  <si>
    <t>ALLELEID=309593</t>
  </si>
  <si>
    <t>CLNDN=Leptin_deficiency_or_dysfunction|Monogenic_Non-Syndromic_Obesity|not_provided</t>
  </si>
  <si>
    <t>CLNDISDB=MedGen:C3554224,OMIM:614962,Orphanet:ORPHA66628|MedGen:CN239457|MedGen:CN517202</t>
  </si>
  <si>
    <t>CLNHGVS=NC_000007.13:g.127892092C&gt;T</t>
  </si>
  <si>
    <t>CLNVI=Illumina_Clinical_Services_Laboratory,Illumina:766492</t>
  </si>
  <si>
    <t>GENEINFO=LEP:3952</t>
  </si>
  <si>
    <t>RS=75184268</t>
  </si>
  <si>
    <t>AF_EXAC=0.00037</t>
  </si>
  <si>
    <t>ALLELEID=341416</t>
  </si>
  <si>
    <t>CLNDN=Fanconi_anemia|not_provided</t>
  </si>
  <si>
    <t>CLNDISDB=MedGen:C0015625,Orphanet:ORPHA84,SNOMED_CT:30575002|MedGen:CN517202</t>
  </si>
  <si>
    <t>CLNHGVS=NC_000016.9:g.3642792G&gt;A</t>
  </si>
  <si>
    <t>CLNVI=Illumina_Clinical_Services_Laboratory,Illumina:774148</t>
  </si>
  <si>
    <t>GENEINFO=SLX4:84464</t>
  </si>
  <si>
    <t>RS=367919986</t>
  </si>
  <si>
    <t>ALLELEID=343948</t>
  </si>
  <si>
    <t>CLNDN=Hyperferritinemia_cataract_syndrome|Neuroferritinopathy|Glycogen_storage_disease_0,_muscle</t>
  </si>
  <si>
    <t>CLNDISDB=MedGen:C1833213,OMIM:600886,Orphanet:ORPHA163|MedGen:C1853578,OMIM:606159,Orphanet:ORPHA157846|MedGen:C1969054,OMIM:611556</t>
  </si>
  <si>
    <t>CLNHGVS=NC_000019.9:g.49472552C&gt;T</t>
  </si>
  <si>
    <t>CLNVI=Illumina_Clinical_Services_Laboratory,Illumina:780254</t>
  </si>
  <si>
    <t>GENEINFO=FTL:2512|GYS1:2997</t>
  </si>
  <si>
    <t>RS=147268542</t>
  </si>
  <si>
    <t>AF_ESP=0.00246</t>
  </si>
  <si>
    <t>ALLELEID=253302</t>
  </si>
  <si>
    <t>CLNDN=Oculocutaneous_albinism|not_specified|not_provided</t>
  </si>
  <si>
    <t>CLNDISDB=MedGen:C0078918,Orphanet:ORPHA55,SNOMED_CT:63844009|MedGen:CN169374|MedGen:CN517202</t>
  </si>
  <si>
    <t>CLNHGVS=NC_000009.11:g.12698664C&gt;T</t>
  </si>
  <si>
    <t>CLNVI=Illumina_Clinical_Services_Laboratory,Illumina:797284</t>
  </si>
  <si>
    <t>GENEINFO=TYRP1:7306</t>
  </si>
  <si>
    <t>RS=35871562</t>
  </si>
  <si>
    <t>AF_EXAC=0.00094</t>
  </si>
  <si>
    <t>AF_TGP=0.0022</t>
  </si>
  <si>
    <t>ALLELEID=192133</t>
  </si>
  <si>
    <t>CLNDN=Mulibrey_nanism_syndrome|not_specified|not_provided</t>
  </si>
  <si>
    <t>CLNDISDB=MedGen:C0524582,OMIM:253250,Orphanet:ORPHA2576,SNOMED_CT:81604003|MedGen:CN169374|MedGen:CN517202</t>
  </si>
  <si>
    <t>CLNHGVS=NC_000017.10:g.57105984G&gt;A</t>
  </si>
  <si>
    <t>CLNSIGCONF=Benign(2)%3BUncertain_significance(1)</t>
  </si>
  <si>
    <t>CLNVI=Illumina_Clinical_Services_Laboratory,Illumina:797687</t>
  </si>
  <si>
    <t>GENEINFO=TRIM37:4591</t>
  </si>
  <si>
    <t>RS=201412339</t>
  </si>
  <si>
    <t>ALLELEID=282377</t>
  </si>
  <si>
    <t>CLNDN=Holoprosencephaly_sequence|not_provided</t>
  </si>
  <si>
    <t>CLNDISDB=Human_Phenotype_Ontology:HP:0001360,MedGen:C0079541,Orphanet:ORPHA2162,SNOMED_CT:30915001|MedGen:CN517202</t>
  </si>
  <si>
    <t>CLNHGVS=NC_000002.11:g.121685040C&gt;T</t>
  </si>
  <si>
    <t>CLNVI=Illumina_Clinical_Services_Laboratory,Illumina:814449</t>
  </si>
  <si>
    <t>GENEINFO=GLI2:2736</t>
  </si>
  <si>
    <t>RS=376335678</t>
  </si>
  <si>
    <t>ALLELEID=348833</t>
  </si>
  <si>
    <t>CLNDN=Hyperuricemia,_pulmonary_hypertension,_renal_failure,_and_alkalosis|not_specified</t>
  </si>
  <si>
    <t>CLNDISDB=MedGen:C3151209,OMIM:613845,Orphanet:ORPHA363694|MedGen:CN169374</t>
  </si>
  <si>
    <t>CLNHGVS=NC_000019.9:g.39406667C&gt;T</t>
  </si>
  <si>
    <t>CLNVI=Illumina_Clinical_Services_Laboratory,Illumina:818270</t>
  </si>
  <si>
    <t>RS=758470020</t>
  </si>
  <si>
    <t>ALLELEID=347875</t>
  </si>
  <si>
    <t>CLNDN=not_specified|Spinocerebellar_Ataxia,_Dominant</t>
  </si>
  <si>
    <t>CLNDISDB=MedGen:CN169374|MedGen:CN227858,Orphanet:ORPHA99</t>
  </si>
  <si>
    <t>CLNHGVS=NC_000018.9:g.12376956G&gt;A</t>
  </si>
  <si>
    <t>CLNVI=Illumina_Clinical_Services_Laboratory,Illumina:821789</t>
  </si>
  <si>
    <t>GENEINFO=AFG3L2:10939</t>
  </si>
  <si>
    <t>RS=773736914</t>
  </si>
  <si>
    <t>ALLELEID=299502</t>
  </si>
  <si>
    <t>CLNHGVS=NC_000004.11:g.79343033G&gt;A</t>
  </si>
  <si>
    <t>CLNVI=Illumina_Clinical_Services_Laboratory,Illumina:821939</t>
  </si>
  <si>
    <t>RS=201683794</t>
  </si>
  <si>
    <t>ALLELEID=311822</t>
  </si>
  <si>
    <t>CLNDN=Primary_hyperoxaluria|not_provided</t>
  </si>
  <si>
    <t>CLNDISDB=MedGen:C0020501,Orphanet:ORPHA416,SNOMED_CT:17901006|MedGen:CN517202</t>
  </si>
  <si>
    <t>CLNHGVS=NC_000010.10:g.99361741C&gt;T</t>
  </si>
  <si>
    <t>CLNVI=Illumina_Clinical_Services_Laboratory,Illumina:828982</t>
  </si>
  <si>
    <t>GENEINFO=HOGA1:112817</t>
  </si>
  <si>
    <t>RS=140245752</t>
  </si>
  <si>
    <t>AF_ESP=0.00358</t>
  </si>
  <si>
    <t>AF_EXAC=0.00177</t>
  </si>
  <si>
    <t>AF_TGP=0.00419</t>
  </si>
  <si>
    <t>ALLELEID=321581</t>
  </si>
  <si>
    <t>CLNDN=Congenital_Stationary_Night_Blindness,_Recessive|not_provided</t>
  </si>
  <si>
    <t>CLNDISDB=MedGen:CN239273|MedGen:CN517202</t>
  </si>
  <si>
    <t>CLNHGVS=NC_000011.9:g.67222947G&gt;A</t>
  </si>
  <si>
    <t>CLNVI=Illumina_Clinical_Services_Laboratory,Illumina:84450</t>
  </si>
  <si>
    <t>GENEINFO=CABP4:57010</t>
  </si>
  <si>
    <t>MC=SO:0001583|missense_variant,SO:0001623|5_prime_UTR_variant,SO:0001627|intron_variant</t>
  </si>
  <si>
    <t>RS=1554234161</t>
  </si>
  <si>
    <t>ALLELEID=455195</t>
  </si>
  <si>
    <t>CLNDN=Congenital_muscular_dystrophy_due_to_partial_LAMA2_deficiency|Laminin_alpha_2-related_dystrophy</t>
  </si>
  <si>
    <t>CLNDISDB=MedGen:C1842898|MedGen:CN117977</t>
  </si>
  <si>
    <t>CLNHGVS=NC_000006.11:g.129499012G&gt;A</t>
  </si>
  <si>
    <t>CLNSIGCONF=Pathogenic(1)%3BUncertain_significance(1)</t>
  </si>
  <si>
    <t>CLNVI=Illumina_Clinical_Services_Laboratory,Illumina:860461</t>
  </si>
  <si>
    <t>GENEINFO=LAMA2:3908</t>
  </si>
  <si>
    <t>MC=SO:0001575|splice_donor_variant</t>
  </si>
  <si>
    <t>RS=139431568</t>
  </si>
  <si>
    <t>ALLELEID=343043</t>
  </si>
  <si>
    <t>CLNDN=Glycogen_phosphorylase_kinase_deficiency|not_specified|not_provided</t>
  </si>
  <si>
    <t>CLNDISDB=MedGen:C0268147,Orphanet:ORPHA370,SNOMED_CT:235908005|MedGen:CN169374|MedGen:CN517202</t>
  </si>
  <si>
    <t>CLNHGVS=NC_000016.9:g.47533770C&gt;T</t>
  </si>
  <si>
    <t>CLNVI=Illumina_Clinical_Services_Laboratory,Illumina:89678</t>
  </si>
  <si>
    <t>GENEINFO=PHKB:5257|LOC112449713:112449713</t>
  </si>
  <si>
    <t>RS=142179562</t>
  </si>
  <si>
    <t>AF_EXAC=0.00333</t>
  </si>
  <si>
    <t>ALLELEID=283686</t>
  </si>
  <si>
    <t>CLNDN=Hypomyelination,_global_cerebral|not_provided</t>
  </si>
  <si>
    <t>CLNDISDB=MedGen:C2751855,OMIM:612949|MedGen:CN517202</t>
  </si>
  <si>
    <t>CLNHGVS=NC_000002.11:g.172648088C&gt;T</t>
  </si>
  <si>
    <t>CLNVI=Illumina_Clinical_Services_Laboratory,Illumina:90412</t>
  </si>
  <si>
    <t>GENEINFO=SLC25A12:8604</t>
  </si>
  <si>
    <t>RS=149534277</t>
  </si>
  <si>
    <t>ALLELEID=142725</t>
  </si>
  <si>
    <t>CLNDN=Benign_familial_neonatal-infantile_seizures|History_of_neurodevelopmental_disorder|not_specified|Early_Infantile_Epileptic_Encephalopathy,_Autosomal_Dominant|not_provided</t>
  </si>
  <si>
    <t>CLNDISDB=MedGen:C1843140,OMIM:607745,Orphanet:ORPHA140927|MedGen:C2711754|MedGen:CN169374|MedGen:CN239232|MedGen:CN517202</t>
  </si>
  <si>
    <t>CLNHGVS=NC_000002.11:g.166152357G&gt;A</t>
  </si>
  <si>
    <t>CLNSIGCONF=Benign(2)%3BLikely_benign(4)%3BUncertain_significance(1)</t>
  </si>
  <si>
    <t>CLNVI=Illumina_Clinical_Services_Laboratory,Illumina:90796</t>
  </si>
  <si>
    <t>GENEINFO=SCN2A:6326</t>
  </si>
  <si>
    <t>RS=200341673</t>
  </si>
  <si>
    <t>ALLELEID=342477</t>
  </si>
  <si>
    <t>CLNDN=Deficiency_of_malonyl-CoA_decarboxylase|not_provided</t>
  </si>
  <si>
    <t>CLNDISDB=MedGen:C0342793,OMIM:248360,Orphanet:ORPHA943,SNOMED_CT:124594007,SNOMED_CT:361203007|MedGen:CN517202</t>
  </si>
  <si>
    <t>CLNHGVS=NC_000016.9:g.83948815G&gt;A</t>
  </si>
  <si>
    <t>CLNVI=Illumina_Clinical_Services_Laboratory,Illumina:97445</t>
  </si>
  <si>
    <t>GENEINFO=MLYCD:23417</t>
  </si>
  <si>
    <t>RS=1804145</t>
  </si>
  <si>
    <t>AF_ESP=0.02307</t>
  </si>
  <si>
    <t>AF_EXAC=0.02146</t>
  </si>
  <si>
    <t>AF_TGP=0.01018</t>
  </si>
  <si>
    <t>ALLELEID=343600</t>
  </si>
  <si>
    <t>CLNDN=not_specified|Osteogenesis_Imperfecta,_Recessive</t>
  </si>
  <si>
    <t>CLNDISDB=MedGen:CN169374|MedGen:CN239451</t>
  </si>
  <si>
    <t>CLNHGVS=NC_000017.10:g.1674434C&gt;G</t>
  </si>
  <si>
    <t>CLNVI=Illumina_Clinical_Services_Laboratory,Illumina:99023|UniProtKB_(protein):P36955#VAR_025500</t>
  </si>
  <si>
    <t>GENEINFO=SERPINF1:5176</t>
  </si>
  <si>
    <t>RS=12714214</t>
  </si>
  <si>
    <t>AF_ESP=0.00292</t>
  </si>
  <si>
    <t>ALLELEID=196823</t>
  </si>
  <si>
    <t>CLNDN=Familial_hypercholesterolemia|Familial_hypercholesterolemia_1|not_provided</t>
  </si>
  <si>
    <t>CLNDISDB=MedGen:C0020445,SNOMED_CT:398036000|MedGen:C0745103,OMIM:143890,SNOMED_CT:397915002|MedGen:CN517202</t>
  </si>
  <si>
    <t>CLNHGVS=NC_000002.11:g.21251367G&gt;A</t>
  </si>
  <si>
    <t>CLNSIGCONF=Benign(1)%3BLikely_benign(2)%3BUncertain_significance(1)</t>
  </si>
  <si>
    <t>CLNVI=Laboratory_of_Genetics_and_Molecular_Cardiology,_University_of_São_Paulo:APOB_136|Molecular_Diagnostic_Laboratory_for_Inherited_Cardiovascular_Disease,Montreal_Heart_Institute:9114005</t>
  </si>
  <si>
    <t>GENEINFO=APOB:338</t>
  </si>
  <si>
    <t>RS=150673992</t>
  </si>
  <si>
    <t>AF_EXAC=0.00018</t>
  </si>
  <si>
    <t>ALLELEID=171200</t>
  </si>
  <si>
    <t>CLNDN=Hypercholesterolaemia|Familial_hypercholesterolemia_1|not_provided</t>
  </si>
  <si>
    <t>CLNDISDB=MedGen:C0020443|MedGen:C0745103,OMIM:143890,SNOMED_CT:397915002|MedGen:CN517202</t>
  </si>
  <si>
    <t>CLNHGVS=NC_000019.9:g.11217303C&gt;T</t>
  </si>
  <si>
    <t>CLNVI=LDLR_@_LOVD:LDLR_000111|Laboratory_of_Genetics_and_Molecular_Cardiology,_University_of_São_Paulo:LDLR_0692|UniProtKB_(protein):P01130#VAR_013952</t>
  </si>
  <si>
    <t>GENEINFO=LDLR:3949</t>
  </si>
  <si>
    <t>MC=SO:0001583|missense_variant,SO:0001627|intron_variant</t>
  </si>
  <si>
    <t>RS=3733402</t>
  </si>
  <si>
    <t>AF_EXAC=0.53647</t>
  </si>
  <si>
    <t>AF_TGP=0.60463</t>
  </si>
  <si>
    <t>ALLELEID=27076</t>
  </si>
  <si>
    <t>CLNDN=Prekallikrein_deficiency</t>
  </si>
  <si>
    <t>CLNDISDB=MedGen:C0272339,OMIM:612423,Orphanet:ORPHA749,SNOMED_CT:48976006</t>
  </si>
  <si>
    <t>CLNHGVS=NC_000004.11:g.187158034G&gt;A</t>
  </si>
  <si>
    <t>CLNREVSTAT=no_assertion_criteria_provided</t>
  </si>
  <si>
    <t>CLNSIGCONF=Benign(1)%3BPathogenic(1)</t>
  </si>
  <si>
    <t>CLNVI=OMIM_Allelic_Variant:229000.0005</t>
  </si>
  <si>
    <t>GENEINFO=KLKB1:3818</t>
  </si>
  <si>
    <t>RS=120074187</t>
  </si>
  <si>
    <t>AF_EXAC=3e-05</t>
  </si>
  <si>
    <t>ALLELEID=18167</t>
  </si>
  <si>
    <t>CLNDN=Long_QT_syndrome|Long_QT_syndrome_1|not_specified|Cardiovascular_phenotype|not_provided</t>
  </si>
  <si>
    <t>CLNDISDB=MeSH:D008133,MedGen:C0023976,SNOMED_CT:9651007|MedGen:C4551647,OMIM:192500,SNOMED_CT:20852007|MedGen:CN169374|MedGen:CN230736|MedGen:CN517202</t>
  </si>
  <si>
    <t>CLNHGVS=NC_000011.9:g.2594193G&gt;A</t>
  </si>
  <si>
    <t>CLNSIGCONF=Likely_pathogenic(1)%3BUncertain_significance(4)</t>
  </si>
  <si>
    <t>CLNVI=OMIM_Allelic_Variant:607542.0017|UniProtKB_(protein):P51787#VAR_001526</t>
  </si>
  <si>
    <t>GENEINFO=KCNQ1:3784</t>
  </si>
  <si>
    <t>RS=121917780</t>
  </si>
  <si>
    <t>ALLELEID=27132</t>
  </si>
  <si>
    <t>CLNDN=Apparent_mineralocorticoid_excess</t>
  </si>
  <si>
    <t>CLNDISDB=MedGen:C3887949,OMIM:218030,Orphanet:ORPHA320</t>
  </si>
  <si>
    <t>CLNHGVS=NC_000016.9:g.67470003C&gt;T</t>
  </si>
  <si>
    <t>CLNVI=OMIM_Allelic_Variant:614232.0001|UniProtKB_(protein):P80365#VAR_006958</t>
  </si>
  <si>
    <t>GENEINFO=HSD11B2:3291</t>
  </si>
  <si>
    <t>RS=142498771</t>
  </si>
  <si>
    <t>ALLELEID=152260</t>
  </si>
  <si>
    <t>CLNDN=Hereditary_cancer-predisposing_syndrome|Hereditary_diffuse_gastric_cancer|not_provided</t>
  </si>
  <si>
    <t>CLNDISDB=MedGen:C0027672,SNOMED_CT:699346009|MedGen:C1708349,OMIM:137215,Orphanet:ORPHA26106|MedGen:CN517202</t>
  </si>
  <si>
    <t>CLNHGVS=NC_000016.9:g.68842333G&gt;A</t>
  </si>
  <si>
    <t>CLNSIGCONF=Likely_benign(2)%3BUncertain_significance(5)</t>
  </si>
  <si>
    <t>CLNVI=Quest_Diagnostics_Nichols_Institute_San_Juan_Capistrano:2845671</t>
  </si>
  <si>
    <t>GENEINFO=CDH1:999</t>
  </si>
  <si>
    <t>RS=137854410</t>
  </si>
  <si>
    <t>ALLELEID=58934</t>
  </si>
  <si>
    <t>CLNDN=Hereditary_cancer-predisposing_syndrome|Tuberous_sclerosis_syndrome|not_provided</t>
  </si>
  <si>
    <t>CLNDISDB=MedGen:C0027672,SNOMED_CT:699346009|MedGen:C0041341,Orphanet:ORPHA805,SNOMED_CT:7199000|MedGen:CN517202</t>
  </si>
  <si>
    <t>CLNHGVS=NC_000016.9:g.2129044C&gt;T</t>
  </si>
  <si>
    <t>CLNVI=Tuberous_sclerosis_database_(TSC2):TSC2_01068</t>
  </si>
  <si>
    <t>GENEINFO=TSC2:7249</t>
  </si>
  <si>
    <t>RS=142239530</t>
  </si>
  <si>
    <t>ALLELEID=461913</t>
  </si>
  <si>
    <t>CLNDN=Stormorken_syndrome|Immune_dysfunction_with_T-cell_inactivation_due_to_calcium_entry_defect_2|Myopathy,_tubular_aggregate,_1</t>
  </si>
  <si>
    <t>CLNDISDB=MedGen:C1861451,OMIM:185070,Orphanet:ORPHA3204|MedGen:C2748557,OMIM:612783,Orphanet:ORPHA317430|MedGen:C4011726,OMIM:160565</t>
  </si>
  <si>
    <t>CLNHGVS=NC_000011.9:g.4112558C&gt;T</t>
  </si>
  <si>
    <t>CLNSIGCONF=Likely_pathogenic(1)%3BUncertain_significance(1)</t>
  </si>
  <si>
    <t>CLNVI=Undiagnosed_Diseases_Network,NIH:c6b98674-1702-47a3-9bc9-acb27a2733a2_1</t>
  </si>
  <si>
    <t>GENEINFO=STIM1:6786</t>
  </si>
  <si>
    <t>MC=SO:0001583|missense_variant,SO:0001624|3_prime_UTR_variant</t>
  </si>
  <si>
    <t>ORIGIN=33</t>
  </si>
  <si>
    <t>RS=61094188</t>
  </si>
  <si>
    <t>ALLELEID=57199</t>
  </si>
  <si>
    <t>CLNDN=Cardiomyopathy|Charcot-Marie-Tooth_disease,_type_2|Familial_dilated_cardiomyopathy|Emery-Dreifuss_muscular_dystrophy|Catecholaminergic_polymorphic_ventricular_tachycardia_type_1|not_specified|not_provided</t>
  </si>
  <si>
    <t>CLNDISDB=Human_Phenotype_Ontology:HP:0001638,MedGen:C0878544,Orphanet:ORPHA167848,SNOMED_CT:85898001|MedGen:C0270914,Orphanet:ORPHA64746|MedGen:C0340427,Orphanet:ORPHA217607|MedGen:C0410189,Orphanet:ORPHA261,SNOMED_CT:111508004|MedGen:C4053736,OMIM:604772|MedGen:CN169374|MedGen:CN517202</t>
  </si>
  <si>
    <t>CLNHGVS=NC_000001.10:g.156106048C&gt;T</t>
  </si>
  <si>
    <t>CLNSIGCONF=Likely_pathogenic(1)%3BUncertain_significance(7)</t>
  </si>
  <si>
    <t>CLNVI=UniProtKB_(protein):P02545#VAR_072818</t>
  </si>
  <si>
    <t>GENEINFO=LMNA:4000</t>
  </si>
  <si>
    <t>RS=199473121</t>
  </si>
  <si>
    <t>ALLELEID=78567</t>
  </si>
  <si>
    <t>CLNDN=Congenital_long_QT_syndrome|Brugada_syndrome|Long_QT_syndrome_3|Brugada_syndrome_1</t>
  </si>
  <si>
    <t>CLNDISDB=MedGen:C1141890,Orphanet:ORPHA768,SNOMED_CT:442917000|MedGen:C1142166,Orphanet:ORPHA130,SNOMED_CT:418818005|MedGen:C1859062,OMIM:603830|MedGen:C4551804,OMIM:601144</t>
  </si>
  <si>
    <t>CLNHGVS=NC_000003.11:g.38645489C&gt;T</t>
  </si>
  <si>
    <t>CLNSIGCONF=Pathogenic(1)%3BUncertain_significance(2)</t>
  </si>
  <si>
    <t>CLNVI=UniProtKB_(protein):Q14524#VAR_074713</t>
  </si>
  <si>
    <t>GENEINFO=SCN5A:6331</t>
  </si>
  <si>
    <t>RS=28903086</t>
  </si>
  <si>
    <t>AF_ESP=0.00177</t>
  </si>
  <si>
    <t>AF_EXAC=0.00165</t>
  </si>
  <si>
    <t>ALLELEID=133480</t>
  </si>
  <si>
    <t>CLNDN=Hereditary_cancer-predisposing_syndrome|Nijmegen_breakage_syndrome-like_disorder|not_provided</t>
  </si>
  <si>
    <t>CLNDISDB=MedGen:C0027672,SNOMED_CT:699346009|MedGen:C2751318,OMIM:613078,Orphanet:ORPHA240760|MedGen:CN517202</t>
  </si>
  <si>
    <t>CLNHGVS=NC_000005.9:g.131915022G&gt;A</t>
  </si>
  <si>
    <t>CLNVI=UniProtKB_(protein):Q92878#VAR_029168</t>
  </si>
  <si>
    <t>GENEINFO=RAD50:10111</t>
  </si>
  <si>
    <t>RS=763944821</t>
  </si>
  <si>
    <t>AF_EXAC=0.0027</t>
  </si>
  <si>
    <t>ALLELEID=202895</t>
  </si>
  <si>
    <t>CLNDN=Seizures|Ceroid_lipofuscinosis_neuronal_6|not_provided</t>
  </si>
  <si>
    <t>CLNDISDB=Human_Phenotype_Ontology:HP:0001250,MedGen:C0036572|MedGen:C1866282,OMIM:601780,Orphanet:ORPHA228363|MedGen:CN517202</t>
  </si>
  <si>
    <t>CLNHGVS=NC_000015.9:g.68521874C&gt;T</t>
  </si>
  <si>
    <t>CLNSIGCONF=Benign(1)%3BUncertain_significance(3)</t>
  </si>
  <si>
    <t>CLNVI=UniProtKB_(protein):Q9NWW5#VAR_066905</t>
  </si>
  <si>
    <t>GENEINFO=CLN6:54982</t>
  </si>
  <si>
    <t>RS=368114790</t>
  </si>
  <si>
    <t>ALLELEID=167531</t>
  </si>
  <si>
    <t>CLNDN=Diabetes_mellitus|Familial_hyperinsulinism</t>
  </si>
  <si>
    <t>CLNDISDB=Human_Phenotype_Ontology:HP:0000819,MedGen:C0011849,SNOMED_CT:73211009|MedGen:C3888018,Orphanet:ORPHA276525</t>
  </si>
  <si>
    <t>CLNHGVS=NC_000011.9:g.17464335C&gt;T</t>
  </si>
  <si>
    <t>GENEINFO=ABCC8:6833</t>
  </si>
  <si>
    <t>RS=397516563</t>
  </si>
  <si>
    <t>ALLELEID=53064</t>
  </si>
  <si>
    <t>CLNDN=Cardiomyopathy|not_specified</t>
  </si>
  <si>
    <t>CLNDISDB=Human_Phenotype_Ontology:HP:0001638,MedGen:C0878544,Orphanet:ORPHA167848,SNOMED_CT:85898001|MedGen:CN169374</t>
  </si>
  <si>
    <t>CLNHGVS=NC_000001.10:g.236902829G&gt;A</t>
  </si>
  <si>
    <t>RS=199549660</t>
  </si>
  <si>
    <t>ALLELEID=188401</t>
  </si>
  <si>
    <t>CLNDN=Supraventricular_tachycardia|not_specified|not_provided</t>
  </si>
  <si>
    <t>CLNDISDB=Human_Phenotype_Ontology:HP:0004755,MedGen:C0039240|MedGen:CN169374|MedGen:CN517202</t>
  </si>
  <si>
    <t>CLNHGVS=NC_000004.11:g.114288808G&gt;A</t>
  </si>
  <si>
    <t>GENEINFO=ANK2:287</t>
  </si>
  <si>
    <t>RS=587782678</t>
  </si>
  <si>
    <t>ALLELEID=152445</t>
  </si>
  <si>
    <t>CLNDN=Hereditary_cancer-predisposing_syndrome|Familial_adenomatous_polyposis_1|not_provided</t>
  </si>
  <si>
    <t>CLNDISDB=MedGen:C0027672,SNOMED_CT:699346009|MedGen:C2713442,OMIM:175100|MedGen:CN517202</t>
  </si>
  <si>
    <t>CLNHGVS=NC_000005.9:g.112175640G&gt;A</t>
  </si>
  <si>
    <t>GENEINFO=APC:324</t>
  </si>
  <si>
    <t>RS=759373136</t>
  </si>
  <si>
    <t>ALLELEID=545766</t>
  </si>
  <si>
    <t>CLNDN=Ataxia-telangiectasia_syndrome|Hereditary_cancer-predisposing_syndrome</t>
  </si>
  <si>
    <t>CLNDISDB=MedGen:C0004135,OMIM:208900,Orphanet:ORPHA100,SNOMED_CT:68504005|MedGen:C0027672,SNOMED_CT:699346009</t>
  </si>
  <si>
    <t>CLNHGVS=NC_000011.9:g.108170617G&gt;A</t>
  </si>
  <si>
    <t>GENEINFO=ATM:472</t>
  </si>
  <si>
    <t>RS=147587050</t>
  </si>
  <si>
    <t>ALLELEID=132944</t>
  </si>
  <si>
    <t>CLNDN=Bloom_syndrome|Hereditary_cancer-predisposing_syndrome|not_provided</t>
  </si>
  <si>
    <t>CLNDISDB=MedGen:C0005859,OMIM:210900,Orphanet:ORPHA125,SNOMED_CT:4434006|MedGen:C0027672,SNOMED_CT:699346009|MedGen:CN517202</t>
  </si>
  <si>
    <t>CLNHGVS=NC_000015.9:g.91312736G&gt;A</t>
  </si>
  <si>
    <t>GENEINFO=BLM:641</t>
  </si>
  <si>
    <t>RS=587782137</t>
  </si>
  <si>
    <t>ALLELEID=151667</t>
  </si>
  <si>
    <t>CLNDN=Hereditary_breast_and_ovarian_cancer_syndrome|Hereditary_cancer-predisposing_syndrome</t>
  </si>
  <si>
    <t>CLNDISDB=MeSH:D061325,MedGen:C0677776,Orphanet:ORPHA145|MedGen:C0027672,SNOMED_CT:699346009</t>
  </si>
  <si>
    <t>CLNHGVS=NC_000013.10:g.32890608G&gt;A</t>
  </si>
  <si>
    <t>GENEINFO=BRCA2:675</t>
  </si>
  <si>
    <t>RS=202194703</t>
  </si>
  <si>
    <t>AF_EXAC=6e-05</t>
  </si>
  <si>
    <t>ALLELEID=99315</t>
  </si>
  <si>
    <t>CLNDN=not_provided</t>
  </si>
  <si>
    <t>CLNDISDB=MedGen:CN517202</t>
  </si>
  <si>
    <t>CLNHGVS=NC_000012.11:g.2778116C&gt;T</t>
  </si>
  <si>
    <t>GENEINFO=CACNA1C:775|CACNA1C-AS2:100874235</t>
  </si>
  <si>
    <t>RS=34082669</t>
  </si>
  <si>
    <t>AF_EXAC=0.0028</t>
  </si>
  <si>
    <t>ALLELEID=376729</t>
  </si>
  <si>
    <t>CLNHGVS=NC_000017.10:g.76989666C&gt;T</t>
  </si>
  <si>
    <t>GENEINFO=CANT1:124583</t>
  </si>
  <si>
    <t>RS=79440238</t>
  </si>
  <si>
    <t>ALLELEID=587991</t>
  </si>
  <si>
    <t>CLNHGVS=NC_000015.9:g.42701533G&gt;A</t>
  </si>
  <si>
    <t>GENEINFO=CAPN3:825</t>
  </si>
  <si>
    <t>MC=SO:0001819|synonymous_variant,SO:0001623|5_prime_UTR_variant</t>
  </si>
  <si>
    <t>RS=769712423</t>
  </si>
  <si>
    <t>ALLELEID=259099</t>
  </si>
  <si>
    <t>CLNDN=Cardiovascular_phenotype|not_provided</t>
  </si>
  <si>
    <t>CLNDISDB=MedGen:CN230736|MedGen:CN517202</t>
  </si>
  <si>
    <t>CLNHGVS=NC_000021.8:g.44485626G&gt;A</t>
  </si>
  <si>
    <t>GENEINFO=CBS:875</t>
  </si>
  <si>
    <t>RS=143529486</t>
  </si>
  <si>
    <t>AF_EXAC=0.00043</t>
  </si>
  <si>
    <t>ALLELEID=208548</t>
  </si>
  <si>
    <t>CLNDN=History_of_neurodevelopmental_disorder|not_specified</t>
  </si>
  <si>
    <t>CLNDISDB=MedGen:C2711754|MedGen:CN169374</t>
  </si>
  <si>
    <t>CLNHGVS=NC_000019.9:g.14031437C&gt;T</t>
  </si>
  <si>
    <t>GENEINFO=CC2D1A:54862</t>
  </si>
  <si>
    <t>RS=372636295</t>
  </si>
  <si>
    <t>AF_ESP=0.00016</t>
  </si>
  <si>
    <t>AF_EXAC=4e-05</t>
  </si>
  <si>
    <t>ALLELEID=229879</t>
  </si>
  <si>
    <t>CLNHGVS=NC_000010.10:g.73501619C&gt;T</t>
  </si>
  <si>
    <t>RS=864622570</t>
  </si>
  <si>
    <t>ALLELEID=221818</t>
  </si>
  <si>
    <t>CLNDN=Hereditary_cutaneous_melanoma|not_provided</t>
  </si>
  <si>
    <t>CLNDISDB=MedGen:C1512419|MedGen:CN517202</t>
  </si>
  <si>
    <t>CLNHGVS=NC_000009.11:g.21971148G&gt;A</t>
  </si>
  <si>
    <t>GENEINFO=CDKN2A:1029</t>
  </si>
  <si>
    <t>MC=SO:0001587|nonsense,SO:0001819|synonymous_variant,SO:0001624|3_prime_UTR_variant</t>
  </si>
  <si>
    <t>RS=141389059</t>
  </si>
  <si>
    <t>AF_EXAC=0.00266</t>
  </si>
  <si>
    <t>ALLELEID=366713</t>
  </si>
  <si>
    <t>CLNHGVS=NC_000002.11:g.182521577C&gt;T</t>
  </si>
  <si>
    <t>GENEINFO=CERKL:375298</t>
  </si>
  <si>
    <t>RS=1800116</t>
  </si>
  <si>
    <t>ALLELEID=432631</t>
  </si>
  <si>
    <t>CLNHGVS=NC_000007.13:g.117251699C&gt;T</t>
  </si>
  <si>
    <t>GENEINFO=CFTR:1080|LOC111674472:111674472</t>
  </si>
  <si>
    <t>RS=772907727</t>
  </si>
  <si>
    <t>ALLELEID=363705</t>
  </si>
  <si>
    <t>CLNDN=History_of_neurodevelopmental_disorder|not_provided</t>
  </si>
  <si>
    <t>CLNDISDB=MedGen:C2711754|MedGen:CN517202</t>
  </si>
  <si>
    <t>CLNHGVS=NC_000015.9:g.93567693C&gt;T</t>
  </si>
  <si>
    <t>GENEINFO=CHD2:1106</t>
  </si>
  <si>
    <t>RS=748842029</t>
  </si>
  <si>
    <t>ALLELEID=192496</t>
  </si>
  <si>
    <t>CLNHGVS=NC_000008.10:g.61655635G&gt;A</t>
  </si>
  <si>
    <t>GENEINFO=CHD7:55636</t>
  </si>
  <si>
    <t>RS=201123897</t>
  </si>
  <si>
    <t>AF_ESP=0.00116</t>
  </si>
  <si>
    <t>AF_EXAC=0.0004</t>
  </si>
  <si>
    <t>ALLELEID=140468</t>
  </si>
  <si>
    <t>CLNDN=Seizures|not_specified|not_provided</t>
  </si>
  <si>
    <t>CLNDISDB=Human_Phenotype_Ontology:HP:0001250,MedGen:C0036572|MedGen:CN169374|MedGen:CN517202</t>
  </si>
  <si>
    <t>CLNHGVS=NC_000020.10:g.61991055C&gt;T</t>
  </si>
  <si>
    <t>GENEINFO=CHRNA4:1137</t>
  </si>
  <si>
    <t>RS=139842473</t>
  </si>
  <si>
    <t>ALLELEID=409585</t>
  </si>
  <si>
    <t>CLNDN=Retinitis_pigmentosa|Neuronal_ceroid_lipofuscinosis|not_provided</t>
  </si>
  <si>
    <t>CLNDISDB=Human_Phenotype_Ontology:HP:0000547,MeSH:D012174,MedGen:C0035334,OMIM:268000,Orphanet:ORPHA791,SNOMED_CT:28835009|MedGen:C0027877,OMIM:214200,Orphanet:ORPHA216,SNOMED_CT:42012007|MedGen:CN517202</t>
  </si>
  <si>
    <t>CLNHGVS=NC_000016.9:g.28488941G&gt;A</t>
  </si>
  <si>
    <t>GENEINFO=CLN3:1201</t>
  </si>
  <si>
    <t>ORIGIN=5</t>
  </si>
  <si>
    <t>RS=368365607</t>
  </si>
  <si>
    <t>ALLELEID=253088</t>
  </si>
  <si>
    <t>CLNHGVS=NC_000008.10:g.1719427G&gt;A</t>
  </si>
  <si>
    <t>GENEINFO=CLN8:2055</t>
  </si>
  <si>
    <t>RS=189444981</t>
  </si>
  <si>
    <t>ALLELEID=269908</t>
  </si>
  <si>
    <t>CLNHGVS=NC_000021.8:g.47404303C&gt;T</t>
  </si>
  <si>
    <t>RS=373486149</t>
  </si>
  <si>
    <t>AF_EXAC=7e-05</t>
  </si>
  <si>
    <t>ALLELEID=257519</t>
  </si>
  <si>
    <t>CLNDN=Bethlem_myopathy_1|not_specified|not_provided</t>
  </si>
  <si>
    <t>CLNDISDB=MedGen:CN029274,OMIM:158810|MedGen:CN169374|MedGen:CN517202</t>
  </si>
  <si>
    <t>CLNHGVS=NC_000021.8:g.47404378C&gt;T</t>
  </si>
  <si>
    <t>RS=727503883</t>
  </si>
  <si>
    <t>ALLELEID=177636</t>
  </si>
  <si>
    <t>CLNDN=Bethlem_myopathy_1|not_provided</t>
  </si>
  <si>
    <t>CLNDISDB=MedGen:CN029274,OMIM:158810|MedGen:CN517202</t>
  </si>
  <si>
    <t>CLNHGVS=NC_000021.8:g.47538573G&gt;A</t>
  </si>
  <si>
    <t>GENEINFO=COL6A2:1292</t>
  </si>
  <si>
    <t>RS=141243126</t>
  </si>
  <si>
    <t>AF_EXAC=0.00044</t>
  </si>
  <si>
    <t>ALLELEID=587743</t>
  </si>
  <si>
    <t>CLNHGVS=NC_000011.9:g.6644643C&gt;T</t>
  </si>
  <si>
    <t>GENEINFO=DCHS1:8642</t>
  </si>
  <si>
    <t>RS=775539496</t>
  </si>
  <si>
    <t>ALLELEID=274415</t>
  </si>
  <si>
    <t>CLNDN=Dysferlinopathy|not_specified|not_provided</t>
  </si>
  <si>
    <t>CLNDISDB=MedGen:C2931687,Orphanet:ORPHA207073|MedGen:CN169374|MedGen:CN517202</t>
  </si>
  <si>
    <t>CLNHGVS=NC_000002.11:g.71783144C&gt;T</t>
  </si>
  <si>
    <t>GENEINFO=DYSF:8291</t>
  </si>
  <si>
    <t>RS=150691722</t>
  </si>
  <si>
    <t>ALLELEID=274903</t>
  </si>
  <si>
    <t>CLNHGVS=NC_000004.11:g.5624425G&gt;A</t>
  </si>
  <si>
    <t>GENEINFO=EVC2:132884</t>
  </si>
  <si>
    <t>RS=201361628</t>
  </si>
  <si>
    <t>ALLELEID=255255</t>
  </si>
  <si>
    <t>CLNDN=Marfan_syndrome|Thoracic_aortic_aneurysm_and_aortic_dissection|not_specified</t>
  </si>
  <si>
    <t>CLNDISDB=MedGen:C0024796,OMIM:154700,Orphanet:ORPHA284963,Orphanet:ORPHA558,SNOMED_CT:19346006|MedGen:C4707243,Orphanet:ORPHA91387|MedGen:CN169374</t>
  </si>
  <si>
    <t>CLNHGVS=NC_000015.9:g.48726830C&gt;T</t>
  </si>
  <si>
    <t>GENEINFO=FBN1:2200</t>
  </si>
  <si>
    <t>RS=113245313</t>
  </si>
  <si>
    <t>ALLELEID=374217</t>
  </si>
  <si>
    <t>CLNHGVS=NC_000015.9:g.48808429C&gt;T</t>
  </si>
  <si>
    <t>RS=10268251</t>
  </si>
  <si>
    <t>AF_ESP=0.00106</t>
  </si>
  <si>
    <t>AF_TGP=0.0024</t>
  </si>
  <si>
    <t>ALLELEID=457378</t>
  </si>
  <si>
    <t>CLNHGVS=NC_000007.13:g.128494257C&gt;T</t>
  </si>
  <si>
    <t>GENEINFO=FLNC:2318|FLNC-AS1:110806300</t>
  </si>
  <si>
    <t>RS=368328598</t>
  </si>
  <si>
    <t>ALLELEID=468999</t>
  </si>
  <si>
    <t>CLNDN=Glycogen_storage_disease,_type_II|not_provided</t>
  </si>
  <si>
    <t>CLNDISDB=MedGen:C0017921,OMIM:232300,Orphanet:ORPHA365,SNOMED_CT:124462004,SNOMED_CT:237967002|MedGen:CN517202</t>
  </si>
  <si>
    <t>CLNHGVS=NC_000017.10:g.78081374G&gt;A</t>
  </si>
  <si>
    <t>GENEINFO=GAA:2548</t>
  </si>
  <si>
    <t>RS=371528938</t>
  </si>
  <si>
    <t>ALLELEID=269971</t>
  </si>
  <si>
    <t>CLNHGVS=NC_000017.10:g.78091485G&gt;A</t>
  </si>
  <si>
    <t>RS=3735819</t>
  </si>
  <si>
    <t>AF_TGP=0.87161</t>
  </si>
  <si>
    <t>ALLELEID=426523</t>
  </si>
  <si>
    <t>CLNDN=Congenital_heart_disease</t>
  </si>
  <si>
    <t>CLNDISDB=MedGen:C0152021,SNOMED_CT:13213009</t>
  </si>
  <si>
    <t>CLNHGVS=NC_000008.10:g.11606312T&gt;C</t>
  </si>
  <si>
    <t>GENEINFO=GATA4:2626</t>
  </si>
  <si>
    <t>RS=193922479</t>
  </si>
  <si>
    <t>ALLELEID=45028</t>
  </si>
  <si>
    <t>CLNDN=Hyperinsulinemia|Maturity-onset_diabetes_of_the_young,_type_1|not_provided</t>
  </si>
  <si>
    <t>CLNDISDB=Human_Phenotype_Ontology:HP:0000842,MedGen:C0020459|MedGen:C1852093,OMIM:125850|MedGen:CN517202</t>
  </si>
  <si>
    <t>CLNHGVS=NC_000020.10:g.43052756C&gt;T</t>
  </si>
  <si>
    <t>GENEINFO=HNF4A:3172</t>
  </si>
  <si>
    <t>RS=139076605</t>
  </si>
  <si>
    <t>ALLELEID=370557</t>
  </si>
  <si>
    <t>CLNHGVS=NC_000009.11:g.138645822G&gt;A</t>
  </si>
  <si>
    <t>CLNSIGCONF=Benign(2)%3BLikely_benign(2)%3BUncertain_significance(1)</t>
  </si>
  <si>
    <t>GENEINFO=KCNT1:57582</t>
  </si>
  <si>
    <t>RS=776538404</t>
  </si>
  <si>
    <t>ALLELEID=444421</t>
  </si>
  <si>
    <t>CLNHGVS=NC_000009.11:g.138683988G&gt;A</t>
  </si>
  <si>
    <t>RS=398124613</t>
  </si>
  <si>
    <t>ALLELEID=102550</t>
  </si>
  <si>
    <t>CLNHGVS=NC_000015.9:g.90192516G&gt;A</t>
  </si>
  <si>
    <t>GENEINFO=KIF7:374654</t>
  </si>
  <si>
    <t>RS=587783718</t>
  </si>
  <si>
    <t>ALLELEID=168953</t>
  </si>
  <si>
    <t>CLNHGVS=NC_000012.11:g.49440205C&gt;T</t>
  </si>
  <si>
    <t>RS=117692127</t>
  </si>
  <si>
    <t>AF_EXAC=0.00134</t>
  </si>
  <si>
    <t>ALLELEID=231715</t>
  </si>
  <si>
    <t>CLNHGVS=NC_000009.11:g.130221297G&gt;A</t>
  </si>
  <si>
    <t>GENEINFO=LRSAM1:90678</t>
  </si>
  <si>
    <t>RS=376439815</t>
  </si>
  <si>
    <t>ALLELEID=274082</t>
  </si>
  <si>
    <t>CLNHGVS=NC_000005.9:g.88018511G&gt;A</t>
  </si>
  <si>
    <t>GENEINFO=MEF2C:4208|MEF2C-AS2:109729137</t>
  </si>
  <si>
    <t>MC=SO:0001619|non-coding_transcript_variant,SO:0001819|synonymous_variant,SO:0001624|3_prime_UTR_variant</t>
  </si>
  <si>
    <t>RS=776490266</t>
  </si>
  <si>
    <t>ALLELEID=395337</t>
  </si>
  <si>
    <t>CLNDN=Renal_cell_carcinoma,_papillary,_1|not_provided</t>
  </si>
  <si>
    <t>CLNDISDB=Human_Phenotype_Ontology:HP:0005584,MeSH:D002292,MedGen:C0007134,OMIM:605074,Orphanet:ORPHA217071,SNOMED_CT:41607009|MedGen:CN517202</t>
  </si>
  <si>
    <t>CLNHGVS=NC_000007.13:g.116380995C&gt;T</t>
  </si>
  <si>
    <t>GENEINFO=MET:4233</t>
  </si>
  <si>
    <t>RS=62636631</t>
  </si>
  <si>
    <t>AF_ESP=0.00024</t>
  </si>
  <si>
    <t>ALLELEID=267823</t>
  </si>
  <si>
    <t>CLNHGVS=NC_000017.10:g.56294039C&gt;T</t>
  </si>
  <si>
    <t>GENEINFO=MKS1:54903</t>
  </si>
  <si>
    <t>RS=730881787</t>
  </si>
  <si>
    <t>ALLELEID=180053</t>
  </si>
  <si>
    <t>CLNDN=Hereditary_cancer-predisposing_syndrome|Lynch_syndrome|Hereditary_nonpolyposis_colorectal_cancer_type_5|not_specified|not_provided</t>
  </si>
  <si>
    <t>CLNDISDB=MedGen:C0027672,SNOMED_CT:699346009|MedGen:C1333990,Orphanet:ORPHA144,SNOMED_CT:315058005|MedGen:C1833477,OMIM:614350|MedGen:CN169374|MedGen:CN517202</t>
  </si>
  <si>
    <t>CLNHGVS=NC_000002.11:g.48026176G&gt;A</t>
  </si>
  <si>
    <t>CLNSIGCONF=Likely_benign(4)%3BUncertain_significance(4)</t>
  </si>
  <si>
    <t>GENEINFO=MSH6:2956</t>
  </si>
  <si>
    <t>RS=138089183</t>
  </si>
  <si>
    <t>AF_ESP=0.00054</t>
  </si>
  <si>
    <t>ALLELEID=50204</t>
  </si>
  <si>
    <t>CLNDN=Hereditary_cancer-predisposing_syndrome|MYH-associated_polyposis|not_specified|not_provided</t>
  </si>
  <si>
    <t>CLNDISDB=MedGen:C0027672,SNOMED_CT:699346009|MedGen:C1837991,OMIM:608456,Orphanet:ORPHA247798|MedGen:CN169374|MedGen:CN517202</t>
  </si>
  <si>
    <t>CLNHGVS=NC_000001.10:g.45797846G&gt;A</t>
  </si>
  <si>
    <t>CLNSIGCONF=Benign(1)%3BLikely_benign(1)%3BUncertain_significance(8)</t>
  </si>
  <si>
    <t>GENEINFO=MUTYH:4595</t>
  </si>
  <si>
    <t>RS=765686051</t>
  </si>
  <si>
    <t>ALLELEID=232238</t>
  </si>
  <si>
    <t>CLNDN=Hereditary_cancer-predisposing_syndrome|MYH-associated_polyposis</t>
  </si>
  <si>
    <t>CLNDISDB=MedGen:C0027672,SNOMED_CT:699346009|MedGen:C1837991,OMIM:608456,Orphanet:ORPHA247798</t>
  </si>
  <si>
    <t>CLNHGVS=NC_000001.10:g.45797731C&gt;T</t>
  </si>
  <si>
    <t>RS=397515893</t>
  </si>
  <si>
    <t>ALLELEID=51683</t>
  </si>
  <si>
    <t>CLNDN=Hypertrophic_cardiomyopathy|not_specified|not_provided</t>
  </si>
  <si>
    <t>CLNDISDB=Human_Phenotype_Ontology:HP:0001639,MedGen:C0007194,Orphanet:ORPHA217569|MedGen:CN169374|MedGen:CN517202</t>
  </si>
  <si>
    <t>CLNHGVS=NC_000011.9:g.47364709C&gt;T</t>
  </si>
  <si>
    <t>CLNSIGCONF=Pathogenic(3)%3BUncertain_significance(1)</t>
  </si>
  <si>
    <t>RS=730880756</t>
  </si>
  <si>
    <t>ALLELEID=179584</t>
  </si>
  <si>
    <t>CLNDN=Hypertrophic_cardiomyopathy</t>
  </si>
  <si>
    <t>CLNDISDB=Human_Phenotype_Ontology:HP:0001639,MedGen:C0007194,Orphanet:ORPHA217569</t>
  </si>
  <si>
    <t>CLNHGVS=NC_000014.8:g.23893331C&gt;T</t>
  </si>
  <si>
    <t>GENEINFO=MYH7:4625</t>
  </si>
  <si>
    <t>RS=397516259</t>
  </si>
  <si>
    <t>ALLELEID=179689</t>
  </si>
  <si>
    <t>CLNDN=Hypertrophic_cardiomyopathy|not_provided</t>
  </si>
  <si>
    <t>CLNDISDB=Human_Phenotype_Ontology:HP:0001639,MedGen:C0007194,Orphanet:ORPHA217569|MedGen:CN517202</t>
  </si>
  <si>
    <t>CLNHGVS=NC_000014.8:g.23900999G&gt;A</t>
  </si>
  <si>
    <t>RS=121908974</t>
  </si>
  <si>
    <t>ALLELEID=180292</t>
  </si>
  <si>
    <t>CLNDN=Hereditary_cancer-predisposing_syndrome|not_specified|not_provided</t>
  </si>
  <si>
    <t>CLNDISDB=MedGen:C0027672,SNOMED_CT:699346009|MedGen:CN169374|MedGen:CN517202</t>
  </si>
  <si>
    <t>CLNHGVS=NC_000008.10:g.90970988G&gt;A</t>
  </si>
  <si>
    <t>CLNSIGCONF=Benign(1)%3BLikely_benign(5)%3BUncertain_significance(1)</t>
  </si>
  <si>
    <t>GENEINFO=NBN:4683</t>
  </si>
  <si>
    <t>RS=200161705</t>
  </si>
  <si>
    <t>AF_ESP=0.00288</t>
  </si>
  <si>
    <t>ALLELEID=196284</t>
  </si>
  <si>
    <t>CLNDN=Motor_neuron_disease|not_specified|not_provided</t>
  </si>
  <si>
    <t>CLNDISDB=MedGen:C0085084,Orphanet:ORPHA98503,SNOMED_CT:37340000|MedGen:CN169374|MedGen:CN517202</t>
  </si>
  <si>
    <t>CLNHGVS=NC_000004.11:g.170506525C&gt;T</t>
  </si>
  <si>
    <t>CLNSIGCONF=Benign(1)%3BLikely_benign(2)%3BLikely_pathogenic(1)%3BUncertain_significance(1)</t>
  </si>
  <si>
    <t>GENEINFO=NEK1:4750</t>
  </si>
  <si>
    <t>RS=537210445</t>
  </si>
  <si>
    <t>AF_EXAC=0.00016</t>
  </si>
  <si>
    <t>ALLELEID=502892</t>
  </si>
  <si>
    <t>CLNDN=not_specified|Cardiovascular_phenotype</t>
  </si>
  <si>
    <t>CLNDISDB=MedGen:CN169374|MedGen:CN230736</t>
  </si>
  <si>
    <t>CLNHGVS=NC_000009.11:g.139390804C&gt;T</t>
  </si>
  <si>
    <t>GENEINFO=NOTCH1:4851</t>
  </si>
  <si>
    <t>RS=374281831</t>
  </si>
  <si>
    <t>AF_ESP=0.00021</t>
  </si>
  <si>
    <t>ALLELEID=489564</t>
  </si>
  <si>
    <t>CLNHGVS=NC_000003.11:g.132441082G&gt;A</t>
  </si>
  <si>
    <t>GENEINFO=NPHP3:27031|NPHP3-AS1:348808|NPHP3-ACAD11:100532724</t>
  </si>
  <si>
    <t>RS=142799217</t>
  </si>
  <si>
    <t>AF_TGP=0.0018</t>
  </si>
  <si>
    <t>ALLELEID=230141</t>
  </si>
  <si>
    <t>CLNHGVS=NC_000011.9:g.17653429G&gt;A</t>
  </si>
  <si>
    <t>GENEINFO=OTOG:340990</t>
  </si>
  <si>
    <t>RS=778309339</t>
  </si>
  <si>
    <t>ALLELEID=184276</t>
  </si>
  <si>
    <t>CLNDN=Familial_cancer_of_breast|Hereditary_cancer-predisposing_syndrome|not_provided</t>
  </si>
  <si>
    <t>CLNDISDB=MedGen:C0006142,OMIM:114480,Orphanet:ORPHA227535,SNOMED_CT:254843006|MedGen:C0027672,SNOMED_CT:699346009|MedGen:CN517202</t>
  </si>
  <si>
    <t>CLNHGVS=NC_000016.9:g.23647038C&gt;T</t>
  </si>
  <si>
    <t>GENEINFO=PALB2:79728</t>
  </si>
  <si>
    <t>RS=781098256</t>
  </si>
  <si>
    <t>AF_EXAC=0.00047</t>
  </si>
  <si>
    <t>ALLELEID=489575</t>
  </si>
  <si>
    <t>CLNHGVS=NC_000001.10:g.10690017C&gt;T</t>
  </si>
  <si>
    <t>GENEINFO=PEX14:5195</t>
  </si>
  <si>
    <t>RS=61753236</t>
  </si>
  <si>
    <t>ALLELEID=186699</t>
  </si>
  <si>
    <t>CLNDN=Rhizomelic_chondrodysplasia_punctata_type_1|Peroxisome_biogenesis_disorder_9B</t>
  </si>
  <si>
    <t>CLNDISDB=MedGen:C1859133,OMIM:215100,Orphanet:ORPHA309789|MedGen:CN159238,OMIM:614879</t>
  </si>
  <si>
    <t>CLNHGVS=NC_000006.11:g.137143877C&gt;T</t>
  </si>
  <si>
    <t>GENEINFO=PEX7:5191</t>
  </si>
  <si>
    <t>RS=781847274</t>
  </si>
  <si>
    <t>ALLELEID=491053</t>
  </si>
  <si>
    <t>CLNHGVS=NC_000008.10:g.145009263G&gt;A</t>
  </si>
  <si>
    <t>GENEINFO=PLEC:5339</t>
  </si>
  <si>
    <t>RS=545715431</t>
  </si>
  <si>
    <t>AF_TGP=0.01657</t>
  </si>
  <si>
    <t>ALLELEID=266658</t>
  </si>
  <si>
    <t>CLNHGVS=NC_000008.10:g.145008158C&gt;T</t>
  </si>
  <si>
    <t>RS=373958891</t>
  </si>
  <si>
    <t>ALLELEID=265593</t>
  </si>
  <si>
    <t>CLNHGVS=NC_000008.10:g.144990807G&gt;A</t>
  </si>
  <si>
    <t>RS=782378494</t>
  </si>
  <si>
    <t>ALLELEID=421665</t>
  </si>
  <si>
    <t>CLNHGVS=NC_000008.10:g.144999980G&gt;A</t>
  </si>
  <si>
    <t>RS=200482255</t>
  </si>
  <si>
    <t>AF_ESP=0.00082</t>
  </si>
  <si>
    <t>AF_EXAC=0.00099</t>
  </si>
  <si>
    <t>ALLELEID=192962</t>
  </si>
  <si>
    <t>CLNHGVS=NC_000008.10:g.145003893G&gt;A</t>
  </si>
  <si>
    <t>RS=757453683</t>
  </si>
  <si>
    <t>ALLELEID=462756</t>
  </si>
  <si>
    <t>CLNDN=Colorectal_cancer,_susceptibility_to,_12|not_specified</t>
  </si>
  <si>
    <t>CLNDISDB=MedGen:C3554460,OMIM:615083|MedGen:CN169374</t>
  </si>
  <si>
    <t>CLNHGVS=NC_000012.11:g.133240614G&gt;A</t>
  </si>
  <si>
    <t>GENEINFO=POLE:5426</t>
  </si>
  <si>
    <t>RS=557179508</t>
  </si>
  <si>
    <t>ALLELEID=269738</t>
  </si>
  <si>
    <t>CLNDN=Progressive_sclerosing_poliodystrophy|not_provided</t>
  </si>
  <si>
    <t>CLNDISDB=MedGen:C0205710,OMIM:203700,Orphanet:ORPHA726,SNOMED_CT:20415001|MedGen:CN517202</t>
  </si>
  <si>
    <t>CLNHGVS=NC_000015.9:g.89867389G&gt;A</t>
  </si>
  <si>
    <t>GENEINFO=POLG:5428</t>
  </si>
  <si>
    <t>RS=138902646</t>
  </si>
  <si>
    <t>ALLELEID=192664</t>
  </si>
  <si>
    <t>CLNHGVS=NC_000009.11:g.134398412C&gt;T</t>
  </si>
  <si>
    <t>GENEINFO=POMT1:10585</t>
  </si>
  <si>
    <t>RS=759633234</t>
  </si>
  <si>
    <t>ALLELEID=377498</t>
  </si>
  <si>
    <t>CLNHGVS=NC_000016.9:g.29825686C&gt;T</t>
  </si>
  <si>
    <t>GENEINFO=PRRT2:112476</t>
  </si>
  <si>
    <t>RS=751742049</t>
  </si>
  <si>
    <t>AF_EXAC=0.00027</t>
  </si>
  <si>
    <t>ALLELEID=379572</t>
  </si>
  <si>
    <t>CLNDN=Charcot-Marie-Tooth_disease_type_4|not_specified</t>
  </si>
  <si>
    <t>CLNDISDB=MedGen:C4082197,Orphanet:ORPHA64749,SNOMED_CT:715795005|MedGen:CN169374</t>
  </si>
  <si>
    <t>CLNHGVS=NC_000019.9:g.40900484C&gt;T</t>
  </si>
  <si>
    <t>RS=202010959</t>
  </si>
  <si>
    <t>ALLELEID=273458</t>
  </si>
  <si>
    <t>CLNHGVS=NC_000009.11:g.94486331C&gt;T</t>
  </si>
  <si>
    <t>GENEINFO=ROR2:4920</t>
  </si>
  <si>
    <t>RS=563328673</t>
  </si>
  <si>
    <t>AF_EXAC=0.00021</t>
  </si>
  <si>
    <t>ALLELEID=489077</t>
  </si>
  <si>
    <t>CLNHGVS=NC_000018.9:g.67742580G&gt;A</t>
  </si>
  <si>
    <t>GENEINFO=RTTN:25914</t>
  </si>
  <si>
    <t>RS=199780405</t>
  </si>
  <si>
    <t>AF_ESP=0.00159</t>
  </si>
  <si>
    <t>AF_EXAC=0.00056</t>
  </si>
  <si>
    <t>ALLELEID=208471</t>
  </si>
  <si>
    <t>CLNHGVS=NC_000018.9:g.67844057C&gt;T</t>
  </si>
  <si>
    <t>RS=368811155</t>
  </si>
  <si>
    <t>AF_ESP=0.00032</t>
  </si>
  <si>
    <t>AF_EXAC=9e-05</t>
  </si>
  <si>
    <t>ALLELEID=577669</t>
  </si>
  <si>
    <t>CLNHGVS=NC_000017.10:g.62036742G&gt;A</t>
  </si>
  <si>
    <t>GENEINFO=SCN4A:6329</t>
  </si>
  <si>
    <t>RS=200828053</t>
  </si>
  <si>
    <t>ALLELEID=391203</t>
  </si>
  <si>
    <t>CLNDN=Dystonia_9|Stomatin-deficient_cryohydrocytosis_with_neurologic_defects|GLUT1_deficiency_syndrome_2|Epilepsy,_idiopathic_generalized,_susceptibility_to,_12|GLUT1_deficiency_syndrome_1|not_provided</t>
  </si>
  <si>
    <t>CLNDISDB=MedGen:C1832855,OMIM:601042,Orphanet:ORPHA53583|MedGen:C1837206,OMIM:608885,Orphanet:ORPHA168577|MedGen:C1842534,OMIM:612126,Orphanet:ORPHA98811|MedGen:C3553859,OMIM:614847|MedGen:C4551966,OMIM:606777|MedGen:CN517202</t>
  </si>
  <si>
    <t>CLNHGVS=NC_000001.10:g.43396804G&gt;A</t>
  </si>
  <si>
    <t>GENEINFO=SLC2A1:6513</t>
  </si>
  <si>
    <t>RS=863223740</t>
  </si>
  <si>
    <t>ALLELEID=210283</t>
  </si>
  <si>
    <t>CLNDN=Thoracic_aortic_aneurysm_and_aortic_dissection|not_provided</t>
  </si>
  <si>
    <t>CLNDISDB=MedGen:C4707243,Orphanet:ORPHA91387|MedGen:CN517202</t>
  </si>
  <si>
    <t>CLNHGVS=NC_000015.9:g.67473723G&gt;A</t>
  </si>
  <si>
    <t>CLNSIGCONF=Likely_pathogenic(2)%3BPathogenic(2)%3BUncertain_significance(1)</t>
  </si>
  <si>
    <t>GENEINFO=SMAD3:4088</t>
  </si>
  <si>
    <t>RS=149874634</t>
  </si>
  <si>
    <t>AF_EXAC=0.00029</t>
  </si>
  <si>
    <t>ALLELEID=208523</t>
  </si>
  <si>
    <t>CLNHGVS=NC_000019.9:g.11134301C&gt;T</t>
  </si>
  <si>
    <t>GENEINFO=SMARCA4:6597</t>
  </si>
  <si>
    <t>RS=766608075</t>
  </si>
  <si>
    <t>ALLELEID=410913</t>
  </si>
  <si>
    <t>CLNHGVS=NC_000022.10:g.19751755C&gt;T</t>
  </si>
  <si>
    <t>GENEINFO=TBX1:6899</t>
  </si>
  <si>
    <t>RS=201442201</t>
  </si>
  <si>
    <t>AF_ESP=0.0017</t>
  </si>
  <si>
    <t>ALLELEID=482062</t>
  </si>
  <si>
    <t>CLNHGVS=NC_000015.9:g.31320530C&gt;T</t>
  </si>
  <si>
    <t>GENEINFO=TRPM1:4308</t>
  </si>
  <si>
    <t>RS=139929314</t>
  </si>
  <si>
    <t>ALLELEID=506137</t>
  </si>
  <si>
    <t>CLNHGVS=NC_000016.9:g.2106216G&gt;A</t>
  </si>
  <si>
    <t>RS=763847509</t>
  </si>
  <si>
    <t>ALLELEID=401383</t>
  </si>
  <si>
    <t>CLNDN=Lymphangiomyomatosis|Focal_cortical_dysplasia_type_II|Tuberous_sclerosis_2|not_provided</t>
  </si>
  <si>
    <t>CLNDISDB=MedGen:C0751674,OMIM:606690,Orphanet:ORPHA538,SNOMED_CT:73017001|MedGen:C1846385,OMIM:607341,Orphanet:ORPHA268994|MedGen:C1860707,OMIM:613254|MedGen:CN517202</t>
  </si>
  <si>
    <t>CLNHGVS=NC_000016.9:g.2134309C&gt;T</t>
  </si>
  <si>
    <t>RS=373365980</t>
  </si>
  <si>
    <t>ALLELEID=203210</t>
  </si>
  <si>
    <t>CLNHGVS=NC_000016.9:g.2138319G&gt;A</t>
  </si>
  <si>
    <t>RS=754343186</t>
  </si>
  <si>
    <t>ALLELEID=271791</t>
  </si>
  <si>
    <t>CLNHGVS=NC_000016.9:g.2111886G&gt;A</t>
  </si>
  <si>
    <t>RS=762330685</t>
  </si>
  <si>
    <t>ALLELEID=490521</t>
  </si>
  <si>
    <t>CLNHGVS=NC_000002.11:g.179605003C&gt;T</t>
  </si>
  <si>
    <t>GENEINFO=TTN:7273</t>
  </si>
  <si>
    <t>MC=SO:0001819|synonymous_variant,SO:0001627|intron_variant</t>
  </si>
  <si>
    <t>RS=886042667</t>
  </si>
  <si>
    <t>ALLELEID=267866</t>
  </si>
  <si>
    <t>CLNHGVS=NC_000002.11:g.179489217C&gt;T</t>
  </si>
  <si>
    <t>RS=866407525</t>
  </si>
  <si>
    <t>ALLELEID=273815</t>
  </si>
  <si>
    <t>CLNHGVS=NC_000002.11:g.179538412T&gt;C</t>
  </si>
  <si>
    <t>RS=72648990</t>
  </si>
  <si>
    <t>AF_ESP=0.00059</t>
  </si>
  <si>
    <t>ALLELEID=55947</t>
  </si>
  <si>
    <t>CLNDN=Limb-girdle_muscular_dystrophy,_type_2J|Dilated_cardiomyopathy_1G|not_specified|TTN-Related_Disorders|not_provided</t>
  </si>
  <si>
    <t>CLNDISDB=MedGen:C1837342,OMIM:608807,Orphanet:ORPHA140922|MedGen:C1858763,OMIM:604145|MedGen:CN169374|MedGen:CN239417|MedGen:CN517202</t>
  </si>
  <si>
    <t>CLNHGVS=NC_000002.11:g.179578857G&gt;A</t>
  </si>
  <si>
    <t>CLNSIGCONF=Likely_benign(2)%3BUncertain_significance(4)</t>
  </si>
  <si>
    <t>RS=869312102</t>
  </si>
  <si>
    <t>ALLELEID=225093</t>
  </si>
  <si>
    <t>CLNDN=Primary_dilated_cardiomyopathy|Limb-girdle_muscular_dystrophy,_type_2J|Dilated_cardiomyopathy_1G</t>
  </si>
  <si>
    <t>CLNDISDB=EFO:EFO_0000407,Human_Phenotype_Ontology:HP:0001644,MedGen:C0007193,Orphanet:ORPHA217604,SNOMED_CT:195021004|MedGen:C1837342,OMIM:608807,Orphanet:ORPHA140922|MedGen:C1858763,OMIM:604145</t>
  </si>
  <si>
    <t>CLNHGVS=NC_000002.11:g.179606048C&gt;T</t>
  </si>
  <si>
    <t>MC=SO:0001587|nonsense,SO:0001627|intron_variant</t>
  </si>
  <si>
    <t>RS=138657343</t>
  </si>
  <si>
    <t>ALLELEID=179802</t>
  </si>
  <si>
    <t>CLNDN=Cardiomyopathy|Amyloidogenic_transthyretin_amyloidosis|not_specified|Cardiovascular_phenotype</t>
  </si>
  <si>
    <t>CLNDISDB=Human_Phenotype_Ontology:HP:0001638,MedGen:C0878544,Orphanet:ORPHA167848,SNOMED_CT:85898001|MedGen:C2751492,OMIM:105210,Orphanet:ORPHA85447,SNOMED_CT:43532007,SNOMED_CT:442012008|MedGen:CN169374|MedGen:CN230736</t>
  </si>
  <si>
    <t>CLNHGVS=NC_000018.9:g.29171879G&gt;A</t>
  </si>
  <si>
    <t>CLNSIGCONF=Likely_benign(1)%3BUncertain_significance(4)</t>
  </si>
  <si>
    <t>GENEINFO=TTR:7276</t>
  </si>
  <si>
    <t>RS=146685901</t>
  </si>
  <si>
    <t>AF_ESP=0.00239</t>
  </si>
  <si>
    <t>AF_EXAC=0.00063</t>
  </si>
  <si>
    <t>ALLELEID=614428</t>
  </si>
  <si>
    <t>CLNDN=Poikiloderma_with_neutropenia|not_provided</t>
  </si>
  <si>
    <t>CLNDISDB=MedGen:C1858723,OMIM:604173,Orphanet:ORPHA221046|MedGen:CN517202</t>
  </si>
  <si>
    <t>CLNHGVS=NC_000016.9:g.58052907G&gt;A</t>
  </si>
  <si>
    <t>GENEINFO=USB1:79650</t>
  </si>
  <si>
    <t>RS=140869579</t>
  </si>
  <si>
    <t>AF_ESP=0.00069</t>
  </si>
  <si>
    <t>ALLELEID=491719</t>
  </si>
  <si>
    <t>CLNHGVS=NC_000011.9:g.17552728G&gt;A</t>
  </si>
  <si>
    <t>GENEINFO=USH1C:10083</t>
  </si>
  <si>
    <t>RS=150807452</t>
  </si>
  <si>
    <t>AF_ESP=0.00161</t>
  </si>
  <si>
    <t>AF_EXAC=0.00045</t>
  </si>
  <si>
    <t>ALLELEID=172901</t>
  </si>
  <si>
    <t>CLNHGVS=NC_000001.10:g.216052349G&gt;A</t>
  </si>
  <si>
    <t>GENEINFO=USH2A:7399</t>
  </si>
  <si>
    <t>RS=397518040</t>
  </si>
  <si>
    <t>ALLELEID=57770</t>
  </si>
  <si>
    <t>CLNHGVS=NC_000001.10:g.216040485G&gt;A</t>
  </si>
  <si>
    <t>RS=758028194</t>
  </si>
  <si>
    <t>ALLELEID=523811</t>
  </si>
  <si>
    <t>CLNHGVS=NC_000008.10:g.100871602C&gt;T</t>
  </si>
  <si>
    <t>GENEINFO=VPS13B:157680</t>
  </si>
  <si>
    <t>RS=767239312</t>
  </si>
  <si>
    <t>ALLELEID=271719</t>
  </si>
  <si>
    <t>CLNHGVS=NC_000008.10:g.100866138C&gt;T</t>
  </si>
  <si>
    <t>RS=35267264</t>
  </si>
  <si>
    <t>AF_ESP=0.00144</t>
  </si>
  <si>
    <t>ALLELEID=226930</t>
  </si>
  <si>
    <t>CLNDN=Inborn_genetic_diseases|not_provided</t>
  </si>
  <si>
    <t>CLNDISDB=MeSH:D030342,MedGen:C0950123|MedGen:CN517202</t>
  </si>
  <si>
    <t>CLNHGVS=NC_000012.11:g.105519873G&gt;A</t>
  </si>
  <si>
    <t>GENEINFO=WASHC4:23325</t>
  </si>
  <si>
    <t>RS=148616993</t>
  </si>
  <si>
    <t>AF_ESP=0.02128</t>
  </si>
  <si>
    <t>AF_EXAC=0.01248</t>
  </si>
  <si>
    <t>AF_TGP=0.01458</t>
  </si>
  <si>
    <t>ALLELEID=190336</t>
  </si>
  <si>
    <t>CLNDN=Brittle_cornea_syndrome_1|not_specified</t>
  </si>
  <si>
    <t>CLNDISDB=MedGen:C0268344,OMIM:229200,SNOMED_CT:31798004|MedGen:CN169374</t>
  </si>
  <si>
    <t>CLNHGVS=NC_000016.9:g.88495705G&gt;A</t>
  </si>
  <si>
    <t>GENEINFO=ZNF469:84627</t>
  </si>
  <si>
    <t>RS=199520071</t>
  </si>
  <si>
    <t>AF_EXAC=0.00032</t>
  </si>
  <si>
    <t>ALLELEID=193738</t>
  </si>
  <si>
    <t>CLNHGVS=NC_000002.11:g.27601614G&gt;A</t>
  </si>
  <si>
    <t>GENEINFO=ZNF513:130557</t>
  </si>
  <si>
    <t>RS=1567757713</t>
  </si>
  <si>
    <t>ALLELEID=610089</t>
  </si>
  <si>
    <t>CLNHGVS=NC_000017.10:g.48269348C&gt;T</t>
  </si>
  <si>
    <t>CLNREVSTAT=criteria_provided,_single_submitter</t>
  </si>
  <si>
    <t>CLNSIG=Likely_pathogenic</t>
  </si>
  <si>
    <t>CLNVI=ARUP_Laboratories,_Molecular_Genetics_and_Genomics,_ARUP_Laboratories:166232</t>
  </si>
  <si>
    <t>GENEINFO=COL1A1:1277</t>
  </si>
  <si>
    <t>RS=140404896</t>
  </si>
  <si>
    <t>ALLELEID=620531</t>
  </si>
  <si>
    <t>CLNDN=Fanconi_anemia,_complementation_group_I</t>
  </si>
  <si>
    <t>CLNDISDB=MedGen:C1836861,OMIM:609053</t>
  </si>
  <si>
    <t>CLNHGVS=NC_000015.9:g.89847129G&gt;A</t>
  </si>
  <si>
    <t>CLNVI=Illumina_Clinical_Services_Laboratory,Illumina:1342886</t>
  </si>
  <si>
    <t>GENEINFO=FANCI:55215</t>
  </si>
  <si>
    <t>RS=144159890</t>
  </si>
  <si>
    <t>ALLELEID=620012</t>
  </si>
  <si>
    <t>CLNDN=LEPR-Related_Disorders|not_provided</t>
  </si>
  <si>
    <t>CLNDISDB=.|MedGen:CN517202</t>
  </si>
  <si>
    <t>CLNHGVS=NC_000001.10:g.66075712G&gt;A</t>
  </si>
  <si>
    <t>CLNREVSTAT=criteria_provided,_multiple_submitters,_no_conflicts</t>
  </si>
  <si>
    <t>CLNVI=Illumina_Clinical_Services_Laboratory,Illumina:1668126</t>
  </si>
  <si>
    <t>GENEINFO=LEPR:3953</t>
  </si>
  <si>
    <t>RS=72549334</t>
  </si>
  <si>
    <t>ALLELEID=31348</t>
  </si>
  <si>
    <t>CLNDN=Trimethylaminuria</t>
  </si>
  <si>
    <t>CLNDISDB=Human_Phenotype_Ontology:HP:0003614,MedGen:C0342739,OMIM:602079,SNOMED_CT:237959005</t>
  </si>
  <si>
    <t>CLNHGVS=NC_000001.10:g.171086457C&gt;T</t>
  </si>
  <si>
    <t>CLNVI=Illumina_Clinical_Services_Laboratory,Illumina:565770|OMIM_Allelic_Variant:136132.0005|UniProtKB_(protein):P31513#VAR_008145</t>
  </si>
  <si>
    <t>GENEINFO=FMO3:2328</t>
  </si>
  <si>
    <t>RS=72659356</t>
  </si>
  <si>
    <t>ALLELEID=619999</t>
  </si>
  <si>
    <t>CLNDN=Osteogenesis_Imperfecta,_Recessive</t>
  </si>
  <si>
    <t>CLNDISDB=MedGen:CN239451</t>
  </si>
  <si>
    <t>CLNHGVS=NC_000001.10:g.43212957G&gt;A</t>
  </si>
  <si>
    <t>CLNVI=Illumina_Clinical_Services_Laboratory,Illumina:767024</t>
  </si>
  <si>
    <t>GENEINFO=P3H1:64175</t>
  </si>
  <si>
    <t>RS=63751465</t>
  </si>
  <si>
    <t>ALLELEID=95429</t>
  </si>
  <si>
    <t>CLNDN=Hereditary_cancer-predisposing_syndrome|Lynch_syndrome</t>
  </si>
  <si>
    <t>CLNDISDB=MedGen:C0027672,SNOMED_CT:699346009|MedGen:C1333990,Orphanet:ORPHA144,SNOMED_CT:315058005</t>
  </si>
  <si>
    <t>CLNHGVS=NC_000003.11:g.37038187G&gt;A</t>
  </si>
  <si>
    <t>CLNREVSTAT=reviewed_by_expert_panel</t>
  </si>
  <si>
    <t>CLNVI=International_Society_for_Gastrointestinal_Hereditary_Tumours_(InSiGHT):c.194G&gt;A</t>
  </si>
  <si>
    <t>GENEINFO=MLH1:4292</t>
  </si>
  <si>
    <t>RS=1180079162</t>
  </si>
  <si>
    <t>ALLELEID=608949</t>
  </si>
  <si>
    <t>CLNDN=Limb-girdle_muscular_dystrophy,_type_2S</t>
  </si>
  <si>
    <t>CLNDISDB=MedGen:C3809236,OMIM:615356</t>
  </si>
  <si>
    <t>CLNHGVS=NC_000004.11:g.184606236G&gt;A</t>
  </si>
  <si>
    <t>CLNVI=NeuroMeGen,Hospital_Clinico_Universitario_de_Santiago_de_Compostela:793_1</t>
  </si>
  <si>
    <t>GENEINFO=TRAPPC11:60684</t>
  </si>
  <si>
    <t>MC=SO:0001574|splice_acceptor_variant</t>
  </si>
  <si>
    <t>ORIGIN=32</t>
  </si>
  <si>
    <t>RS=121434534</t>
  </si>
  <si>
    <t>ALLELEID=32854</t>
  </si>
  <si>
    <t>CLNDN=Aromatase_deficiency|not_provided</t>
  </si>
  <si>
    <t>CLNDISDB=MedGen:C1960539,OMIM:613546|MedGen:CN517202</t>
  </si>
  <si>
    <t>CLNHGVS=NC_000015.9:g.51503214G&gt;A</t>
  </si>
  <si>
    <t>CLNVI=OMIM_Allelic_Variant:107910.0001|UniProtKB_(protein):P11511#VAR_016964</t>
  </si>
  <si>
    <t>GENEINFO=CYP19A1:1588|PIRC66:100313865|MIR4713HG:109729174</t>
  </si>
  <si>
    <t>RS=63750512</t>
  </si>
  <si>
    <t>ALLELEID=29294</t>
  </si>
  <si>
    <t>CLNDN=Pick's_disease|not_provided</t>
  </si>
  <si>
    <t>CLNDISDB=MedGen:C0236642,OMIM:172700,SNOMED_CT:13092008|MedGen:CN517202</t>
  </si>
  <si>
    <t>CLNHGVS=NC_000017.10:g.44101376G&gt;A</t>
  </si>
  <si>
    <t>CLNVI=OMIM_Allelic_Variant:157140.0011|UniProtKB_(protein):P10636#VAR_010352</t>
  </si>
  <si>
    <t>GENEINFO=MAPT:4137</t>
  </si>
  <si>
    <t>RS=120074143</t>
  </si>
  <si>
    <t>ALLELEID=17878</t>
  </si>
  <si>
    <t>CLNDN=Deficiency_of_acetyl-CoA_acetyltransferase</t>
  </si>
  <si>
    <t>CLNDISDB=MedGen:C1536500,OMIM:203750,Orphanet:ORPHA134,SNOMED_CT:124258007</t>
  </si>
  <si>
    <t>CLNHGVS=NC_000011.9:g.108017059G&gt;T</t>
  </si>
  <si>
    <t>CLNVI=OMIM_Allelic_Variant:607809.0008|UniProtKB_(protein):P24752#VAR_007506</t>
  </si>
  <si>
    <t>GENEINFO=ACAT1:38</t>
  </si>
  <si>
    <t>RS=773888308</t>
  </si>
  <si>
    <t>ALLELEID=389145</t>
  </si>
  <si>
    <t>CLNDN=Abnormality_of_brain_morphology|not_provided</t>
  </si>
  <si>
    <t>CLNDISDB=Human_Phenotype_Ontology:HP:0012443,MedGen:C4021085|MedGen:CN517202</t>
  </si>
  <si>
    <t>CLNHGVS=NC_000010.10:g.50946295G&gt;A</t>
  </si>
  <si>
    <t>CLNVI=OMIM_Allelic_Variant:617513.0001</t>
  </si>
  <si>
    <t>GENEINFO=OGDHL:55753</t>
  </si>
  <si>
    <t>RS=386833434</t>
  </si>
  <si>
    <t>ALLELEID=70592</t>
  </si>
  <si>
    <t>CLNDN=Aspartylglucosaminuria</t>
  </si>
  <si>
    <t>CLNDISDB=Human_Phenotype_Ontology:HP:0012068,MedGen:C0268225,OMIM:208400,Orphanet:ORPHA93</t>
  </si>
  <si>
    <t>CLNHGVS=NC_000004.11:g.178355572G&gt;A</t>
  </si>
  <si>
    <t>CLNVI=UniProtKB_(protein):P20933#VAR_015432</t>
  </si>
  <si>
    <t>GENEINFO=AGA:175</t>
  </si>
  <si>
    <t>RS=776757706</t>
  </si>
  <si>
    <t>ALLELEID=431617</t>
  </si>
  <si>
    <t>CLNDN=Retinal_dystrophy</t>
  </si>
  <si>
    <t>CLNDISDB=Human_Phenotype_Ontology:HP:0000556,MedGen:C0854723,Orphanet:ORPHA71862,SNOMED_CT:314407005</t>
  </si>
  <si>
    <t>CLNHGVS=NC_000001.10:g.94480244C&gt;T</t>
  </si>
  <si>
    <t>ORIGIN=0</t>
  </si>
  <si>
    <t>RS=764105296</t>
  </si>
  <si>
    <t>ALLELEID=445917</t>
  </si>
  <si>
    <t>CLNHGVS=NC_000017.10:g.7989520G&gt;A</t>
  </si>
  <si>
    <t>RS=876658500</t>
  </si>
  <si>
    <t>ALLELEID=233920</t>
  </si>
  <si>
    <t>CLNDN=Hereditary_cancer-predisposing_syndrome</t>
  </si>
  <si>
    <t>CLNDISDB=MedGen:C0027672,SNOMED_CT:699346009</t>
  </si>
  <si>
    <t>CLNHGVS=NC_000011.9:g.108106562G&gt;A</t>
  </si>
  <si>
    <t>RS=1555296356</t>
  </si>
  <si>
    <t>ALLELEID=547243</t>
  </si>
  <si>
    <t>CLNDN=Wilson_disease</t>
  </si>
  <si>
    <t>CLNDISDB=MedGen:C0019202,OMIM:277900,Orphanet:ORPHA905,SNOMED_CT:88518009</t>
  </si>
  <si>
    <t>CLNHGVS=NC_000013.10:g.52548515G&gt;A</t>
  </si>
  <si>
    <t>GENEINFO=ATP7B:540</t>
  </si>
  <si>
    <t>RS=199731535</t>
  </si>
  <si>
    <t>ALLELEID=368237</t>
  </si>
  <si>
    <t>CLNHGVS=NC_000003.11:g.142268320C&gt;T</t>
  </si>
  <si>
    <t>GENEINFO=ATR:545</t>
  </si>
  <si>
    <t>RS=753023295</t>
  </si>
  <si>
    <t>ALLELEID=232009</t>
  </si>
  <si>
    <t>CLNHGVS=NC_000017.10:g.59858219C&gt;T</t>
  </si>
  <si>
    <t>RS=1553695038</t>
  </si>
  <si>
    <t>ALLELEID=439253</t>
  </si>
  <si>
    <t>CLNHGVS=NC_000003.11:g.9781036G&gt;A</t>
  </si>
  <si>
    <t>GENEINFO=BRPF1:7862</t>
  </si>
  <si>
    <t>RS=371900329</t>
  </si>
  <si>
    <t>ALLELEID=371133</t>
  </si>
  <si>
    <t>CLNHGVS=NC_000010.10:g.105218048C&gt;T</t>
  </si>
  <si>
    <t>GENEINFO=CALHM1:255022</t>
  </si>
  <si>
    <t>RS=377708532</t>
  </si>
  <si>
    <t>ALLELEID=422364</t>
  </si>
  <si>
    <t>CLNHGVS=NC_000021.8:g.44486464C&gt;T</t>
  </si>
  <si>
    <t>ALLELEID=625776</t>
  </si>
  <si>
    <t>CLNDN=Congenital_ocular_coloboma</t>
  </si>
  <si>
    <t>CLNDISDB=Human_Phenotype_Ontology:HP:0000589,MedGen:C0009363,OMIM:120200,SNOMED_CT:92828000,SNOMED_CT:93390002</t>
  </si>
  <si>
    <t>CLNHGVS=NC_000011.9:g.125888243G&gt;A</t>
  </si>
  <si>
    <t>GENEINFO=CDON:50937</t>
  </si>
  <si>
    <t>RS=1057519228</t>
  </si>
  <si>
    <t>ALLELEID=361633</t>
  </si>
  <si>
    <t>CLNHGVS=NC_000015.9:g.93496803G&gt;A</t>
  </si>
  <si>
    <t>RS=1567855704</t>
  </si>
  <si>
    <t>ALLELEID=540498</t>
  </si>
  <si>
    <t>CLNDN=Intellectual_disability|SNIJDERS_BLOK-CAMPEAU_SYNDROME</t>
  </si>
  <si>
    <t>CLNDISDB=Human_Phenotype_Ontology:HP:0001249,MedGen:C1843367|MedGen:C4748701,OMIM:618205</t>
  </si>
  <si>
    <t>CLNHGVS=NC_000017.10:g.7803686G&gt;A</t>
  </si>
  <si>
    <t>GENEINFO=CHD3:1107</t>
  </si>
  <si>
    <t>RS=386833971</t>
  </si>
  <si>
    <t>ALLELEID=71173</t>
  </si>
  <si>
    <t>CLNDN=Ceroid_lipofuscinosis_neuronal_5</t>
  </si>
  <si>
    <t>CLNDISDB=MedGen:C1850442,OMIM:256731,Orphanet:ORPHA228360</t>
  </si>
  <si>
    <t>CLNHGVS=NC_000013.10:g.77569310C&gt;T</t>
  </si>
  <si>
    <t>GENEINFO=CLN5:1203|FBXL3:26224</t>
  </si>
  <si>
    <t>RS=1555574249</t>
  </si>
  <si>
    <t>ALLELEID=441981</t>
  </si>
  <si>
    <t>CLNHGVS=NC_000017.10:g.48273327C&gt;A</t>
  </si>
  <si>
    <t>RS=1562905246</t>
  </si>
  <si>
    <t>ALLELEID=562275</t>
  </si>
  <si>
    <t>CLNDN=Osteogenesis_imperfecta_type_I|Ehlers-Danlos_syndrome,_classic_type</t>
  </si>
  <si>
    <t>CLNDISDB=MedGen:C0023931,OMIM:166200,Orphanet:ORPHA216796,SNOMED_CT:385482004|MedGen:C4552122,OMIM:130000,Orphanet:ORPHA287,SNOMED_CT:20766005,SNOMED_CT:83470009</t>
  </si>
  <si>
    <t>CLNHGVS=NC_000007.13:g.94049907G&gt;A</t>
  </si>
  <si>
    <t>GENEINFO=COL1A2:1278</t>
  </si>
  <si>
    <t>RS=1559899600</t>
  </si>
  <si>
    <t>ALLELEID=553534</t>
  </si>
  <si>
    <t>CLNHGVS=NC_000002.11:g.228148990G&gt;A</t>
  </si>
  <si>
    <t>GENEINFO=COL4A3:1285|MFF-DT:654841</t>
  </si>
  <si>
    <t>RS=1559563525</t>
  </si>
  <si>
    <t>ALLELEID=590249</t>
  </si>
  <si>
    <t>CLNDN=Alport_syndrome_3,_autosomal_dominant</t>
  </si>
  <si>
    <t>CLNDISDB=MedGen:C4746547,OMIM:104200,Orphanet:ORPHA88918</t>
  </si>
  <si>
    <t>CLNHGVS=NC_000002.11:g.227942769C&gt;T</t>
  </si>
  <si>
    <t>GENEINFO=COL4A4:1286</t>
  </si>
  <si>
    <t>RS=121913399</t>
  </si>
  <si>
    <t>ALLELEID=363111</t>
  </si>
  <si>
    <t>CLNDN=Craniopharyngioma|Pilomatrixoma</t>
  </si>
  <si>
    <t>CLNDISDB=Human_Phenotype_Ontology:HP:0030062,MeSH:D003397,MedGen:C0010276,Orphanet:ORPHA54595|Human_Phenotype_Ontology:HP:0030434,MeSH:D018296,MedGen:C0206711,OMIM:132600,Orphanet:ORPHA91414</t>
  </si>
  <si>
    <t>CLNHGVS=NC_000003.11:g.41266103G&gt;A</t>
  </si>
  <si>
    <t>GENEINFO=CTNNB1:1499</t>
  </si>
  <si>
    <t>ORIGIN=2</t>
  </si>
  <si>
    <t>RS=28931588</t>
  </si>
  <si>
    <t>ALLELEID=363107</t>
  </si>
  <si>
    <t>CLNDN=Hepatocellular_carcinoma|Medulloblastoma|Transitional_cell_carcinoma_of_the_bladder|Malignant_melanoma_of_skin|Esophageal_Squamous_Cell_Carcinoma|Uterine_cervical_neoplasms|Endometrial_neoplasm|Adenocarcinoma_of_prostate|Malignant_neoplasm_of_body_of_uterus|Adenocarcinoma_of_stomach</t>
  </si>
  <si>
    <t>CLNDISDB=Human_Phenotype_Ontology:HP:0001402,MedGen:C2239176,OMIM:114550,Orphanet:ORPHA88673,SNOMED_CT:187769009,SNOMED_CT:25370001|Human_Phenotype_Ontology:HP:0002885,MeSH:D008527,MedGen:C0025149,OMIM:155255,Orphanet:ORPHA616|Human_Phenotype_Ontology:HP:0006740,MedGen:C0279680|MeSH:C562393,MedGen:C0151779,SNOMED_CT:93655004|MeSH:C562729,MedGen:C0279626,Orphanet:ORPHA99977|MeSH:D002583,MedGen:CN236667|MeSH:D016889,MedGen:C0014170|MedGen:C0007112|MedGen:C0153574,Orphanet:ORPHA213569|MedGen:C0278701</t>
  </si>
  <si>
    <t>CLNHGVS=NC_000003.11:g.41266097G&gt;A</t>
  </si>
  <si>
    <t>RS=1555564588</t>
  </si>
  <si>
    <t>ALLELEID=548126</t>
  </si>
  <si>
    <t>CLNDN=Nephropathic_cystinosis</t>
  </si>
  <si>
    <t>CLNDISDB=MedGen:C0010690,OMIM:219800</t>
  </si>
  <si>
    <t>CLNHGVS=NC_000017.10:g.3563151G&gt;A</t>
  </si>
  <si>
    <t>GENEINFO=CTNS:1497</t>
  </si>
  <si>
    <t>ALLELEID=651609</t>
  </si>
  <si>
    <t>CLNDN=Primary_ciliary_dyskinesia</t>
  </si>
  <si>
    <t>CLNDISDB=Human_Phenotype_Ontology:HP:0012265,MedGen:C0008780,Orphanet:ORPHA244</t>
  </si>
  <si>
    <t>CLNHGVS=NC_000006.11:g.38704842G&gt;A</t>
  </si>
  <si>
    <t>GENEINFO=DNAH8:1769</t>
  </si>
  <si>
    <t>RS=750325978</t>
  </si>
  <si>
    <t>ALLELEID=550351</t>
  </si>
  <si>
    <t>CLNDN=Tatton-Brown-rahman_syndrome</t>
  </si>
  <si>
    <t>CLNDISDB=MedGen:C4014545,OMIM:615879,Orphanet:ORPHA404443</t>
  </si>
  <si>
    <t>CLNHGVS=NC_000002.11:g.25463596G&gt;A</t>
  </si>
  <si>
    <t>GENEINFO=DNMT3A:1788</t>
  </si>
  <si>
    <t>MC=SO:0001587|nonsense,SO:0001619|non-coding_transcript_variant</t>
  </si>
  <si>
    <t>RS=769696078</t>
  </si>
  <si>
    <t>ALLELEID=363274</t>
  </si>
  <si>
    <t>CLNDN=Neoplasm_of_brain|Squamous_cell_carcinoma_of_the_head_and_neck|Glioblastoma</t>
  </si>
  <si>
    <t>CLNDISDB=Human_Phenotype_Ontology:HP:0030692,MeSH:D001932,MedGen:C0006118,SNOMED_CT:126952004|MeSH:C535575,MedGen:C1168401,OMIM:275355,Orphanet:ORPHA67037|MeSH:D005909,MedGen:C0017636,Orphanet:ORPHA360,SNOMED_CT:63634009</t>
  </si>
  <si>
    <t>CLNHGVS=NC_000007.13:g.55221821G&gt;A</t>
  </si>
  <si>
    <t>GENEINFO=EGFR:1956</t>
  </si>
  <si>
    <t>RS=121913431</t>
  </si>
  <si>
    <t>ALLELEID=363158</t>
  </si>
  <si>
    <t>CLNDN=Squamous_cell_carcinoma</t>
  </si>
  <si>
    <t>CLNDISDB=Human_Phenotype_Ontology:HP:0002860,MeSH:D002294,MedGen:C0007137,SNOMED_CT:28899001</t>
  </si>
  <si>
    <t>CLNHGVS=NC_000007.13:g.55249131G&gt;A</t>
  </si>
  <si>
    <t>GENEINFO=EGFR:1956|EGFR-AS1:100507500</t>
  </si>
  <si>
    <t>RS=121913230</t>
  </si>
  <si>
    <t>ALLELEID=363157</t>
  </si>
  <si>
    <t>CLNHGVS=NC_000007.13:g.55249130G&gt;A</t>
  </si>
  <si>
    <t>RS=930421180</t>
  </si>
  <si>
    <t>ALLELEID=431708</t>
  </si>
  <si>
    <t>CLNDN=Retinitis_pigmentosa</t>
  </si>
  <si>
    <t>CLNDISDB=Human_Phenotype_Ontology:HP:0000547,MeSH:D012174,MedGen:C0035334,OMIM:268000,Orphanet:ORPHA791,SNOMED_CT:28835009</t>
  </si>
  <si>
    <t>CLNHGVS=NC_000006.11:g.65301715G&gt;A</t>
  </si>
  <si>
    <t>GENEINFO=EYS:346007</t>
  </si>
  <si>
    <t>RS=1407198979</t>
  </si>
  <si>
    <t>ALLELEID=481384</t>
  </si>
  <si>
    <t>CLNDN=Combined_oxidative_phosphorylation_deficiency_14</t>
  </si>
  <si>
    <t>CLNDISDB=MedGen:C3554168,OMIM:614946</t>
  </si>
  <si>
    <t>CLNHGVS=NC_000006.11:g.5613499T&gt;G</t>
  </si>
  <si>
    <t>GENEINFO=FARS2:10667</t>
  </si>
  <si>
    <t>RS=1555398681</t>
  </si>
  <si>
    <t>ALLELEID=510604</t>
  </si>
  <si>
    <t>CLNDN=Cardiovascular_phenotype</t>
  </si>
  <si>
    <t>CLNDISDB=MedGen:CN230736</t>
  </si>
  <si>
    <t>CLNHGVS=NC_000015.9:g.48780649C&gt;T</t>
  </si>
  <si>
    <t>RS=1555398680</t>
  </si>
  <si>
    <t>ALLELEID=510603</t>
  </si>
  <si>
    <t>CLNHGVS=NC_000015.9:g.48780648C&gt;T</t>
  </si>
  <si>
    <t>RS=193922269</t>
  </si>
  <si>
    <t>ALLELEID=44849</t>
  </si>
  <si>
    <t>CLNDN=Maturity-onset_diabetes_of_the_young,_type_2</t>
  </si>
  <si>
    <t>CLNDISDB=MedGen:C1841962,OMIM:125851</t>
  </si>
  <si>
    <t>CLNHGVS=NC_000007.13:g.44185174C&gt;A</t>
  </si>
  <si>
    <t>GENEINFO=GCK:2645</t>
  </si>
  <si>
    <t>RS=193921338</t>
  </si>
  <si>
    <t>ALLELEID=44846</t>
  </si>
  <si>
    <t>CLNDN=Maturity-onset_diabetes_of_the_young,_type_2|not_provided</t>
  </si>
  <si>
    <t>CLNDISDB=MedGen:C1841962,OMIM:125851|MedGen:CN517202</t>
  </si>
  <si>
    <t>CLNHGVS=NC_000007.13:g.44185189G&gt;A</t>
  </si>
  <si>
    <t>RS=1064794741</t>
  </si>
  <si>
    <t>ALLELEID=410316</t>
  </si>
  <si>
    <t>CLNHGVS=NC_000018.9:g.11881048G&gt;A</t>
  </si>
  <si>
    <t>GENEINFO=GNAL:2774</t>
  </si>
  <si>
    <t>ALLELEID=644758</t>
  </si>
  <si>
    <t>CLNDN=Early_infantile_epileptic_encephalopathy</t>
  </si>
  <si>
    <t>CLNDISDB=MedGen:C4552072,Orphanet:ORPHA1934</t>
  </si>
  <si>
    <t>CLNHGVS=NC_000016.9:g.56226507G&gt;A</t>
  </si>
  <si>
    <t>GENEINFO=GNAO1:2775</t>
  </si>
  <si>
    <t>ALLELEID=623107</t>
  </si>
  <si>
    <t>CLNDN=Sensorineural_hearing_loss</t>
  </si>
  <si>
    <t>CLNDISDB=Human_Phenotype_Ontology:HP:0000407,MedGen:C0018784,SNOMED_CT:60700002</t>
  </si>
  <si>
    <t>CLNHGVS=NC_000005.9:g.140077641G&gt;A</t>
  </si>
  <si>
    <t>GENEINFO=HARS2:23438</t>
  </si>
  <si>
    <t>ORIGIN=4</t>
  </si>
  <si>
    <t>RS=143130309</t>
  </si>
  <si>
    <t>ALLELEID=590873</t>
  </si>
  <si>
    <t>CLNDN=Short_stature</t>
  </si>
  <si>
    <t>CLNDISDB=Human_Phenotype_Ontology:HP:0004322,MedGen:C0349588</t>
  </si>
  <si>
    <t>CLNHGVS=NC_000012.11:g.110600832C&gt;T</t>
  </si>
  <si>
    <t>GENEINFO=IFT81:28981</t>
  </si>
  <si>
    <t>ORIGIN=8</t>
  </si>
  <si>
    <t>ALLELEID=788747</t>
  </si>
  <si>
    <t>CLNDN=Acrocapitofemoral_dysplasia</t>
  </si>
  <si>
    <t>CLNDISDB=MedGen:C1843096,OMIM:607778,Orphanet:ORPHA63446</t>
  </si>
  <si>
    <t>CLNHGVS=NC_000002.11:g.219922380C&gt;T</t>
  </si>
  <si>
    <t>GENEINFO=IHH:3549</t>
  </si>
  <si>
    <t>RS=773387490</t>
  </si>
  <si>
    <t>ALLELEID=539123</t>
  </si>
  <si>
    <t>CLNDN=Dent_disease_2</t>
  </si>
  <si>
    <t>CLNDISDB=MedGen:C1845167,OMIM:300555</t>
  </si>
  <si>
    <t>CLNHGVS=NC_000001.10:g.38411428G&gt;A</t>
  </si>
  <si>
    <t>GENEINFO=INPP5B:3633</t>
  </si>
  <si>
    <t>MC=SO:0001583|missense_variant,SO:0001619|non-coding_transcript_variant,SO:0001819|synonymous_variant,SO:0001623|5_prime_UTR_variant</t>
  </si>
  <si>
    <t>RS=869320639</t>
  </si>
  <si>
    <t>ALLELEID=227056</t>
  </si>
  <si>
    <t>CLNDN=Tooth_agenesis</t>
  </si>
  <si>
    <t>CLNDISDB=MedGen:CN169366</t>
  </si>
  <si>
    <t>CLNHGVS=NC_000012.11:g.12318166C&gt;T</t>
  </si>
  <si>
    <t>GENEINFO=LRP6:4040</t>
  </si>
  <si>
    <t>RS=886041049</t>
  </si>
  <si>
    <t>ALLELEID=263526</t>
  </si>
  <si>
    <t>CLNDN=46,XY_sex_reversal,_type_6</t>
  </si>
  <si>
    <t>CLNDISDB=MedGen:C3151064,OMIM:613762</t>
  </si>
  <si>
    <t>CLNHGVS=NC_000005.9:g.56171095G&gt;A</t>
  </si>
  <si>
    <t>GENEINFO=MAP3K1:4214</t>
  </si>
  <si>
    <t>RS=1555246143</t>
  </si>
  <si>
    <t>ALLELEID=481412</t>
  </si>
  <si>
    <t>CLNDN=Mental_retardation_and_distinctive_facial_features_with_or_without_cardiac_defects</t>
  </si>
  <si>
    <t>CLNDISDB=MedGen:C4225208,OMIM:616789,Orphanet:ORPHA369891</t>
  </si>
  <si>
    <t>CLNHGVS=NC_000012.11:g.116435005G&gt;A</t>
  </si>
  <si>
    <t>GENEINFO=MED13L:23389</t>
  </si>
  <si>
    <t>ALLELEID=792585</t>
  </si>
  <si>
    <t>CLNHGVS=NC_000022.10:g.31354678G&gt;A</t>
  </si>
  <si>
    <t>GENEINFO=MORC2:22880</t>
  </si>
  <si>
    <t>ALLELEID=650764</t>
  </si>
  <si>
    <t>CLNDN=MYH-associated_polyposis</t>
  </si>
  <si>
    <t>CLNDISDB=MedGen:C1837991,OMIM:608456,Orphanet:ORPHA247798</t>
  </si>
  <si>
    <t>CLNHGVS=NC_000001.10:g.45799084C&gt;T</t>
  </si>
  <si>
    <t>RS=1131691685</t>
  </si>
  <si>
    <t>ALLELEID=421984</t>
  </si>
  <si>
    <t>CLNHGVS=NC_000014.8:g.23896881G&gt;C</t>
  </si>
  <si>
    <t>ALLELEID=626456</t>
  </si>
  <si>
    <t>CLNDN=Familial_hypertrophic_cardiomyopathy_1</t>
  </si>
  <si>
    <t>CLNDISDB=MedGen:C3495498,OMIM:192600</t>
  </si>
  <si>
    <t>CLNHGVS=NC_000020.10:g.33587083G&gt;A</t>
  </si>
  <si>
    <t>GENEINFO=MYH7B:57644</t>
  </si>
  <si>
    <t>RS=1131691492</t>
  </si>
  <si>
    <t>ALLELEID=421881</t>
  </si>
  <si>
    <t>CLNHGVS=NC_000011.9:g.67800670G&gt;A</t>
  </si>
  <si>
    <t>GENEINFO=NDUFS8:4728</t>
  </si>
  <si>
    <t>ALLELEID=676963</t>
  </si>
  <si>
    <t>CLNDN=Charcot-Marie-Tooth_disease,_demyelinating,_type_1f</t>
  </si>
  <si>
    <t>CLNDISDB=MedGen:C1843164,OMIM:607734,Orphanet:ORPHA101085</t>
  </si>
  <si>
    <t>CLNHGVS=NC_000008.10:g.24813193C&gt;T</t>
  </si>
  <si>
    <t>GENEINFO=NEFL:4747</t>
  </si>
  <si>
    <t>RS=1064795274</t>
  </si>
  <si>
    <t>ALLELEID=405723</t>
  </si>
  <si>
    <t>CLNHGVS=NC_000002.11:g.32476313C&gt;T</t>
  </si>
  <si>
    <t>GENEINFO=NLRC4:58484</t>
  </si>
  <si>
    <t>RS=786204729</t>
  </si>
  <si>
    <t>ALLELEID=187047</t>
  </si>
  <si>
    <t>CLNDN=Finnish_congenital_nephrotic_syndrome</t>
  </si>
  <si>
    <t>CLNDISDB=MedGen:C0403399,OMIM:256300,Orphanet:ORPHA839,SNOMED_CT:197601003</t>
  </si>
  <si>
    <t>CLNHGVS=NC_000019.9:g.36322274C&gt;T</t>
  </si>
  <si>
    <t>RS=1553312833</t>
  </si>
  <si>
    <t>ALLELEID=540687</t>
  </si>
  <si>
    <t>CLNDN=Nephrotic_syndrome,_idiopathic,_steroid-resistant</t>
  </si>
  <si>
    <t>CLNDISDB=MedGen:CN034406,OMIM:600995</t>
  </si>
  <si>
    <t>CLNHGVS=NC_000001.10:g.179521737C&gt;T</t>
  </si>
  <si>
    <t>GENEINFO=NPHS2:7827|AXDND1:126859</t>
  </si>
  <si>
    <t>MC=SO:0001575|splice_donor_variant,SO:0001627|intron_variant</t>
  </si>
  <si>
    <t>RS=1565129771</t>
  </si>
  <si>
    <t>ALLELEID=612153</t>
  </si>
  <si>
    <t>CLNDN=Deafness,_autosomal_recessive_18b</t>
  </si>
  <si>
    <t>CLNDISDB=MedGen:C3554163,OMIM:614945</t>
  </si>
  <si>
    <t>CLNHGVS=NC_000011.9:g.17660062G&gt;A</t>
  </si>
  <si>
    <t>RS=1193023501</t>
  </si>
  <si>
    <t>ALLELEID=497384</t>
  </si>
  <si>
    <t>CLNDN=Rare_genetic_deafness</t>
  </si>
  <si>
    <t>CLNDISDB=MedGen:CN826980,Orphanet:ORPHA96210</t>
  </si>
  <si>
    <t>CLNHGVS=NC_000011.9:g.17650706G&gt;A</t>
  </si>
  <si>
    <t>ALLELEID=654112</t>
  </si>
  <si>
    <t>CLNDN=CONGENITAL_ANOMALIES_OF_KIDNEY_AND_URINARY_TRACT_SYNDROME_WITH_OR_WITHOUT_HEARING_LOSS,_ABNORMAL_EARS,_OR_DEVELOPMENTAL_DELAY</t>
  </si>
  <si>
    <t>CLNDISDB=MedGen:C4539968,OMIM:617641</t>
  </si>
  <si>
    <t>CLNHGVS=NC_000001.10:g.164529204C&gt;T</t>
  </si>
  <si>
    <t>GENEINFO=PBX1:5087</t>
  </si>
  <si>
    <t>MC=SO:0001587|nonsense,SO:0001623|5_prime_UTR_variant</t>
  </si>
  <si>
    <t>RS=1553762839</t>
  </si>
  <si>
    <t>ALLELEID=440763</t>
  </si>
  <si>
    <t>CLNHGVS=NC_000003.11:g.167422629C&gt;T</t>
  </si>
  <si>
    <t>GENEINFO=PDCD10:11235</t>
  </si>
  <si>
    <t>RS=746348793</t>
  </si>
  <si>
    <t>ALLELEID=566841</t>
  </si>
  <si>
    <t>CLNDN=Glycogen_storage_disease,_type_VII</t>
  </si>
  <si>
    <t>CLNDISDB=MedGen:C0017926,OMIM:232800,Orphanet:ORPHA371,SNOMED_CT:89597008</t>
  </si>
  <si>
    <t>CLNHGVS=NC_000012.11:g.48533696G&gt;A</t>
  </si>
  <si>
    <t>GENEINFO=PFKM:5213</t>
  </si>
  <si>
    <t>RS=1553927783</t>
  </si>
  <si>
    <t>ALLELEID=440856</t>
  </si>
  <si>
    <t>CLNHGVS=NC_000004.11:g.88986648G&gt;A</t>
  </si>
  <si>
    <t>GENEINFO=PKD2:5311</t>
  </si>
  <si>
    <t>RS=1057519951</t>
  </si>
  <si>
    <t>ALLELEID=363397</t>
  </si>
  <si>
    <t>CLNDN=Lung_adenocarcinoma|Neoplasm_of_the_breast|Squamous_cell_carcinoma_of_the_head_and_neck|Adenocarcinoma_of_stomach</t>
  </si>
  <si>
    <t>CLNDISDB=Human_Phenotype_Ontology:HP:0030078,MeSH:C538231,MedGen:C0152013|Human_Phenotype_Ontology:HP:0100013,MeSH:D001943,MedGen:C1458155,Orphanet:ORPHA180250,SNOMED_CT:126926005|MeSH:C535575,MedGen:C1168401,OMIM:275355,Orphanet:ORPHA67037|MedGen:C0278701</t>
  </si>
  <si>
    <t>CLNHGVS=NC_000003.11:g.49412905C&gt;T</t>
  </si>
  <si>
    <t>GENEINFO=RHOA:387</t>
  </si>
  <si>
    <t>RS=754279676</t>
  </si>
  <si>
    <t>ALLELEID=553567</t>
  </si>
  <si>
    <t>CLNHGVS=NC_000003.11:g.77147198G&gt;A</t>
  </si>
  <si>
    <t>GENEINFO=ROBO2:6092</t>
  </si>
  <si>
    <t>ALLELEID=791477</t>
  </si>
  <si>
    <t>CLNDN=INTELLECTUAL_DEVELOPMENTAL_DISORDER_WITH_OR_WITHOUT_EPILEPSY_OR_CEREBELLAR_ATAXIA</t>
  </si>
  <si>
    <t>CLNDISDB=MedGen:C4748041,OMIM:618060</t>
  </si>
  <si>
    <t>CLNHGVS=NC_000015.9:g.60806853C&gt;T</t>
  </si>
  <si>
    <t>GENEINFO=RORA:6095|RORA-AS1:101928784</t>
  </si>
  <si>
    <t>RS=1085308028</t>
  </si>
  <si>
    <t>ALLELEID=414862</t>
  </si>
  <si>
    <t>CLNHGVS=NC_000002.11:g.200193632C&gt;T</t>
  </si>
  <si>
    <t>GENEINFO=SATB2:23314</t>
  </si>
  <si>
    <t>ALLELEID=644768</t>
  </si>
  <si>
    <t>CLNHGVS=NC_000016.9:g.56899415C&gt;T</t>
  </si>
  <si>
    <t>GENEINFO=SLC12A3:6559</t>
  </si>
  <si>
    <t>RS=980641322</t>
  </si>
  <si>
    <t>ALLELEID=414875</t>
  </si>
  <si>
    <t>CLNHGVS=NC_000002.11:g.228564208C&gt;T</t>
  </si>
  <si>
    <t>GENEINFO=SLC19A3:80704</t>
  </si>
  <si>
    <t>RS=370866589</t>
  </si>
  <si>
    <t>ALLELEID=590445</t>
  </si>
  <si>
    <t>CLNDN=Anophthalmos_with_limb_anomalies</t>
  </si>
  <si>
    <t>CLNDISDB=MedGen:C0599973,OMIM:206920,Orphanet:ORPHA1106</t>
  </si>
  <si>
    <t>CLNHGVS=NC_000014.8:g.70418978C&gt;T</t>
  </si>
  <si>
    <t>GENEINFO=SMOC1:64093</t>
  </si>
  <si>
    <t>ALLELEID=653035</t>
  </si>
  <si>
    <t>CLNDN=Legius_syndrome</t>
  </si>
  <si>
    <t>CLNDISDB=MedGen:C1969623,OMIM:611431,Orphanet:ORPHA137605</t>
  </si>
  <si>
    <t>CLNHGVS=NC_000015.9:g.38591749G&gt;A</t>
  </si>
  <si>
    <t>GENEINFO=SPRED1:161742</t>
  </si>
  <si>
    <t>ALLELEID=653020</t>
  </si>
  <si>
    <t>CLNDN=Generalized_epilepsy_with_febrile_seizures_plus,_type_9</t>
  </si>
  <si>
    <t>CLNDISDB=MedGen:C4015395,OMIM:616172</t>
  </si>
  <si>
    <t>CLNHGVS=NC_000016.9:g.31008822C&gt;T</t>
  </si>
  <si>
    <t>GENEINFO=STX1B:112755</t>
  </si>
  <si>
    <t>RS=187225056</t>
  </si>
  <si>
    <t>ALLELEID=409448</t>
  </si>
  <si>
    <t>CLNHGVS=NC_000016.9:g.1545403G&gt;A</t>
  </si>
  <si>
    <t>GENEINFO=TELO2:9894</t>
  </si>
  <si>
    <t>RS=121908815</t>
  </si>
  <si>
    <t>ALLELEID=132487</t>
  </si>
  <si>
    <t>CLNDN=Pheochromocytoma</t>
  </si>
  <si>
    <t>CLNDISDB=Human_Phenotype_Ontology:HP:0002666,MedGen:C0031511,OMIM:171300</t>
  </si>
  <si>
    <t>CLNHGVS=NC_000002.11:g.96931044G&gt;A</t>
  </si>
  <si>
    <t>GENEINFO=TMEM127:55654</t>
  </si>
  <si>
    <t>RS=863225238</t>
  </si>
  <si>
    <t>ALLELEID=214287</t>
  </si>
  <si>
    <t>CLNDN=Joubert_syndrome_6</t>
  </si>
  <si>
    <t>CLNDISDB=MedGen:C1853153,OMIM:610688</t>
  </si>
  <si>
    <t>CLNHGVS=NC_000008.10:g.94809684C&gt;T</t>
  </si>
  <si>
    <t>GENEINFO=TMEM67:91147</t>
  </si>
  <si>
    <t>RS=11575996</t>
  </si>
  <si>
    <t>ALLELEID=420639</t>
  </si>
  <si>
    <t>CLNDN=Hereditary_cancer-predisposing_syndrome|Li-Fraumeni_syndrome|not_provided</t>
  </si>
  <si>
    <t>CLNDISDB=MedGen:C0027672,SNOMED_CT:699346009|MedGen:C0085390,Orphanet:ORPHA524,SNOMED_CT:428850001|MedGen:CN517202</t>
  </si>
  <si>
    <t>CLNHGVS=NC_000017.10:g.7576853C&gt;T</t>
  </si>
  <si>
    <t>GENEINFO=TP53:7157</t>
  </si>
  <si>
    <t>RS=869312085</t>
  </si>
  <si>
    <t>ALLELEID=225060</t>
  </si>
  <si>
    <t>CLNDN=Primary_dilated_cardiomyopathy|Cardiovascular_phenotype</t>
  </si>
  <si>
    <t>CLNDISDB=EFO:EFO_0000407,Human_Phenotype_Ontology:HP:0001644,MedGen:C0007193,Orphanet:ORPHA217604,SNOMED_CT:195021004|MedGen:CN230736</t>
  </si>
  <si>
    <t>CLNHGVS=NC_000002.11:g.179404286G&gt;A</t>
  </si>
  <si>
    <t>GENEINFO=TTN:7273|TTN-AS1:100506866</t>
  </si>
  <si>
    <t>RS=429358</t>
  </si>
  <si>
    <t>AF_EXAC=0.18433</t>
  </si>
  <si>
    <t>AF_TGP=0.15056</t>
  </si>
  <si>
    <t>ALLELEID=32903</t>
  </si>
  <si>
    <t>CLNDN=Primary_degenerative_dementia_of_the_Alzheimer_type,_presenile_onset|Alzheimer's_disease|Warfarin_response|Alzheimer_disease_2|not_provided</t>
  </si>
  <si>
    <t>CLNDNINCL=APOE4(-)-FREIBURG|APOE5_VARIANT|Familial_type_3_hyperlipoproteinemia|not_specified</t>
  </si>
  <si>
    <t>CLNDISDB=MeSH:D000544,MedGen:C0750901|MedGen:C0002395,OMIM:104300,SNOMED_CT:26929004|MedGen:C0750384,OMIM:122700|MedGen:C1863051,OMIM:104310|MedGen:CN517202</t>
  </si>
  <si>
    <t>CLNDISDBINCL=.|.|MedGen:C0020479,OMIM:617347,Orphanet:ORPHA412,SNOMED_CT:398796005|MedGen:CN169374</t>
  </si>
  <si>
    <t>CLNHGVS=NC_000019.9:g.45411941T&gt;C</t>
  </si>
  <si>
    <t>CLNSIG=Likely_pathogenic,_other,_risk_factor</t>
  </si>
  <si>
    <t>CLNSIGINCL=440870:Pathogenic|441267:Pathogenic|441268:Pathogenic|441269:association|666796:Uncertain_significance</t>
  </si>
  <si>
    <t>CLNVI=Molecular_Diagnostic_Laboratory_for_Inherited_Cardiovascular_Disease,Montreal_Heart_Institute:9115002|OMIM_Allelic_Variant:107741.0008|OMIM_Allelic_Variant:107741.0016|OMIM_Allelic_Variant:107741.0022|OMIM_Allelic_Variant:107741.0023|OMIM_Allelic_Variant:107741.0025|UniProtKB_(protein):P02649#VAR_000652</t>
  </si>
  <si>
    <t>GENEINFO=APOE:348</t>
  </si>
  <si>
    <t>RS=1419548558</t>
  </si>
  <si>
    <t>ALLELEID=481053</t>
  </si>
  <si>
    <t>CLNDN=Waardenburg_syndrome_type_1</t>
  </si>
  <si>
    <t>CLNDISDB=MedGen:C1847800,OMIM:193500,Orphanet:ORPHA894</t>
  </si>
  <si>
    <t>CLNHGVS=NC_000002.11:g.223161876C&gt;G</t>
  </si>
  <si>
    <t>CLNSIG=Pathogenic/Likely_pathogenic</t>
  </si>
  <si>
    <t>CLNVI=Center_for_Human_Genetics,_Inc:PAX3-A4</t>
  </si>
  <si>
    <t>GENEINFO=PAX3:5077</t>
  </si>
  <si>
    <t>RS=1305542291</t>
  </si>
  <si>
    <t>ALLELEID=418811</t>
  </si>
  <si>
    <t>CLNDN=Rod-cone_dystrophy|Intellectual_disability,_moderate|INTELLECTUAL_DEVELOPMENTAL_DISORDER_AND_RETINITIS_PIGMENTOSA</t>
  </si>
  <si>
    <t>CLNDISDB=Human_Phenotype_Ontology:HP:0000510,MedGen:C4072872|Human_Phenotype_Ontology:HP:0002342,MedGen:C0026351|MedGen:C4748658,OMIM:618195</t>
  </si>
  <si>
    <t>CLNHGVS=NC_000015.9:g.76673768C&gt;T</t>
  </si>
  <si>
    <t>CLNVI=Department_of_Genetics,Fundacion_Jimenez_Diaz_University_Hospital:RP-1873_ex27|OMIM_Allelic_Variant:611611.0004</t>
  </si>
  <si>
    <t>GENEINFO=SCAPER:49855</t>
  </si>
  <si>
    <t>RS=397514369</t>
  </si>
  <si>
    <t>ALLELEID=36357</t>
  </si>
  <si>
    <t>CLNDN=Biotinidase_deficiency|not_provided</t>
  </si>
  <si>
    <t>CLNDISDB=MedGen:C0220754,OMIM:253260,Orphanet:ORPHA79241,SNOMED_CT:8808004|MedGen:CN517202</t>
  </si>
  <si>
    <t>CLNHGVS=NC_000003.11:g.15685920G&gt;A</t>
  </si>
  <si>
    <t>CLNVI=HGMD:CM000663</t>
  </si>
  <si>
    <t>GENEINFO=BTD:686</t>
  </si>
  <si>
    <t>RS=112901682</t>
  </si>
  <si>
    <t>ALLELEID=76366</t>
  </si>
  <si>
    <t>CLNDN=Aortic_aneurysm,_familial_thoracic_6|Thoracic_aortic_aneurysm_and_aortic_dissection|not_provided</t>
  </si>
  <si>
    <t>CLNDISDB=MedGen:C2673186,OMIM:611788|MedGen:C4707243,Orphanet:ORPHA91387|MedGen:CN517202</t>
  </si>
  <si>
    <t>CLNHGVS=NC_000010.10:g.90708573G&gt;A</t>
  </si>
  <si>
    <t>CLNVI=OMIM_Allelic_Variant:102620.0005</t>
  </si>
  <si>
    <t>GENEINFO=ACTA2:59</t>
  </si>
  <si>
    <t>RS=397514038</t>
  </si>
  <si>
    <t>ALLELEID=31856</t>
  </si>
  <si>
    <t>CLNDN=Arrhythmogenic_right_ventricular_cardiomyopathy|Arrhythmogenic_right_ventricular_cardiomyopathy,_type_10|not_provided</t>
  </si>
  <si>
    <t>CLNDISDB=MedGen:C0349788,Orphanet:ORPHA247,SNOMED_CT:253528005,SNOMED_CT:281170005|MedGen:C1857777,OMIM:610193|MedGen:CN517202</t>
  </si>
  <si>
    <t>CLNHGVS=NC_000018.9:g.29121154A&gt;G</t>
  </si>
  <si>
    <t>CLNVI=OMIM_Allelic_Variant:125671.0008</t>
  </si>
  <si>
    <t>GENEINFO=DSG2:1829</t>
  </si>
  <si>
    <t>RS=121434430</t>
  </si>
  <si>
    <t>ALLELEID=21728</t>
  </si>
  <si>
    <t>CLNDN=Megaloblastic_anemia_1,_Finnish_type|Megaloblastic_anemia_due_to_inborn_errors_of_metabolism</t>
  </si>
  <si>
    <t>CLNDISDB=MedGen:C4016819|MedGen:C4551825,OMIM:261100,Orphanet:ORPHA35858,SNOMED_CT:34925000</t>
  </si>
  <si>
    <t>CLNHGVS=NC_000010.10:g.17083159G&gt;A</t>
  </si>
  <si>
    <t>CLNVI=OMIM_Allelic_Variant:602997.0001|UniProtKB_(protein):O60494#VAR_025288</t>
  </si>
  <si>
    <t>RS=121434370</t>
  </si>
  <si>
    <t>ALLELEID=17125</t>
  </si>
  <si>
    <t>CLNHGVS=NC_000019.9:g.13008527G&gt;A</t>
  </si>
  <si>
    <t>CLNVI=OMIM_Allelic_Variant:608801.0005|UniProtKB_(protein):Q92947#VAR_000402</t>
  </si>
  <si>
    <t>RS=587777167</t>
  </si>
  <si>
    <t>ALLELEID=106652</t>
  </si>
  <si>
    <t>CLNDN=Martsolf_syndrome|Warburg_micro_syndrome_2</t>
  </si>
  <si>
    <t>CLNDISDB=MedGen:C0796037,OMIM:212720,Orphanet:ORPHA1387|MedGen:C3280214,OMIM:614225</t>
  </si>
  <si>
    <t>CLNHGVS=NC_000001.10:g.220364621G&gt;A</t>
  </si>
  <si>
    <t>CLNVI=OMIM_Allelic_Variant:609275.0003</t>
  </si>
  <si>
    <t>GENEINFO=RAB3GAP2:25782</t>
  </si>
  <si>
    <t>RS=61751384</t>
  </si>
  <si>
    <t>ALLELEID=105352</t>
  </si>
  <si>
    <t>CLNDN=Stargardt_disease_1|not_provided</t>
  </si>
  <si>
    <t>CLNDISDB=MeSH:C535804,MedGen:C1855465,OMIM:248200|MedGen:CN517202</t>
  </si>
  <si>
    <t>CLNHGVS=NC_000001.10:g.94466422C&gt;T</t>
  </si>
  <si>
    <t>CLNVI=UniProtKB_(protein):P78363#VAR_008489</t>
  </si>
  <si>
    <t>RS=748382994</t>
  </si>
  <si>
    <t>ALLELEID=570613</t>
  </si>
  <si>
    <t>CLNDN=Combined_malonic_and_methylmalonic_aciduria</t>
  </si>
  <si>
    <t>CLNDISDB=MedGen:C3280314,OMIM:614265,Orphanet:ORPHA289504</t>
  </si>
  <si>
    <t>CLNHGVS=NC_000016.9:g.89211713C&gt;T</t>
  </si>
  <si>
    <t>GENEINFO=ACSF3:197322</t>
  </si>
  <si>
    <t>RS=372221490</t>
  </si>
  <si>
    <t>ALLELEID=213817</t>
  </si>
  <si>
    <t>CLNDN=Gnathodiaphyseal_dysplasia|Limb-girdle_muscular_dystrophy,_type_2L|not_provided</t>
  </si>
  <si>
    <t>CLNDISDB=MedGen:C1833736,OMIM:166260,Orphanet:ORPHA53697|MedGen:C1969785,OMIM:611307,Orphanet:ORPHA206549|MedGen:CN517202</t>
  </si>
  <si>
    <t>CLNHGVS=NC_000011.9:g.22257823G&gt;A</t>
  </si>
  <si>
    <t>GENEINFO=ANO5:203859</t>
  </si>
  <si>
    <t>RS=373697663</t>
  </si>
  <si>
    <t>ALLELEID=359828</t>
  </si>
  <si>
    <t>CLNDN=Argininosuccinate_lyase_deficiency|not_provided</t>
  </si>
  <si>
    <t>CLNDISDB=MedGen:C0268547,OMIM:207900,Orphanet:ORPHA23,SNOMED_CT:41013004|MedGen:CN517202</t>
  </si>
  <si>
    <t>CLNHGVS=NC_000007.13:g.65551784G&gt;A</t>
  </si>
  <si>
    <t>GENEINFO=ASL:435</t>
  </si>
  <si>
    <t>RS=879255683</t>
  </si>
  <si>
    <t>ALLELEID=247646</t>
  </si>
  <si>
    <t>CLNDN=Multiple_fibrofolliculomas|not_provided</t>
  </si>
  <si>
    <t>CLNDISDB=MedGen:C0346010,OMIM:135150,Orphanet:ORPHA122,SNOMED_CT:110985001|MedGen:CN517202</t>
  </si>
  <si>
    <t>CLNHGVS=NC_000017.10:g.17117130G&gt;A</t>
  </si>
  <si>
    <t>GENEINFO=FLCN:201163</t>
  </si>
  <si>
    <t>RS=1563000044</t>
  </si>
  <si>
    <t>ALLELEID=611673</t>
  </si>
  <si>
    <t>CLNDN=Myofibrillar_myopathy,_filamin_C-related|Myopathy,_distal,_4|Cardiomyopathy,_familial_hypertrophic,_26|Dilated_Cardiomyopathy,_Dominant|not_provided</t>
  </si>
  <si>
    <t>CLNDISDB=MedGen:C1836050,OMIM:609524|MedGen:C3279722,OMIM:614065|MedGen:C4310749,OMIM:617047|MedGen:CN239310|MedGen:CN517202</t>
  </si>
  <si>
    <t>CLNHGVS=NC_000007.13:g.128489402C&gt;T</t>
  </si>
  <si>
    <t>GENEINFO=FLNC:2318</t>
  </si>
  <si>
    <t>RS=111033723</t>
  </si>
  <si>
    <t>ALLELEID=36549</t>
  </si>
  <si>
    <t>CLNDN=Deficiency_of_UDPglucose-hexose-1-phosphate_uridylyltransferase|not_provided</t>
  </si>
  <si>
    <t>CLNDISDB=MedGen:C0268151,OMIM:230400,Orphanet:ORPHA79239,SNOMED_CT:124354006|MedGen:CN517202</t>
  </si>
  <si>
    <t>CLNHGVS=NC_000009.11:g.34648169G&gt;A</t>
  </si>
  <si>
    <t>GENEINFO=GALT:2592</t>
  </si>
  <si>
    <t>RS=1553128813</t>
  </si>
  <si>
    <t>ALLELEID=541068</t>
  </si>
  <si>
    <t>CLNHGVS=NC_000001.10:g.45798452G&gt;A</t>
  </si>
  <si>
    <t>RS=1194679272</t>
  </si>
  <si>
    <t>ALLELEID=547078</t>
  </si>
  <si>
    <t>CLNDN=Propionyl-CoA_carboxylase_deficiency</t>
  </si>
  <si>
    <t>CLNDISDB=Human_Phenotype_Ontology:HP:0003353,MedGen:C0268579,OMIM:606054,Orphanet:ORPHA35</t>
  </si>
  <si>
    <t>CLNHGVS=NC_000013.10:g.101101515C&gt;T</t>
  </si>
  <si>
    <t>GENEINFO=PCCA:5095</t>
  </si>
  <si>
    <t>MC=SO:0001587|nonsense,SO:0001619|non-coding_transcript_variant,SO:0001627|intron_variant</t>
  </si>
  <si>
    <t>RS=149682171</t>
  </si>
  <si>
    <t>ALLELEID=192124</t>
  </si>
  <si>
    <t>CLNDN=Walker-Warburg_congenital_muscular_dystrophy|Limb-girdle_muscular_dystrophy-dystroglycanopathy,_type_C1|Congenital_muscular_dystrophy-dystroglycanopathy_with_mental_retardation,_type_B1|not_provided</t>
  </si>
  <si>
    <t>CLNDISDB=MedGen:C0265221,Orphanet:ORPHA899,SNOMED_CT:111504002|MedGen:C1836373,OMIM:609308,Orphanet:ORPHA86812|MedGen:C3150415,OMIM:613155|MedGen:CN517202</t>
  </si>
  <si>
    <t>CLNHGVS=NC_000009.11:g.134397500C&gt;T</t>
  </si>
  <si>
    <t>RS=199473623</t>
  </si>
  <si>
    <t>ALLELEID=78829</t>
  </si>
  <si>
    <t>CLNDN=Brugada_syndrome|Long_QT_syndrome_3|not_provided</t>
  </si>
  <si>
    <t>CLNDISDB=MedGen:C1142166,Orphanet:ORPHA130,SNOMED_CT:418818005|MedGen:C1859062,OMIM:603830|MedGen:CN517202</t>
  </si>
  <si>
    <t>CLNHGVS=NC_000003.11:g.38592977C&gt;T</t>
  </si>
  <si>
    <t>RS=730881116</t>
  </si>
  <si>
    <t>ALLELEID=178913</t>
  </si>
  <si>
    <t>CLNDN=Hypertrophic_cardiomyopathy|Left_ventricular_noncompaction_6|Familial_hypertrophic_cardiomyopathy_2|Familial_restrictive_cardiomyopathy_3|Cardiovascular_phenotype|not_provided</t>
  </si>
  <si>
    <t>CLNDISDB=Human_Phenotype_Ontology:HP:0001639,MedGen:C0007194,Orphanet:ORPHA217569|MedGen:C1832243,OMIM:601494|MedGen:C1861864,OMIM:115195|MedGen:C2676271,OMIM:612422|MedGen:CN230736|MedGen:CN517202</t>
  </si>
  <si>
    <t>CLNHGVS=NC_000001.10:g.201328344C&gt;T</t>
  </si>
  <si>
    <t>GENEINFO=TNNT2:7139</t>
  </si>
  <si>
    <t xml:space="preserve">Note: Genomic coverage of both samples is less than 1x, thus cannot be called heterozygous or homozygous as there is on average only one read at each site. This output simply indicates the presence of at least one read at the variant site that is either ALT or REF. Damage has not been taken into account. Coverage in EDI064 is low enough that there may be significant reference bias in these calls. </t>
  </si>
  <si>
    <r>
      <rPr>
        <b/>
        <sz val="12"/>
        <color theme="1"/>
        <rFont val="Arial"/>
      </rPr>
      <t>Table S12:</t>
    </r>
    <r>
      <rPr>
        <sz val="12"/>
        <color theme="1"/>
        <rFont val="Arial"/>
      </rPr>
      <t xml:space="preserve"> Results of the analysis of antibiotic resistance associated intervals a) Coverage statistics for our mapping to the reference panel for 11 genes associated with antibiotic resistance in </t>
    </r>
    <r>
      <rPr>
        <i/>
        <sz val="12"/>
        <color theme="1"/>
        <rFont val="Arial"/>
      </rPr>
      <t>H. influenzae</t>
    </r>
    <r>
      <rPr>
        <sz val="12"/>
        <color theme="1"/>
        <rFont val="Arial"/>
      </rPr>
      <t>. b) Amino Acid (AA) calls and depth of coverage for each codon for substitutions reported in Tristram et al. 2007 for PRP3/ftsl.</t>
    </r>
  </si>
  <si>
    <t>MQ&gt;30</t>
  </si>
  <si>
    <t>MQ&gt;0</t>
  </si>
  <si>
    <t>gene name</t>
  </si>
  <si>
    <t>product</t>
  </si>
  <si>
    <t>Reference/Interval</t>
  </si>
  <si>
    <t>numreads</t>
  </si>
  <si>
    <t>coverage</t>
  </si>
  <si>
    <t>meandepth</t>
  </si>
  <si>
    <t>meanmapq</t>
  </si>
  <si>
    <t>Edit distance</t>
  </si>
  <si>
    <t>ftsI</t>
  </si>
  <si>
    <t>PBP3</t>
  </si>
  <si>
    <t>NC_000907.1:1197840-1199672</t>
  </si>
  <si>
    <t>dacA</t>
  </si>
  <si>
    <t>PBP5</t>
  </si>
  <si>
    <t>CP005967.1:c1556773-1555592</t>
  </si>
  <si>
    <t>dacB</t>
  </si>
  <si>
    <t>PBP4</t>
  </si>
  <si>
    <t>CP005967.1:1193031-1194470</t>
  </si>
  <si>
    <t>acrB</t>
  </si>
  <si>
    <t>AcrAB efflux pump</t>
  </si>
  <si>
    <t>CP002276.1:c1499308-1496210</t>
  </si>
  <si>
    <t>acrA</t>
  </si>
  <si>
    <t>CP002276.1:c1500456-1499308</t>
  </si>
  <si>
    <t>acrR</t>
  </si>
  <si>
    <t>repressor for AcrAB efflux pump</t>
  </si>
  <si>
    <t>CP002276.1:c1501099-1500536</t>
  </si>
  <si>
    <t>TEM-1</t>
  </si>
  <si>
    <t>TEM type β-lactamase; plasmid</t>
  </si>
  <si>
    <t>NC_019180.1:c2400-1540</t>
  </si>
  <si>
    <t>ROB-1</t>
  </si>
  <si>
    <t>ROB-1 β-lactamase; plasmid</t>
  </si>
  <si>
    <t>NG_049977.1</t>
  </si>
  <si>
    <t xml:space="preserve">tet(B) </t>
  </si>
  <si>
    <t>Tet(B) tetracycline efflux protein</t>
  </si>
  <si>
    <t>NG_048163.1</t>
  </si>
  <si>
    <t>tet(M)</t>
  </si>
  <si>
    <t>Tet(M) ribosomal protection protein; plasmid</t>
  </si>
  <si>
    <t>NG_048217.1</t>
  </si>
  <si>
    <t>cat</t>
  </si>
  <si>
    <t>Chloramphenicol acetyltransferase; plasmid</t>
  </si>
  <si>
    <t>NC_011409.1:c18211-17570</t>
  </si>
  <si>
    <t>AA Pos</t>
  </si>
  <si>
    <t>AA at position in Rd KW20</t>
  </si>
  <si>
    <t>AA at position for HI-EDI064</t>
  </si>
  <si>
    <t>Depth of Coverage for HI-EDI064</t>
  </si>
  <si>
    <t>Comments</t>
  </si>
  <si>
    <t>D</t>
  </si>
  <si>
    <t>(N)</t>
  </si>
  <si>
    <t>1X</t>
  </si>
  <si>
    <t>N but G&gt;A, so it could be due to deamination</t>
  </si>
  <si>
    <t>S</t>
  </si>
  <si>
    <t>AA was found one 353 instead of 352 in NC_000907.1</t>
  </si>
  <si>
    <t>M</t>
  </si>
  <si>
    <t>L</t>
  </si>
  <si>
    <t>R</t>
  </si>
  <si>
    <t>V</t>
  </si>
  <si>
    <t>Syn SNP 3rd Pos A&gt;G</t>
  </si>
  <si>
    <t>Y</t>
  </si>
  <si>
    <t>nsSNP 1st Pos G&gt;A 5X</t>
  </si>
  <si>
    <t>nsSNP 2nd Pos  A&gt;G</t>
  </si>
  <si>
    <t>nsSNP 1st Pos G&gt;T 11X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</si>
</sst>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d\-mmmm\-yyyy"/>
    <numFmt numFmtId="165" formatCode="dd\-mmm\-yyyy"/>
    <numFmt numFmtId="166" formatCode="0.000"/>
    <numFmt numFmtId="167" formatCode="dd\-mm\-yyyy"/>
    <numFmt numFmtId="168" formatCode="d/m"/>
    <numFmt numFmtId="169" formatCode="m/yyyy"/>
    <numFmt numFmtId="170" formatCode="0.0"/>
    <numFmt numFmtId="171" formatCode="0.0000"/>
    <numFmt numFmtId="172" formatCode="m/d"/>
  </numFmts>
  <fonts count="38">
    <font>
      <sz val="10"/>
      <color rgb="FF000000"/>
      <name val="Arial"/>
    </font>
    <font>
      <sz val="11"/>
      <color rgb="FF222222"/>
      <name val="Arial"/>
    </font>
    <font>
      <b/>
      <sz val="10"/>
      <color theme="1"/>
      <name val="Arial"/>
    </font>
    <font>
      <sz val="10"/>
      <color theme="1"/>
      <name val="Arial"/>
    </font>
    <font>
      <sz val="12"/>
      <color rgb="FF000000"/>
      <name val="Arial"/>
    </font>
    <font>
      <sz val="10"/>
      <color rgb="FF000000"/>
      <name val="Asap"/>
    </font>
    <font>
      <b/>
      <sz val="10"/>
      <color theme="0"/>
      <name val="Asap"/>
    </font>
    <font>
      <sz val="10"/>
      <name val="Arial"/>
    </font>
    <font>
      <b/>
      <sz val="12"/>
      <color theme="1"/>
      <name val="Arial"/>
    </font>
    <font>
      <b/>
      <sz val="14"/>
      <color theme="1"/>
      <name val="Arial"/>
    </font>
    <font>
      <sz val="14"/>
      <color theme="1"/>
      <name val="Arial"/>
    </font>
    <font>
      <b/>
      <sz val="10"/>
      <color rgb="FF333333"/>
      <name val="-apple-system"/>
    </font>
    <font>
      <b/>
      <sz val="10"/>
      <color rgb="FF333333"/>
      <name val="Arial"/>
    </font>
    <font>
      <i/>
      <sz val="10"/>
      <color rgb="FF333333"/>
      <name val="-apple-system"/>
    </font>
    <font>
      <sz val="10"/>
      <color rgb="FF333333"/>
      <name val="Arial"/>
    </font>
    <font>
      <sz val="10"/>
      <color rgb="FF333333"/>
      <name val="-apple-system"/>
    </font>
    <font>
      <sz val="10"/>
      <color rgb="FF000000"/>
      <name val="Arial"/>
    </font>
    <font>
      <u/>
      <sz val="10"/>
      <color rgb="FF1155CC"/>
      <name val="Arial"/>
    </font>
    <font>
      <b/>
      <sz val="18"/>
      <color theme="1"/>
      <name val="Arial"/>
    </font>
    <font>
      <sz val="12"/>
      <color theme="1"/>
      <name val="Arial"/>
    </font>
    <font>
      <sz val="12"/>
      <color theme="1"/>
      <name val="Calibri"/>
    </font>
    <font>
      <b/>
      <sz val="10"/>
      <color theme="1"/>
      <name val="Arial"/>
    </font>
    <font>
      <b/>
      <sz val="10"/>
      <color theme="1"/>
      <name val="Calibri"/>
    </font>
    <font>
      <sz val="10"/>
      <color theme="1"/>
      <name val="Arial"/>
    </font>
    <font>
      <sz val="10"/>
      <color theme="1"/>
      <name val="Calibri"/>
    </font>
    <font>
      <b/>
      <sz val="12"/>
      <color rgb="FF333333"/>
      <name val="Arial"/>
    </font>
    <font>
      <b/>
      <sz val="10"/>
      <color rgb="FF333333"/>
      <name val="Arial"/>
    </font>
    <font>
      <sz val="10"/>
      <color rgb="FF333333"/>
      <name val="Arial"/>
    </font>
    <font>
      <b/>
      <sz val="10"/>
      <color rgb="FF000000"/>
      <name val="Arial"/>
    </font>
    <font>
      <b/>
      <sz val="10"/>
      <color theme="1"/>
      <name val="Roboto"/>
    </font>
    <font>
      <b/>
      <u/>
      <sz val="10"/>
      <color theme="1"/>
      <name val="Arial"/>
    </font>
    <font>
      <b/>
      <u/>
      <sz val="10"/>
      <color theme="1"/>
      <name val="Arial"/>
    </font>
    <font>
      <sz val="10"/>
      <color rgb="FF980000"/>
      <name val="Arial"/>
    </font>
    <font>
      <b/>
      <sz val="12"/>
      <color rgb="FF222222"/>
      <name val="Arial"/>
    </font>
    <font>
      <sz val="12"/>
      <color rgb="FF222222"/>
      <name val="Arial"/>
    </font>
    <font>
      <b/>
      <sz val="12"/>
      <color rgb="FF000000"/>
      <name val="Arial"/>
    </font>
    <font>
      <i/>
      <sz val="12"/>
      <color theme="1"/>
      <name val="Arial"/>
    </font>
    <font>
      <sz val="12"/>
      <color rgb="FF333333"/>
      <name val="Arial"/>
    </font>
  </fonts>
  <fills count="14">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rgb="FF666666"/>
        <bgColor rgb="FF666666"/>
      </patternFill>
    </fill>
    <fill>
      <patternFill patternType="solid">
        <fgColor rgb="FFD9EAD3"/>
        <bgColor rgb="FFD9EAD3"/>
      </patternFill>
    </fill>
    <fill>
      <patternFill patternType="solid">
        <fgColor rgb="FFFCFCFC"/>
        <bgColor rgb="FFFCFCFC"/>
      </patternFill>
    </fill>
    <fill>
      <patternFill patternType="solid">
        <fgColor theme="0"/>
        <bgColor theme="0"/>
      </patternFill>
    </fill>
    <fill>
      <patternFill patternType="solid">
        <fgColor rgb="FFFFFF00"/>
        <bgColor rgb="FFFFFF00"/>
      </patternFill>
    </fill>
    <fill>
      <patternFill patternType="solid">
        <fgColor rgb="FFD9D9D9"/>
        <bgColor rgb="FFD9D9D9"/>
      </patternFill>
    </fill>
    <fill>
      <patternFill patternType="solid">
        <fgColor rgb="FFA4C2F4"/>
        <bgColor rgb="FFA4C2F4"/>
      </patternFill>
    </fill>
    <fill>
      <patternFill patternType="solid">
        <fgColor rgb="FFB6D7A8"/>
        <bgColor rgb="FFB6D7A8"/>
      </patternFill>
    </fill>
    <fill>
      <patternFill patternType="solid">
        <fgColor rgb="FFF5F9FF"/>
        <bgColor rgb="FFF5F9FF"/>
      </patternFill>
    </fill>
    <fill>
      <patternFill patternType="solid">
        <fgColor rgb="FFFAFFF9"/>
        <bgColor rgb="FFFAFFF9"/>
      </patternFill>
    </fill>
  </fills>
  <borders count="1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s>
  <cellStyleXfs count="1">
    <xf numFmtId="0" fontId="0" fillId="0" borderId="0"/>
  </cellStyleXfs>
  <cellXfs count="210">
    <xf numFmtId="0" fontId="0" fillId="0" borderId="0" xfId="0" applyFont="1" applyAlignment="1"/>
    <xf numFmtId="49" fontId="1" fillId="2" borderId="0" xfId="0" applyNumberFormat="1" applyFont="1" applyFill="1" applyAlignment="1">
      <alignment vertical="center"/>
    </xf>
    <xf numFmtId="49" fontId="2" fillId="0" borderId="0" xfId="0" applyNumberFormat="1" applyFont="1" applyAlignment="1">
      <alignment horizontal="left" wrapText="1"/>
    </xf>
    <xf numFmtId="49" fontId="2" fillId="0" borderId="0" xfId="0" applyNumberFormat="1" applyFont="1" applyAlignment="1">
      <alignment horizontal="left"/>
    </xf>
    <xf numFmtId="49" fontId="2" fillId="3" borderId="0" xfId="0" applyNumberFormat="1" applyFont="1" applyFill="1" applyAlignment="1">
      <alignment horizontal="left" wrapText="1"/>
    </xf>
    <xf numFmtId="0" fontId="2" fillId="3" borderId="0" xfId="0" applyFont="1" applyFill="1" applyAlignment="1">
      <alignment horizontal="left" wrapText="1"/>
    </xf>
    <xf numFmtId="0" fontId="2" fillId="3" borderId="0" xfId="0" applyFont="1" applyFill="1" applyAlignment="1">
      <alignment horizontal="left"/>
    </xf>
    <xf numFmtId="0" fontId="2" fillId="3" borderId="0" xfId="0" applyFont="1" applyFill="1" applyAlignment="1">
      <alignment wrapText="1"/>
    </xf>
    <xf numFmtId="0" fontId="2" fillId="0" borderId="0" xfId="0" applyFont="1" applyAlignment="1">
      <alignment wrapText="1"/>
    </xf>
    <xf numFmtId="49" fontId="3" fillId="0" borderId="0" xfId="0" applyNumberFormat="1" applyFont="1" applyAlignment="1">
      <alignment horizontal="center"/>
    </xf>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left"/>
    </xf>
    <xf numFmtId="0" fontId="3" fillId="0" borderId="0" xfId="0" applyFont="1" applyAlignment="1"/>
    <xf numFmtId="164" fontId="3" fillId="0" borderId="0" xfId="0" applyNumberFormat="1" applyFont="1" applyAlignment="1">
      <alignment horizontal="center"/>
    </xf>
    <xf numFmtId="165" fontId="3" fillId="0" borderId="0" xfId="0" applyNumberFormat="1" applyFont="1" applyAlignment="1">
      <alignment horizontal="center"/>
    </xf>
    <xf numFmtId="14" fontId="3" fillId="0" borderId="0" xfId="0" applyNumberFormat="1" applyFont="1" applyAlignment="1">
      <alignment horizontal="center"/>
    </xf>
    <xf numFmtId="49" fontId="3" fillId="0" borderId="0" xfId="0" applyNumberFormat="1" applyFont="1" applyAlignment="1">
      <alignment horizontal="left"/>
    </xf>
    <xf numFmtId="0" fontId="4" fillId="2" borderId="0" xfId="0" applyFont="1" applyFill="1" applyAlignment="1">
      <alignment horizontal="left" vertical="center"/>
    </xf>
    <xf numFmtId="166" fontId="4" fillId="2" borderId="0" xfId="0" applyNumberFormat="1" applyFont="1" applyFill="1" applyAlignment="1">
      <alignment horizontal="left"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3" borderId="2" xfId="0" applyFont="1" applyFill="1" applyBorder="1" applyAlignment="1">
      <alignment horizontal="center" vertical="center" wrapText="1"/>
    </xf>
    <xf numFmtId="49" fontId="5" fillId="3" borderId="2" xfId="0" applyNumberFormat="1" applyFont="1" applyFill="1" applyBorder="1" applyAlignment="1">
      <alignment horizontal="center" vertical="center" wrapText="1"/>
    </xf>
    <xf numFmtId="166" fontId="5" fillId="3" borderId="2" xfId="0" applyNumberFormat="1" applyFont="1" applyFill="1" applyBorder="1" applyAlignment="1">
      <alignment horizontal="center" vertical="center" wrapText="1"/>
    </xf>
    <xf numFmtId="0" fontId="5" fillId="2" borderId="2" xfId="0" applyFont="1" applyFill="1" applyBorder="1" applyAlignment="1">
      <alignment vertical="center" wrapText="1"/>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0" borderId="2" xfId="0" applyNumberFormat="1" applyFont="1" applyBorder="1" applyAlignment="1">
      <alignment horizontal="center" vertical="center" wrapText="1"/>
    </xf>
    <xf numFmtId="166" fontId="5" fillId="2" borderId="2" xfId="0" applyNumberFormat="1"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0" fontId="8"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9" fillId="0" borderId="0" xfId="0" applyFont="1" applyAlignment="1">
      <alignment vertical="center"/>
    </xf>
    <xf numFmtId="0" fontId="9" fillId="0" borderId="0" xfId="0" applyFont="1"/>
    <xf numFmtId="0" fontId="9" fillId="0" borderId="0" xfId="0" applyFont="1" applyAlignment="1">
      <alignment horizontal="center"/>
    </xf>
    <xf numFmtId="0" fontId="8" fillId="0" borderId="0" xfId="0" applyFont="1" applyAlignment="1"/>
    <xf numFmtId="0" fontId="9" fillId="0" borderId="0" xfId="0" applyFont="1" applyAlignment="1">
      <alignment horizontal="left" vertical="center"/>
    </xf>
    <xf numFmtId="0" fontId="10" fillId="0" borderId="0" xfId="0" applyFont="1" applyAlignment="1">
      <alignment horizontal="left" vertical="center"/>
    </xf>
    <xf numFmtId="0" fontId="8" fillId="2" borderId="0" xfId="0" applyFont="1" applyFill="1"/>
    <xf numFmtId="0" fontId="2" fillId="3" borderId="1" xfId="0" applyFont="1" applyFill="1" applyBorder="1" applyAlignment="1">
      <alignment vertical="center"/>
    </xf>
    <xf numFmtId="0" fontId="2" fillId="3" borderId="1" xfId="0" applyFont="1" applyFill="1" applyBorder="1" applyAlignment="1">
      <alignment horizontal="left" vertical="center"/>
    </xf>
    <xf numFmtId="0" fontId="3" fillId="3" borderId="1" xfId="0" applyFont="1" applyFill="1" applyBorder="1" applyAlignment="1">
      <alignment horizontal="left" vertical="center"/>
    </xf>
    <xf numFmtId="0" fontId="11" fillId="3" borderId="2" xfId="0" applyFont="1" applyFill="1" applyBorder="1" applyAlignment="1">
      <alignment horizontal="left"/>
    </xf>
    <xf numFmtId="0" fontId="11" fillId="3" borderId="2" xfId="0" applyFont="1" applyFill="1" applyBorder="1" applyAlignment="1">
      <alignment horizontal="center" wrapText="1"/>
    </xf>
    <xf numFmtId="0" fontId="12" fillId="3" borderId="2" xfId="0" applyFont="1" applyFill="1" applyBorder="1" applyAlignment="1">
      <alignment horizontal="center" wrapText="1"/>
    </xf>
    <xf numFmtId="0" fontId="3" fillId="0" borderId="0" xfId="0" applyFont="1" applyAlignment="1">
      <alignment vertical="center"/>
    </xf>
    <xf numFmtId="167" fontId="3" fillId="0" borderId="0" xfId="0" applyNumberFormat="1" applyFont="1" applyAlignment="1">
      <alignment vertical="center"/>
    </xf>
    <xf numFmtId="0" fontId="13" fillId="5" borderId="2" xfId="0" applyFont="1" applyFill="1" applyBorder="1" applyAlignment="1">
      <alignment horizontal="left" vertical="top"/>
    </xf>
    <xf numFmtId="0" fontId="13" fillId="6" borderId="2" xfId="0" applyFont="1" applyFill="1" applyBorder="1" applyAlignment="1">
      <alignment horizontal="left" vertical="top"/>
    </xf>
    <xf numFmtId="0" fontId="14" fillId="6" borderId="2" xfId="0" applyFont="1" applyFill="1" applyBorder="1" applyAlignment="1">
      <alignment horizontal="left" vertical="top"/>
    </xf>
    <xf numFmtId="0" fontId="15" fillId="6" borderId="2" xfId="0" applyFont="1" applyFill="1" applyBorder="1" applyAlignment="1">
      <alignment horizontal="left" vertical="top"/>
    </xf>
    <xf numFmtId="0" fontId="15" fillId="6" borderId="0" xfId="0" applyFont="1" applyFill="1" applyAlignment="1">
      <alignment vertical="center"/>
    </xf>
    <xf numFmtId="0" fontId="15" fillId="6" borderId="0" xfId="0" applyFont="1" applyFill="1" applyAlignment="1">
      <alignment horizontal="left" vertical="center"/>
    </xf>
    <xf numFmtId="0" fontId="3" fillId="7" borderId="0" xfId="0" applyFont="1" applyFill="1"/>
    <xf numFmtId="0" fontId="16" fillId="7" borderId="0" xfId="0" applyFont="1" applyFill="1" applyAlignment="1">
      <alignment horizontal="right"/>
    </xf>
    <xf numFmtId="0" fontId="3" fillId="0" borderId="0" xfId="0" applyFont="1"/>
    <xf numFmtId="0" fontId="17" fillId="0" borderId="0" xfId="0" applyFont="1"/>
    <xf numFmtId="0" fontId="2" fillId="3" borderId="0" xfId="0" applyFont="1" applyFill="1"/>
    <xf numFmtId="0" fontId="2" fillId="0" borderId="0" xfId="0" applyFont="1"/>
    <xf numFmtId="166" fontId="3" fillId="0" borderId="0" xfId="0" applyNumberFormat="1" applyFont="1"/>
    <xf numFmtId="0" fontId="8" fillId="0" borderId="0" xfId="0" applyFont="1"/>
    <xf numFmtId="0" fontId="2" fillId="3" borderId="2" xfId="0" applyFont="1" applyFill="1" applyBorder="1" applyAlignment="1">
      <alignment horizontal="center" wrapText="1"/>
    </xf>
    <xf numFmtId="166" fontId="2" fillId="3" borderId="2" xfId="0" applyNumberFormat="1" applyFont="1" applyFill="1" applyBorder="1" applyAlignment="1">
      <alignment horizontal="center" wrapText="1"/>
    </xf>
    <xf numFmtId="0" fontId="3" fillId="0" borderId="2" xfId="0" applyFont="1" applyBorder="1"/>
    <xf numFmtId="3" fontId="3" fillId="0" borderId="2" xfId="0" applyNumberFormat="1" applyFont="1" applyBorder="1" applyAlignment="1">
      <alignment horizontal="center"/>
    </xf>
    <xf numFmtId="166" fontId="3" fillId="0" borderId="2" xfId="0" applyNumberFormat="1" applyFont="1" applyBorder="1" applyAlignment="1">
      <alignment horizontal="center"/>
    </xf>
    <xf numFmtId="0" fontId="3" fillId="0" borderId="2" xfId="0" applyFont="1" applyBorder="1" applyAlignment="1">
      <alignment horizontal="center"/>
    </xf>
    <xf numFmtId="10" fontId="3" fillId="0" borderId="2" xfId="0" applyNumberFormat="1" applyFont="1" applyBorder="1" applyAlignment="1">
      <alignment horizontal="center"/>
    </xf>
    <xf numFmtId="0" fontId="18" fillId="0" borderId="0" xfId="0" applyFont="1"/>
    <xf numFmtId="0" fontId="2" fillId="0" borderId="0" xfId="0" applyFont="1" applyAlignment="1">
      <alignment wrapText="1"/>
    </xf>
    <xf numFmtId="10" fontId="3" fillId="0" borderId="0" xfId="0" applyNumberFormat="1" applyFont="1"/>
    <xf numFmtId="0" fontId="8" fillId="0" borderId="0" xfId="0" applyFont="1" applyAlignment="1">
      <alignment vertical="center"/>
    </xf>
    <xf numFmtId="0" fontId="2" fillId="0" borderId="0" xfId="0" applyFont="1" applyAlignment="1">
      <alignment vertical="center"/>
    </xf>
    <xf numFmtId="0" fontId="2" fillId="3" borderId="2" xfId="0" applyFont="1" applyFill="1" applyBorder="1" applyAlignment="1">
      <alignment horizontal="center" wrapText="1"/>
    </xf>
    <xf numFmtId="168" fontId="3" fillId="0" borderId="2" xfId="0" applyNumberFormat="1" applyFont="1" applyBorder="1" applyAlignment="1">
      <alignment horizontal="center"/>
    </xf>
    <xf numFmtId="169" fontId="3" fillId="0" borderId="2" xfId="0" applyNumberFormat="1" applyFont="1" applyBorder="1" applyAlignment="1">
      <alignment horizontal="center"/>
    </xf>
    <xf numFmtId="0" fontId="19" fillId="0" borderId="0" xfId="0" applyFont="1" applyAlignment="1">
      <alignment vertical="center"/>
    </xf>
    <xf numFmtId="0" fontId="19" fillId="0" borderId="0" xfId="0" applyFont="1" applyAlignment="1"/>
    <xf numFmtId="0" fontId="19" fillId="0" borderId="0" xfId="0" applyFont="1" applyAlignment="1"/>
    <xf numFmtId="0" fontId="20" fillId="0" borderId="0" xfId="0" applyFont="1" applyAlignment="1"/>
    <xf numFmtId="0" fontId="21" fillId="3" borderId="2" xfId="0" applyFont="1" applyFill="1" applyBorder="1" applyAlignment="1">
      <alignment horizontal="center"/>
    </xf>
    <xf numFmtId="0" fontId="22" fillId="3" borderId="2" xfId="0" applyFont="1" applyFill="1" applyBorder="1" applyAlignment="1">
      <alignment horizontal="center"/>
    </xf>
    <xf numFmtId="0" fontId="22" fillId="0" borderId="0" xfId="0" applyFont="1" applyAlignment="1">
      <alignment horizontal="center"/>
    </xf>
    <xf numFmtId="0" fontId="23" fillId="0" borderId="0" xfId="0" applyFont="1" applyAlignment="1"/>
    <xf numFmtId="0" fontId="0" fillId="0" borderId="2" xfId="0" applyFont="1" applyBorder="1" applyAlignment="1">
      <alignment horizontal="right" wrapText="1"/>
    </xf>
    <xf numFmtId="0" fontId="0" fillId="0" borderId="2" xfId="0" applyFont="1" applyBorder="1" applyAlignment="1">
      <alignment horizontal="center" wrapText="1"/>
    </xf>
    <xf numFmtId="0" fontId="23" fillId="0" borderId="2" xfId="0" applyFont="1" applyBorder="1" applyAlignment="1">
      <alignment horizontal="center" wrapText="1"/>
    </xf>
    <xf numFmtId="0" fontId="24" fillId="0" borderId="2" xfId="0" applyFont="1" applyBorder="1" applyAlignment="1">
      <alignment horizontal="center"/>
    </xf>
    <xf numFmtId="0" fontId="0" fillId="0" borderId="0" xfId="0" applyFont="1" applyAlignment="1">
      <alignment horizontal="center"/>
    </xf>
    <xf numFmtId="0" fontId="23" fillId="0" borderId="0" xfId="0" applyFont="1" applyAlignment="1">
      <alignment horizontal="right"/>
    </xf>
    <xf numFmtId="0" fontId="0" fillId="8" borderId="2" xfId="0" applyFont="1" applyFill="1" applyBorder="1" applyAlignment="1">
      <alignment horizontal="right" wrapText="1"/>
    </xf>
    <xf numFmtId="0" fontId="0" fillId="8" borderId="2" xfId="0" applyFont="1" applyFill="1" applyBorder="1" applyAlignment="1">
      <alignment horizontal="center" wrapText="1"/>
    </xf>
    <xf numFmtId="0" fontId="23" fillId="8" borderId="2" xfId="0" applyFont="1" applyFill="1" applyBorder="1" applyAlignment="1">
      <alignment horizontal="center" wrapText="1"/>
    </xf>
    <xf numFmtId="0" fontId="23" fillId="8" borderId="2" xfId="0" applyFont="1" applyFill="1" applyBorder="1" applyAlignment="1">
      <alignment horizontal="center"/>
    </xf>
    <xf numFmtId="0" fontId="24" fillId="0" borderId="0" xfId="0" applyFont="1" applyAlignment="1"/>
    <xf numFmtId="0" fontId="0" fillId="0" borderId="0" xfId="0" applyFont="1" applyAlignment="1">
      <alignment wrapText="1"/>
    </xf>
    <xf numFmtId="0" fontId="23" fillId="0" borderId="0" xfId="0" applyFont="1" applyAlignment="1">
      <alignment wrapText="1"/>
    </xf>
    <xf numFmtId="0" fontId="25" fillId="0" borderId="0" xfId="0" applyFont="1" applyAlignment="1">
      <alignment vertical="center"/>
    </xf>
    <xf numFmtId="0" fontId="25" fillId="0" borderId="0" xfId="0" applyFont="1" applyAlignment="1"/>
    <xf numFmtId="0" fontId="26" fillId="3" borderId="2" xfId="0" applyFont="1" applyFill="1" applyBorder="1" applyAlignment="1">
      <alignment wrapText="1"/>
    </xf>
    <xf numFmtId="0" fontId="3" fillId="0" borderId="0" xfId="0" applyFont="1" applyAlignment="1">
      <alignment wrapText="1"/>
    </xf>
    <xf numFmtId="0" fontId="27" fillId="0" borderId="2" xfId="0" applyFont="1" applyBorder="1" applyAlignment="1"/>
    <xf numFmtId="0" fontId="27" fillId="0" borderId="2" xfId="0" applyFont="1" applyBorder="1" applyAlignment="1">
      <alignment horizontal="right"/>
    </xf>
    <xf numFmtId="170" fontId="27" fillId="0" borderId="2" xfId="0" applyNumberFormat="1" applyFont="1" applyBorder="1" applyAlignment="1">
      <alignment horizontal="right"/>
    </xf>
    <xf numFmtId="1" fontId="27" fillId="0" borderId="2" xfId="0" applyNumberFormat="1" applyFont="1" applyBorder="1" applyAlignment="1">
      <alignment horizontal="right"/>
    </xf>
    <xf numFmtId="2" fontId="27" fillId="0" borderId="2" xfId="0" applyNumberFormat="1" applyFont="1" applyBorder="1" applyAlignment="1">
      <alignment horizontal="right"/>
    </xf>
    <xf numFmtId="2" fontId="0" fillId="0" borderId="2" xfId="0" applyNumberFormat="1" applyFont="1" applyBorder="1" applyAlignment="1">
      <alignment horizontal="right"/>
    </xf>
    <xf numFmtId="0" fontId="24" fillId="9" borderId="2" xfId="0" applyFont="1" applyFill="1" applyBorder="1" applyAlignment="1"/>
    <xf numFmtId="170" fontId="24" fillId="9" borderId="2" xfId="0" applyNumberFormat="1" applyFont="1" applyFill="1" applyBorder="1" applyAlignment="1"/>
    <xf numFmtId="2" fontId="24" fillId="9" borderId="2" xfId="0" applyNumberFormat="1" applyFont="1" applyFill="1" applyBorder="1" applyAlignment="1"/>
    <xf numFmtId="1" fontId="24" fillId="9" borderId="2" xfId="0" applyNumberFormat="1" applyFont="1" applyFill="1" applyBorder="1" applyAlignment="1"/>
    <xf numFmtId="171" fontId="24" fillId="9" borderId="2" xfId="0" applyNumberFormat="1" applyFont="1" applyFill="1" applyBorder="1" applyAlignment="1"/>
    <xf numFmtId="2" fontId="23" fillId="0" borderId="2" xfId="0" applyNumberFormat="1" applyFont="1" applyBorder="1" applyAlignment="1">
      <alignment horizontal="right"/>
    </xf>
    <xf numFmtId="1" fontId="23" fillId="0" borderId="2" xfId="0" applyNumberFormat="1" applyFont="1" applyBorder="1" applyAlignment="1">
      <alignment horizontal="right"/>
    </xf>
    <xf numFmtId="9" fontId="24" fillId="9" borderId="2" xfId="0" applyNumberFormat="1" applyFont="1" applyFill="1" applyBorder="1" applyAlignment="1"/>
    <xf numFmtId="10" fontId="24" fillId="9" borderId="2" xfId="0" applyNumberFormat="1" applyFont="1" applyFill="1" applyBorder="1" applyAlignment="1"/>
    <xf numFmtId="0" fontId="26" fillId="9" borderId="2" xfId="0" applyFont="1" applyFill="1" applyBorder="1" applyAlignment="1"/>
    <xf numFmtId="3" fontId="0" fillId="0" borderId="2" xfId="0" applyNumberFormat="1" applyFont="1" applyBorder="1" applyAlignment="1">
      <alignment horizontal="right"/>
    </xf>
    <xf numFmtId="0" fontId="0" fillId="0" borderId="2" xfId="0" applyFont="1" applyBorder="1" applyAlignment="1">
      <alignment horizontal="right"/>
    </xf>
    <xf numFmtId="9" fontId="20" fillId="0" borderId="0" xfId="0" applyNumberFormat="1" applyFont="1" applyAlignment="1"/>
    <xf numFmtId="10" fontId="20" fillId="0" borderId="0" xfId="0" applyNumberFormat="1" applyFont="1" applyAlignment="1"/>
    <xf numFmtId="0" fontId="23" fillId="0" borderId="0" xfId="0" applyFont="1" applyAlignment="1"/>
    <xf numFmtId="0" fontId="23" fillId="0" borderId="0" xfId="0" applyFont="1" applyAlignment="1">
      <alignment horizontal="left"/>
    </xf>
    <xf numFmtId="0" fontId="28" fillId="3" borderId="2" xfId="0" applyFont="1" applyFill="1" applyBorder="1" applyAlignment="1">
      <alignment horizontal="center"/>
    </xf>
    <xf numFmtId="0" fontId="28" fillId="3" borderId="2" xfId="0" applyFont="1" applyFill="1" applyBorder="1" applyAlignment="1">
      <alignment horizontal="left"/>
    </xf>
    <xf numFmtId="0" fontId="0" fillId="0" borderId="2" xfId="0" applyFont="1" applyBorder="1" applyAlignment="1">
      <alignment horizontal="center"/>
    </xf>
    <xf numFmtId="0" fontId="0" fillId="0" borderId="2" xfId="0" applyFont="1" applyBorder="1" applyAlignment="1">
      <alignment horizontal="left"/>
    </xf>
    <xf numFmtId="0" fontId="23" fillId="0" borderId="2" xfId="0" applyFont="1" applyBorder="1" applyAlignment="1">
      <alignment horizontal="center"/>
    </xf>
    <xf numFmtId="0" fontId="23" fillId="8" borderId="2" xfId="0" applyFont="1" applyFill="1" applyBorder="1" applyAlignment="1">
      <alignment horizontal="center"/>
    </xf>
    <xf numFmtId="0" fontId="23" fillId="8" borderId="2" xfId="0" applyFont="1" applyFill="1" applyBorder="1" applyAlignment="1">
      <alignment horizontal="left"/>
    </xf>
    <xf numFmtId="0" fontId="23" fillId="0" borderId="2" xfId="0" applyFont="1" applyBorder="1" applyAlignment="1">
      <alignment horizontal="center"/>
    </xf>
    <xf numFmtId="0" fontId="23" fillId="0" borderId="2" xfId="0" applyFont="1" applyBorder="1" applyAlignment="1">
      <alignment horizontal="left"/>
    </xf>
    <xf numFmtId="0" fontId="24" fillId="0" borderId="0" xfId="0" applyFont="1" applyAlignment="1">
      <alignment horizontal="left"/>
    </xf>
    <xf numFmtId="0" fontId="23" fillId="0" borderId="0" xfId="0" applyFont="1" applyAlignment="1">
      <alignment horizontal="left"/>
    </xf>
    <xf numFmtId="0" fontId="19" fillId="0" borderId="0" xfId="0" applyFont="1" applyAlignment="1">
      <alignment horizontal="left"/>
    </xf>
    <xf numFmtId="0" fontId="3" fillId="0" borderId="2" xfId="0" applyFont="1" applyBorder="1" applyAlignment="1">
      <alignment horizontal="center"/>
    </xf>
    <xf numFmtId="166" fontId="3" fillId="0" borderId="2" xfId="0" applyNumberFormat="1" applyFont="1" applyBorder="1" applyAlignment="1">
      <alignment horizontal="center"/>
    </xf>
    <xf numFmtId="10" fontId="3" fillId="0" borderId="2" xfId="0" applyNumberFormat="1" applyFont="1" applyBorder="1" applyAlignment="1">
      <alignment horizontal="center"/>
    </xf>
    <xf numFmtId="3" fontId="3" fillId="0" borderId="2" xfId="0" applyNumberFormat="1" applyFont="1" applyBorder="1" applyAlignment="1">
      <alignment horizontal="center"/>
    </xf>
    <xf numFmtId="0" fontId="29" fillId="3" borderId="2" xfId="0" applyFont="1" applyFill="1" applyBorder="1" applyAlignment="1">
      <alignment horizontal="center" wrapText="1"/>
    </xf>
    <xf numFmtId="1" fontId="3" fillId="0" borderId="2" xfId="0" applyNumberFormat="1" applyFont="1" applyBorder="1" applyAlignment="1">
      <alignment horizontal="center"/>
    </xf>
    <xf numFmtId="2" fontId="3" fillId="0" borderId="2" xfId="0" applyNumberFormat="1" applyFont="1" applyBorder="1" applyAlignment="1">
      <alignment horizontal="center"/>
    </xf>
    <xf numFmtId="0" fontId="3" fillId="0" borderId="2" xfId="0" applyFont="1" applyBorder="1" applyAlignment="1"/>
    <xf numFmtId="171" fontId="3" fillId="0" borderId="2" xfId="0" applyNumberFormat="1" applyFont="1" applyBorder="1" applyAlignment="1">
      <alignment horizontal="center"/>
    </xf>
    <xf numFmtId="171" fontId="16" fillId="2" borderId="2" xfId="0" applyNumberFormat="1" applyFont="1" applyFill="1" applyBorder="1" applyAlignment="1">
      <alignment horizontal="center"/>
    </xf>
    <xf numFmtId="0" fontId="2" fillId="0" borderId="0" xfId="0" applyFont="1" applyAlignment="1">
      <alignment horizontal="center" wrapText="1"/>
    </xf>
    <xf numFmtId="0" fontId="3" fillId="0" borderId="0" xfId="0" applyFont="1" applyAlignment="1">
      <alignment horizontal="center"/>
    </xf>
    <xf numFmtId="0" fontId="3" fillId="3" borderId="2" xfId="0" applyFont="1" applyFill="1" applyBorder="1" applyAlignment="1">
      <alignment horizontal="center" wrapText="1"/>
    </xf>
    <xf numFmtId="0" fontId="3" fillId="3" borderId="2" xfId="0" applyFont="1" applyFill="1" applyBorder="1" applyAlignment="1">
      <alignment wrapText="1"/>
    </xf>
    <xf numFmtId="172" fontId="3" fillId="0" borderId="2" xfId="0" applyNumberFormat="1" applyFont="1" applyBorder="1"/>
    <xf numFmtId="0" fontId="3" fillId="0" borderId="2" xfId="0" applyFont="1" applyBorder="1" applyAlignment="1">
      <alignment horizontal="center" wrapText="1"/>
    </xf>
    <xf numFmtId="0" fontId="3" fillId="0" borderId="2" xfId="0" applyFont="1" applyBorder="1" applyAlignment="1">
      <alignment wrapText="1"/>
    </xf>
    <xf numFmtId="172" fontId="3" fillId="0" borderId="2" xfId="0" applyNumberFormat="1" applyFont="1" applyBorder="1" applyAlignment="1">
      <alignment horizontal="center" wrapText="1"/>
    </xf>
    <xf numFmtId="0" fontId="3" fillId="0" borderId="3" xfId="0" applyFont="1" applyBorder="1" applyAlignment="1">
      <alignment horizontal="center" wrapText="1"/>
    </xf>
    <xf numFmtId="172" fontId="3" fillId="0" borderId="3" xfId="0" applyNumberFormat="1" applyFont="1" applyBorder="1" applyAlignment="1">
      <alignment horizontal="center" wrapText="1"/>
    </xf>
    <xf numFmtId="0" fontId="3" fillId="0" borderId="3" xfId="0" applyFont="1" applyBorder="1" applyAlignment="1">
      <alignment wrapText="1"/>
    </xf>
    <xf numFmtId="0" fontId="8" fillId="0" borderId="0" xfId="0" applyFont="1" applyAlignment="1">
      <alignment vertical="center" wrapText="1"/>
    </xf>
    <xf numFmtId="0" fontId="2" fillId="0" borderId="0" xfId="0" applyFont="1" applyAlignment="1">
      <alignment horizontal="center"/>
    </xf>
    <xf numFmtId="0" fontId="2" fillId="0" borderId="0" xfId="0" applyFont="1"/>
    <xf numFmtId="0" fontId="2" fillId="0" borderId="0" xfId="0" applyFont="1" applyAlignment="1">
      <alignment horizontal="center"/>
    </xf>
    <xf numFmtId="0" fontId="2" fillId="0" borderId="2" xfId="0" applyFont="1" applyBorder="1" applyAlignment="1">
      <alignment vertical="center"/>
    </xf>
    <xf numFmtId="0" fontId="2" fillId="12" borderId="2" xfId="0" applyFont="1" applyFill="1" applyBorder="1" applyAlignment="1">
      <alignment horizontal="center" vertical="center"/>
    </xf>
    <xf numFmtId="0" fontId="2" fillId="13" borderId="2" xfId="0" applyFont="1" applyFill="1" applyBorder="1" applyAlignment="1">
      <alignment horizontal="center" vertical="center"/>
    </xf>
    <xf numFmtId="0" fontId="2" fillId="0" borderId="0" xfId="0" applyFont="1" applyAlignment="1">
      <alignment vertical="center"/>
    </xf>
    <xf numFmtId="0" fontId="3" fillId="0" borderId="2" xfId="0" applyFont="1" applyBorder="1" applyAlignment="1">
      <alignment vertical="center"/>
    </xf>
    <xf numFmtId="1" fontId="3" fillId="12" borderId="2" xfId="0" applyNumberFormat="1" applyFont="1" applyFill="1" applyBorder="1" applyAlignment="1">
      <alignment horizontal="center" vertical="center"/>
    </xf>
    <xf numFmtId="2" fontId="3" fillId="12" borderId="2" xfId="0" applyNumberFormat="1" applyFont="1" applyFill="1" applyBorder="1" applyAlignment="1">
      <alignment horizontal="center" vertical="center"/>
    </xf>
    <xf numFmtId="1" fontId="3" fillId="13" borderId="2" xfId="0" applyNumberFormat="1" applyFont="1" applyFill="1" applyBorder="1" applyAlignment="1">
      <alignment horizontal="center" vertical="center"/>
    </xf>
    <xf numFmtId="2" fontId="3" fillId="13" borderId="2" xfId="0" applyNumberFormat="1" applyFont="1" applyFill="1" applyBorder="1" applyAlignment="1">
      <alignment horizontal="center" vertical="center"/>
    </xf>
    <xf numFmtId="0" fontId="3" fillId="0" borderId="0" xfId="0" applyFont="1" applyAlignment="1">
      <alignment vertical="center"/>
    </xf>
    <xf numFmtId="0" fontId="3" fillId="0" borderId="2" xfId="0" applyFont="1" applyBorder="1" applyAlignment="1">
      <alignment vertical="center"/>
    </xf>
    <xf numFmtId="0" fontId="3" fillId="7" borderId="2" xfId="0" applyFont="1" applyFill="1" applyBorder="1" applyAlignment="1">
      <alignment vertical="center"/>
    </xf>
    <xf numFmtId="0" fontId="3" fillId="0" borderId="0" xfId="0" applyFont="1" applyAlignment="1">
      <alignment horizontal="center"/>
    </xf>
    <xf numFmtId="0" fontId="2" fillId="0" borderId="2" xfId="0" applyFont="1" applyBorder="1" applyAlignment="1">
      <alignment horizontal="center" wrapText="1"/>
    </xf>
    <xf numFmtId="0" fontId="3" fillId="0" borderId="2" xfId="0" applyFont="1" applyBorder="1" applyAlignment="1">
      <alignment horizontal="center"/>
    </xf>
    <xf numFmtId="0" fontId="3" fillId="7" borderId="0" xfId="0" applyFont="1" applyFill="1" applyAlignment="1">
      <alignment horizontal="center"/>
    </xf>
    <xf numFmtId="49" fontId="6" fillId="4" borderId="1" xfId="0" applyNumberFormat="1" applyFont="1" applyFill="1" applyBorder="1" applyAlignment="1">
      <alignment horizontal="center" vertical="center" wrapText="1"/>
    </xf>
    <xf numFmtId="0" fontId="7" fillId="0" borderId="1" xfId="0" applyFont="1" applyBorder="1"/>
    <xf numFmtId="0" fontId="14" fillId="6" borderId="3" xfId="0" applyFont="1" applyFill="1" applyBorder="1" applyAlignment="1">
      <alignment horizontal="center" vertical="top"/>
    </xf>
    <xf numFmtId="0" fontId="7" fillId="0" borderId="4" xfId="0" applyFont="1" applyBorder="1"/>
    <xf numFmtId="0" fontId="15" fillId="6" borderId="3" xfId="0" applyFont="1" applyFill="1" applyBorder="1" applyAlignment="1">
      <alignment horizontal="center" vertical="top"/>
    </xf>
    <xf numFmtId="0" fontId="29" fillId="3" borderId="3" xfId="0" applyFont="1" applyFill="1" applyBorder="1" applyAlignment="1">
      <alignment horizontal="center" wrapText="1"/>
    </xf>
    <xf numFmtId="0" fontId="29" fillId="3" borderId="5" xfId="0" applyFont="1" applyFill="1" applyBorder="1" applyAlignment="1">
      <alignment horizontal="center" wrapText="1"/>
    </xf>
    <xf numFmtId="0" fontId="7" fillId="0" borderId="6" xfId="0" applyFont="1" applyBorder="1"/>
    <xf numFmtId="0" fontId="7" fillId="0" borderId="7" xfId="0" applyFont="1" applyBorder="1"/>
    <xf numFmtId="0" fontId="3" fillId="0" borderId="5" xfId="0" applyFont="1" applyBorder="1" applyAlignment="1">
      <alignment horizontal="center"/>
    </xf>
    <xf numFmtId="0" fontId="7" fillId="0" borderId="8" xfId="0" applyFont="1" applyBorder="1"/>
    <xf numFmtId="0" fontId="8" fillId="0" borderId="0" xfId="0" applyFont="1" applyAlignment="1">
      <alignment vertical="center" wrapText="1"/>
    </xf>
    <xf numFmtId="0" fontId="0" fillId="0" borderId="0" xfId="0" applyFont="1" applyAlignment="1"/>
    <xf numFmtId="0" fontId="3" fillId="0" borderId="9" xfId="0" applyFont="1" applyBorder="1" applyAlignment="1">
      <alignment wrapText="1"/>
    </xf>
    <xf numFmtId="0" fontId="7" fillId="0" borderId="9" xfId="0" applyFont="1" applyBorder="1"/>
    <xf numFmtId="0" fontId="32" fillId="0" borderId="5" xfId="0" applyFont="1" applyBorder="1" applyAlignment="1">
      <alignment horizontal="center"/>
    </xf>
    <xf numFmtId="0" fontId="30" fillId="0" borderId="5" xfId="0" applyFont="1" applyBorder="1" applyAlignment="1">
      <alignment horizontal="center"/>
    </xf>
    <xf numFmtId="0" fontId="3" fillId="0" borderId="5" xfId="0" applyFont="1" applyBorder="1" applyAlignment="1">
      <alignment horizontal="left"/>
    </xf>
    <xf numFmtId="0" fontId="3" fillId="0" borderId="5" xfId="0" applyFont="1" applyBorder="1" applyAlignment="1">
      <alignment vertical="center" wrapText="1"/>
    </xf>
    <xf numFmtId="0" fontId="3" fillId="7" borderId="5" xfId="0" applyFont="1" applyFill="1" applyBorder="1" applyAlignment="1">
      <alignment vertical="center" wrapText="1"/>
    </xf>
    <xf numFmtId="0" fontId="2" fillId="0" borderId="5" xfId="0" applyFont="1" applyBorder="1" applyAlignment="1">
      <alignment horizontal="center" wrapText="1"/>
    </xf>
    <xf numFmtId="0" fontId="3" fillId="0" borderId="5" xfId="0" applyFont="1" applyBorder="1" applyAlignment="1">
      <alignment vertical="center"/>
    </xf>
    <xf numFmtId="0" fontId="2" fillId="0" borderId="5" xfId="0" applyFont="1" applyBorder="1" applyAlignment="1">
      <alignment horizontal="left"/>
    </xf>
    <xf numFmtId="0" fontId="2" fillId="0" borderId="5" xfId="0" applyFont="1" applyBorder="1" applyAlignment="1">
      <alignment vertical="center"/>
    </xf>
    <xf numFmtId="0" fontId="2" fillId="11" borderId="5" xfId="0" applyFont="1" applyFill="1" applyBorder="1" applyAlignment="1">
      <alignment horizontal="center"/>
    </xf>
    <xf numFmtId="0" fontId="2" fillId="10" borderId="5" xfId="0" applyFont="1" applyFill="1" applyBorder="1" applyAlignment="1">
      <alignment horizontal="center"/>
    </xf>
    <xf numFmtId="0" fontId="31" fillId="0" borderId="5" xfId="0" applyFont="1" applyBorder="1" applyAlignment="1">
      <alignment horizontal="center"/>
    </xf>
  </cellXfs>
  <cellStyles count="1">
    <cellStyle name="Normal" xfId="0" builtinId="0"/>
  </cellStyles>
  <dxfs count="2">
    <dxf>
      <fill>
        <patternFill patternType="solid">
          <fgColor rgb="FFB7E1CD"/>
          <bgColor rgb="FFB7E1CD"/>
        </patternFill>
      </fill>
    </dxf>
    <dxf>
      <font>
        <color rgb="FF999999"/>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E599"/>
    <outlinePr summaryBelow="0" summaryRight="0"/>
  </sheetPr>
  <dimension ref="A1:Q1000"/>
  <sheetViews>
    <sheetView workbookViewId="0">
      <pane ySplit="2" topLeftCell="A3" activePane="bottomLeft" state="frozen"/>
      <selection pane="bottomLeft" activeCell="B4" sqref="B4"/>
    </sheetView>
  </sheetViews>
  <sheetFormatPr defaultColWidth="14.42578125" defaultRowHeight="15" customHeight="1"/>
  <cols>
    <col min="1" max="2" width="20.28515625" customWidth="1"/>
    <col min="3" max="4" width="14.42578125" customWidth="1"/>
    <col min="5" max="5" width="11.7109375" customWidth="1"/>
    <col min="6" max="6" width="37.42578125" customWidth="1"/>
    <col min="7" max="7" width="20.5703125" customWidth="1"/>
    <col min="9" max="9" width="44.5703125" customWidth="1"/>
    <col min="10" max="10" width="18.42578125" customWidth="1"/>
    <col min="11" max="11" width="17.140625" customWidth="1"/>
    <col min="12" max="12" width="32.28515625" customWidth="1"/>
    <col min="13" max="13" width="26.7109375" customWidth="1"/>
    <col min="14" max="14" width="16.28515625" customWidth="1"/>
  </cols>
  <sheetData>
    <row r="1" spans="1:17" ht="41.25" customHeight="1">
      <c r="A1" s="1" t="s">
        <v>0</v>
      </c>
      <c r="B1" s="2"/>
      <c r="C1" s="2"/>
      <c r="D1" s="2"/>
      <c r="E1" s="2"/>
      <c r="F1" s="2"/>
      <c r="G1" s="2"/>
      <c r="H1" s="2"/>
      <c r="I1" s="2"/>
      <c r="J1" s="2"/>
      <c r="K1" s="2"/>
      <c r="L1" s="3"/>
      <c r="M1" s="2"/>
      <c r="N1" s="2"/>
      <c r="O1" s="2"/>
      <c r="P1" s="2"/>
      <c r="Q1" s="2"/>
    </row>
    <row r="2" spans="1:17" ht="15.75" customHeight="1">
      <c r="A2" s="4" t="s">
        <v>1</v>
      </c>
      <c r="B2" s="5" t="s">
        <v>2</v>
      </c>
      <c r="C2" s="5" t="s">
        <v>3</v>
      </c>
      <c r="D2" s="6" t="s">
        <v>4</v>
      </c>
      <c r="E2" s="5" t="s">
        <v>5</v>
      </c>
      <c r="F2" s="5" t="s">
        <v>6</v>
      </c>
      <c r="G2" s="5" t="s">
        <v>7</v>
      </c>
      <c r="H2" s="5" t="s">
        <v>8</v>
      </c>
      <c r="I2" s="5" t="s">
        <v>9</v>
      </c>
      <c r="J2" s="5" t="s">
        <v>10</v>
      </c>
      <c r="K2" s="5" t="s">
        <v>11</v>
      </c>
      <c r="L2" s="6" t="s">
        <v>12</v>
      </c>
      <c r="M2" s="5" t="s">
        <v>13</v>
      </c>
      <c r="N2" s="7" t="s">
        <v>14</v>
      </c>
      <c r="O2" s="7" t="s">
        <v>15</v>
      </c>
      <c r="P2" s="7" t="s">
        <v>16</v>
      </c>
      <c r="Q2" s="8"/>
    </row>
    <row r="3" spans="1:17" ht="15.75" customHeight="1">
      <c r="A3" s="9" t="s">
        <v>17</v>
      </c>
      <c r="B3" s="10">
        <v>10810</v>
      </c>
      <c r="C3" s="10" t="s">
        <v>18</v>
      </c>
      <c r="D3" s="10">
        <v>6</v>
      </c>
      <c r="E3" s="10" t="s">
        <v>19</v>
      </c>
      <c r="F3" s="11" t="s">
        <v>20</v>
      </c>
      <c r="G3" s="11" t="s">
        <v>21</v>
      </c>
      <c r="H3" s="10" t="s">
        <v>19</v>
      </c>
      <c r="I3" s="11" t="s">
        <v>19</v>
      </c>
      <c r="J3" s="11" t="s">
        <v>19</v>
      </c>
      <c r="K3" s="10" t="s">
        <v>22</v>
      </c>
      <c r="L3" s="12"/>
      <c r="M3" s="11" t="s">
        <v>19</v>
      </c>
      <c r="N3" s="10" t="s">
        <v>23</v>
      </c>
      <c r="O3" s="10" t="s">
        <v>24</v>
      </c>
      <c r="P3" s="10" t="s">
        <v>25</v>
      </c>
      <c r="Q3" s="13"/>
    </row>
    <row r="4" spans="1:17" ht="15.75" customHeight="1">
      <c r="A4" s="9" t="s">
        <v>26</v>
      </c>
      <c r="B4" s="10" t="s">
        <v>27</v>
      </c>
      <c r="C4" s="10" t="s">
        <v>28</v>
      </c>
      <c r="D4" s="10">
        <v>3</v>
      </c>
      <c r="E4" s="10" t="s">
        <v>19</v>
      </c>
      <c r="F4" s="11" t="s">
        <v>29</v>
      </c>
      <c r="G4" s="11" t="s">
        <v>30</v>
      </c>
      <c r="H4" s="10">
        <v>1950</v>
      </c>
      <c r="I4" s="11" t="s">
        <v>19</v>
      </c>
      <c r="J4" s="11" t="s">
        <v>19</v>
      </c>
      <c r="K4" s="10" t="s">
        <v>19</v>
      </c>
      <c r="L4" s="12"/>
      <c r="M4" s="11" t="s">
        <v>31</v>
      </c>
      <c r="N4" s="10" t="s">
        <v>32</v>
      </c>
      <c r="O4" s="10" t="s">
        <v>33</v>
      </c>
      <c r="P4" s="10" t="s">
        <v>25</v>
      </c>
      <c r="Q4" s="13"/>
    </row>
    <row r="5" spans="1:17" ht="15.75" customHeight="1">
      <c r="A5" s="9" t="s">
        <v>34</v>
      </c>
      <c r="B5" s="10" t="s">
        <v>35</v>
      </c>
      <c r="C5" s="10" t="s">
        <v>36</v>
      </c>
      <c r="D5" s="10">
        <v>66</v>
      </c>
      <c r="E5" s="10" t="s">
        <v>19</v>
      </c>
      <c r="F5" s="11" t="s">
        <v>37</v>
      </c>
      <c r="G5" s="11" t="s">
        <v>38</v>
      </c>
      <c r="H5" s="10">
        <v>2005</v>
      </c>
      <c r="I5" s="11" t="s">
        <v>39</v>
      </c>
      <c r="J5" s="11" t="s">
        <v>40</v>
      </c>
      <c r="K5" s="10" t="s">
        <v>19</v>
      </c>
      <c r="L5" s="12"/>
      <c r="M5" s="11" t="s">
        <v>41</v>
      </c>
      <c r="N5" s="10" t="s">
        <v>42</v>
      </c>
      <c r="O5" s="10" t="s">
        <v>43</v>
      </c>
      <c r="P5" s="10" t="s">
        <v>44</v>
      </c>
      <c r="Q5" s="13"/>
    </row>
    <row r="6" spans="1:17" ht="15.75" customHeight="1">
      <c r="A6" s="9" t="s">
        <v>45</v>
      </c>
      <c r="B6" s="10" t="s">
        <v>46</v>
      </c>
      <c r="C6" s="10" t="s">
        <v>28</v>
      </c>
      <c r="D6" s="10" t="s">
        <v>47</v>
      </c>
      <c r="E6" s="10" t="s">
        <v>19</v>
      </c>
      <c r="F6" s="11" t="s">
        <v>48</v>
      </c>
      <c r="G6" s="11" t="s">
        <v>49</v>
      </c>
      <c r="H6" s="10">
        <v>1970</v>
      </c>
      <c r="I6" s="11" t="s">
        <v>50</v>
      </c>
      <c r="J6" s="11" t="s">
        <v>40</v>
      </c>
      <c r="K6" s="10" t="s">
        <v>19</v>
      </c>
      <c r="L6" s="12"/>
      <c r="M6" s="11" t="s">
        <v>51</v>
      </c>
      <c r="N6" s="10" t="s">
        <v>52</v>
      </c>
      <c r="O6" s="10" t="s">
        <v>53</v>
      </c>
      <c r="P6" s="10" t="s">
        <v>54</v>
      </c>
      <c r="Q6" s="13"/>
    </row>
    <row r="7" spans="1:17" ht="15.75" customHeight="1">
      <c r="A7" s="9" t="s">
        <v>55</v>
      </c>
      <c r="B7" s="10" t="s">
        <v>56</v>
      </c>
      <c r="C7" s="10" t="s">
        <v>28</v>
      </c>
      <c r="D7" s="10">
        <v>369</v>
      </c>
      <c r="E7" s="10" t="s">
        <v>19</v>
      </c>
      <c r="F7" s="11" t="s">
        <v>48</v>
      </c>
      <c r="G7" s="11" t="s">
        <v>57</v>
      </c>
      <c r="H7" s="10">
        <v>1974</v>
      </c>
      <c r="I7" s="11" t="s">
        <v>58</v>
      </c>
      <c r="J7" s="11" t="s">
        <v>59</v>
      </c>
      <c r="K7" s="10" t="s">
        <v>19</v>
      </c>
      <c r="L7" s="12"/>
      <c r="M7" s="11" t="s">
        <v>51</v>
      </c>
      <c r="N7" s="10" t="s">
        <v>60</v>
      </c>
      <c r="O7" s="10" t="s">
        <v>53</v>
      </c>
      <c r="P7" s="10" t="s">
        <v>54</v>
      </c>
      <c r="Q7" s="13"/>
    </row>
    <row r="8" spans="1:17" ht="15.75" customHeight="1">
      <c r="A8" s="9" t="s">
        <v>61</v>
      </c>
      <c r="B8" s="10" t="s">
        <v>62</v>
      </c>
      <c r="C8" s="10" t="s">
        <v>36</v>
      </c>
      <c r="D8" s="10">
        <v>66</v>
      </c>
      <c r="E8" s="10" t="s">
        <v>19</v>
      </c>
      <c r="F8" s="11" t="s">
        <v>37</v>
      </c>
      <c r="G8" s="11" t="s">
        <v>38</v>
      </c>
      <c r="H8" s="10">
        <v>2006</v>
      </c>
      <c r="I8" s="11" t="s">
        <v>39</v>
      </c>
      <c r="J8" s="11" t="s">
        <v>40</v>
      </c>
      <c r="K8" s="10" t="s">
        <v>19</v>
      </c>
      <c r="L8" s="12"/>
      <c r="M8" s="11" t="s">
        <v>41</v>
      </c>
      <c r="N8" s="10" t="s">
        <v>63</v>
      </c>
      <c r="O8" s="10" t="s">
        <v>43</v>
      </c>
      <c r="P8" s="10" t="s">
        <v>44</v>
      </c>
      <c r="Q8" s="13"/>
    </row>
    <row r="9" spans="1:17" ht="15.75" customHeight="1">
      <c r="A9" s="9" t="s">
        <v>64</v>
      </c>
      <c r="B9" s="10" t="s">
        <v>65</v>
      </c>
      <c r="C9" s="10" t="s">
        <v>28</v>
      </c>
      <c r="D9" s="10">
        <v>142</v>
      </c>
      <c r="E9" s="10" t="s">
        <v>19</v>
      </c>
      <c r="F9" s="11" t="s">
        <v>29</v>
      </c>
      <c r="G9" s="11" t="s">
        <v>66</v>
      </c>
      <c r="H9" s="10">
        <v>1988</v>
      </c>
      <c r="I9" s="11" t="s">
        <v>19</v>
      </c>
      <c r="J9" s="11" t="s">
        <v>67</v>
      </c>
      <c r="K9" s="10" t="s">
        <v>19</v>
      </c>
      <c r="L9" s="12"/>
      <c r="M9" s="11" t="s">
        <v>31</v>
      </c>
      <c r="N9" s="10" t="s">
        <v>68</v>
      </c>
      <c r="O9" s="10" t="s">
        <v>33</v>
      </c>
      <c r="P9" s="10" t="s">
        <v>25</v>
      </c>
      <c r="Q9" s="13"/>
    </row>
    <row r="10" spans="1:17" ht="15.75" customHeight="1">
      <c r="A10" s="9" t="s">
        <v>69</v>
      </c>
      <c r="B10" s="10" t="s">
        <v>70</v>
      </c>
      <c r="C10" s="10" t="s">
        <v>18</v>
      </c>
      <c r="D10" s="10">
        <v>6</v>
      </c>
      <c r="E10" s="10" t="s">
        <v>19</v>
      </c>
      <c r="F10" s="11" t="s">
        <v>71</v>
      </c>
      <c r="G10" s="11" t="s">
        <v>19</v>
      </c>
      <c r="H10" s="10" t="s">
        <v>19</v>
      </c>
      <c r="I10" s="11" t="s">
        <v>19</v>
      </c>
      <c r="J10" s="11" t="s">
        <v>19</v>
      </c>
      <c r="K10" s="10" t="s">
        <v>19</v>
      </c>
      <c r="L10" s="12"/>
      <c r="M10" s="11" t="s">
        <v>72</v>
      </c>
      <c r="N10" s="10" t="s">
        <v>73</v>
      </c>
      <c r="O10" s="10" t="s">
        <v>74</v>
      </c>
      <c r="P10" s="10" t="s">
        <v>44</v>
      </c>
      <c r="Q10" s="13"/>
    </row>
    <row r="11" spans="1:17" ht="15.75" customHeight="1">
      <c r="A11" s="9" t="s">
        <v>75</v>
      </c>
      <c r="B11" s="10" t="s">
        <v>76</v>
      </c>
      <c r="C11" s="10" t="s">
        <v>77</v>
      </c>
      <c r="D11" s="10">
        <v>23</v>
      </c>
      <c r="E11" s="10" t="s">
        <v>19</v>
      </c>
      <c r="F11" s="11" t="s">
        <v>71</v>
      </c>
      <c r="G11" s="11" t="s">
        <v>19</v>
      </c>
      <c r="H11" s="10" t="s">
        <v>19</v>
      </c>
      <c r="I11" s="11" t="s">
        <v>19</v>
      </c>
      <c r="J11" s="11" t="s">
        <v>19</v>
      </c>
      <c r="K11" s="10" t="s">
        <v>19</v>
      </c>
      <c r="L11" s="12"/>
      <c r="M11" s="11" t="s">
        <v>72</v>
      </c>
      <c r="N11" s="10" t="s">
        <v>78</v>
      </c>
      <c r="O11" s="10" t="s">
        <v>79</v>
      </c>
      <c r="P11" s="10" t="s">
        <v>44</v>
      </c>
      <c r="Q11" s="13"/>
    </row>
    <row r="12" spans="1:17" ht="15.75" customHeight="1">
      <c r="A12" s="9" t="s">
        <v>80</v>
      </c>
      <c r="B12" s="10" t="s">
        <v>81</v>
      </c>
      <c r="C12" s="10" t="s">
        <v>36</v>
      </c>
      <c r="D12" s="10">
        <v>1336</v>
      </c>
      <c r="E12" s="10" t="s">
        <v>19</v>
      </c>
      <c r="F12" s="11" t="s">
        <v>37</v>
      </c>
      <c r="G12" s="11" t="s">
        <v>38</v>
      </c>
      <c r="H12" s="10">
        <v>1995</v>
      </c>
      <c r="I12" s="11" t="s">
        <v>39</v>
      </c>
      <c r="J12" s="11" t="s">
        <v>40</v>
      </c>
      <c r="K12" s="10" t="s">
        <v>19</v>
      </c>
      <c r="L12" s="12"/>
      <c r="M12" s="11" t="s">
        <v>41</v>
      </c>
      <c r="N12" s="10" t="s">
        <v>82</v>
      </c>
      <c r="O12" s="10" t="s">
        <v>43</v>
      </c>
      <c r="P12" s="10" t="s">
        <v>44</v>
      </c>
      <c r="Q12" s="13"/>
    </row>
    <row r="13" spans="1:17" ht="15.75" customHeight="1">
      <c r="A13" s="9" t="s">
        <v>83</v>
      </c>
      <c r="B13" s="10" t="s">
        <v>84</v>
      </c>
      <c r="C13" s="10" t="s">
        <v>36</v>
      </c>
      <c r="D13" s="10">
        <v>1336</v>
      </c>
      <c r="E13" s="10" t="s">
        <v>19</v>
      </c>
      <c r="F13" s="11" t="s">
        <v>37</v>
      </c>
      <c r="G13" s="11" t="s">
        <v>38</v>
      </c>
      <c r="H13" s="10">
        <v>1995</v>
      </c>
      <c r="I13" s="11" t="s">
        <v>39</v>
      </c>
      <c r="J13" s="11" t="s">
        <v>40</v>
      </c>
      <c r="K13" s="10" t="s">
        <v>19</v>
      </c>
      <c r="L13" s="12"/>
      <c r="M13" s="11" t="s">
        <v>41</v>
      </c>
      <c r="N13" s="10" t="s">
        <v>85</v>
      </c>
      <c r="O13" s="10" t="s">
        <v>43</v>
      </c>
      <c r="P13" s="10" t="s">
        <v>44</v>
      </c>
      <c r="Q13" s="13"/>
    </row>
    <row r="14" spans="1:17" ht="15.75" customHeight="1">
      <c r="A14" s="9" t="s">
        <v>86</v>
      </c>
      <c r="B14" s="10" t="s">
        <v>87</v>
      </c>
      <c r="C14" s="10" t="s">
        <v>36</v>
      </c>
      <c r="D14" s="10">
        <v>18</v>
      </c>
      <c r="E14" s="10" t="s">
        <v>19</v>
      </c>
      <c r="F14" s="11" t="s">
        <v>29</v>
      </c>
      <c r="G14" s="11" t="s">
        <v>88</v>
      </c>
      <c r="H14" s="10" t="s">
        <v>89</v>
      </c>
      <c r="I14" s="11" t="s">
        <v>19</v>
      </c>
      <c r="J14" s="11" t="s">
        <v>90</v>
      </c>
      <c r="K14" s="10" t="s">
        <v>19</v>
      </c>
      <c r="L14" s="12"/>
      <c r="M14" s="11" t="s">
        <v>91</v>
      </c>
      <c r="N14" s="10" t="s">
        <v>92</v>
      </c>
      <c r="O14" s="10" t="s">
        <v>93</v>
      </c>
      <c r="P14" s="10" t="s">
        <v>54</v>
      </c>
      <c r="Q14" s="13"/>
    </row>
    <row r="15" spans="1:17" ht="15.75" customHeight="1">
      <c r="A15" s="9" t="s">
        <v>94</v>
      </c>
      <c r="B15" s="10" t="s">
        <v>95</v>
      </c>
      <c r="C15" s="10" t="s">
        <v>36</v>
      </c>
      <c r="D15" s="10">
        <v>18</v>
      </c>
      <c r="E15" s="10" t="s">
        <v>19</v>
      </c>
      <c r="F15" s="11" t="s">
        <v>29</v>
      </c>
      <c r="G15" s="11" t="s">
        <v>88</v>
      </c>
      <c r="H15" s="10" t="s">
        <v>89</v>
      </c>
      <c r="I15" s="11" t="s">
        <v>19</v>
      </c>
      <c r="J15" s="11" t="s">
        <v>59</v>
      </c>
      <c r="K15" s="10" t="s">
        <v>19</v>
      </c>
      <c r="L15" s="12"/>
      <c r="M15" s="11" t="s">
        <v>91</v>
      </c>
      <c r="N15" s="10" t="s">
        <v>96</v>
      </c>
      <c r="O15" s="10" t="s">
        <v>93</v>
      </c>
      <c r="P15" s="10" t="s">
        <v>54</v>
      </c>
      <c r="Q15" s="13"/>
    </row>
    <row r="16" spans="1:17" ht="15.75" customHeight="1">
      <c r="A16" s="9" t="s">
        <v>97</v>
      </c>
      <c r="B16" s="10" t="s">
        <v>98</v>
      </c>
      <c r="C16" s="10" t="s">
        <v>18</v>
      </c>
      <c r="D16" s="10">
        <v>190</v>
      </c>
      <c r="E16" s="10" t="s">
        <v>19</v>
      </c>
      <c r="F16" s="11" t="s">
        <v>29</v>
      </c>
      <c r="G16" s="11" t="s">
        <v>88</v>
      </c>
      <c r="H16" s="10" t="s">
        <v>89</v>
      </c>
      <c r="I16" s="11" t="s">
        <v>19</v>
      </c>
      <c r="J16" s="11" t="s">
        <v>90</v>
      </c>
      <c r="K16" s="10" t="s">
        <v>19</v>
      </c>
      <c r="L16" s="12"/>
      <c r="M16" s="11" t="s">
        <v>91</v>
      </c>
      <c r="N16" s="10" t="s">
        <v>99</v>
      </c>
      <c r="O16" s="10" t="s">
        <v>93</v>
      </c>
      <c r="P16" s="10" t="s">
        <v>54</v>
      </c>
      <c r="Q16" s="13"/>
    </row>
    <row r="17" spans="1:17" ht="15.75" customHeight="1">
      <c r="A17" s="9" t="s">
        <v>100</v>
      </c>
      <c r="B17" s="10">
        <v>1200</v>
      </c>
      <c r="C17" s="10" t="s">
        <v>28</v>
      </c>
      <c r="D17" s="10">
        <v>36</v>
      </c>
      <c r="E17" s="10" t="s">
        <v>19</v>
      </c>
      <c r="F17" s="11" t="s">
        <v>48</v>
      </c>
      <c r="G17" s="11" t="s">
        <v>101</v>
      </c>
      <c r="H17" s="10">
        <v>1994</v>
      </c>
      <c r="I17" s="11" t="s">
        <v>102</v>
      </c>
      <c r="J17" s="11" t="s">
        <v>19</v>
      </c>
      <c r="K17" s="10" t="s">
        <v>19</v>
      </c>
      <c r="L17" s="12"/>
      <c r="M17" s="11" t="s">
        <v>51</v>
      </c>
      <c r="N17" s="10" t="s">
        <v>103</v>
      </c>
      <c r="O17" s="10" t="s">
        <v>53</v>
      </c>
      <c r="P17" s="10" t="s">
        <v>54</v>
      </c>
      <c r="Q17" s="13"/>
    </row>
    <row r="18" spans="1:17" ht="15.75" customHeight="1">
      <c r="A18" s="9" t="s">
        <v>104</v>
      </c>
      <c r="B18" s="10" t="s">
        <v>105</v>
      </c>
      <c r="C18" s="10" t="s">
        <v>18</v>
      </c>
      <c r="D18" s="10">
        <v>190</v>
      </c>
      <c r="E18" s="10" t="s">
        <v>19</v>
      </c>
      <c r="F18" s="11" t="s">
        <v>29</v>
      </c>
      <c r="G18" s="11" t="s">
        <v>88</v>
      </c>
      <c r="H18" s="10" t="s">
        <v>89</v>
      </c>
      <c r="I18" s="11" t="s">
        <v>19</v>
      </c>
      <c r="J18" s="11" t="s">
        <v>59</v>
      </c>
      <c r="K18" s="10" t="s">
        <v>19</v>
      </c>
      <c r="L18" s="12"/>
      <c r="M18" s="11" t="s">
        <v>91</v>
      </c>
      <c r="N18" s="10" t="s">
        <v>106</v>
      </c>
      <c r="O18" s="10" t="s">
        <v>93</v>
      </c>
      <c r="P18" s="10" t="s">
        <v>54</v>
      </c>
      <c r="Q18" s="13"/>
    </row>
    <row r="19" spans="1:17" ht="15.75" customHeight="1">
      <c r="A19" s="9" t="s">
        <v>107</v>
      </c>
      <c r="B19" s="10" t="s">
        <v>108</v>
      </c>
      <c r="C19" s="10" t="s">
        <v>36</v>
      </c>
      <c r="D19" s="10">
        <v>18</v>
      </c>
      <c r="E19" s="10" t="s">
        <v>19</v>
      </c>
      <c r="F19" s="11" t="s">
        <v>29</v>
      </c>
      <c r="G19" s="11" t="s">
        <v>88</v>
      </c>
      <c r="H19" s="10" t="s">
        <v>89</v>
      </c>
      <c r="I19" s="11" t="s">
        <v>19</v>
      </c>
      <c r="J19" s="11" t="s">
        <v>90</v>
      </c>
      <c r="K19" s="10" t="s">
        <v>19</v>
      </c>
      <c r="L19" s="12"/>
      <c r="M19" s="11" t="s">
        <v>91</v>
      </c>
      <c r="N19" s="10" t="s">
        <v>109</v>
      </c>
      <c r="O19" s="10" t="s">
        <v>93</v>
      </c>
      <c r="P19" s="10" t="s">
        <v>54</v>
      </c>
      <c r="Q19" s="13"/>
    </row>
    <row r="20" spans="1:17" ht="15.75" customHeight="1">
      <c r="A20" s="9" t="s">
        <v>110</v>
      </c>
      <c r="B20" s="10" t="s">
        <v>111</v>
      </c>
      <c r="C20" s="10" t="s">
        <v>28</v>
      </c>
      <c r="D20" s="10">
        <v>155</v>
      </c>
      <c r="E20" s="10" t="s">
        <v>19</v>
      </c>
      <c r="F20" s="11" t="s">
        <v>37</v>
      </c>
      <c r="G20" s="11" t="s">
        <v>38</v>
      </c>
      <c r="H20" s="10">
        <v>1996</v>
      </c>
      <c r="I20" s="11" t="s">
        <v>39</v>
      </c>
      <c r="J20" s="11" t="s">
        <v>40</v>
      </c>
      <c r="K20" s="10" t="s">
        <v>19</v>
      </c>
      <c r="L20" s="12"/>
      <c r="M20" s="11" t="s">
        <v>41</v>
      </c>
      <c r="N20" s="10" t="s">
        <v>112</v>
      </c>
      <c r="O20" s="10" t="s">
        <v>43</v>
      </c>
      <c r="P20" s="10" t="s">
        <v>25</v>
      </c>
      <c r="Q20" s="13"/>
    </row>
    <row r="21" spans="1:17" ht="15.75" customHeight="1">
      <c r="A21" s="9" t="s">
        <v>113</v>
      </c>
      <c r="B21" s="10" t="s">
        <v>114</v>
      </c>
      <c r="C21" s="10" t="s">
        <v>28</v>
      </c>
      <c r="D21" s="10">
        <v>99</v>
      </c>
      <c r="E21" s="10" t="s">
        <v>19</v>
      </c>
      <c r="F21" s="11" t="s">
        <v>115</v>
      </c>
      <c r="G21" s="11" t="s">
        <v>116</v>
      </c>
      <c r="H21" s="10">
        <v>1996</v>
      </c>
      <c r="I21" s="11" t="s">
        <v>117</v>
      </c>
      <c r="J21" s="11" t="s">
        <v>59</v>
      </c>
      <c r="K21" s="10" t="s">
        <v>118</v>
      </c>
      <c r="L21" s="12" t="s">
        <v>119</v>
      </c>
      <c r="M21" s="11" t="s">
        <v>120</v>
      </c>
      <c r="N21" s="10" t="s">
        <v>121</v>
      </c>
      <c r="O21" s="10" t="s">
        <v>122</v>
      </c>
      <c r="P21" s="10" t="s">
        <v>25</v>
      </c>
      <c r="Q21" s="13"/>
    </row>
    <row r="22" spans="1:17" ht="15.75" customHeight="1">
      <c r="A22" s="9" t="s">
        <v>123</v>
      </c>
      <c r="B22" s="10" t="s">
        <v>124</v>
      </c>
      <c r="C22" s="10" t="s">
        <v>36</v>
      </c>
      <c r="D22" s="10">
        <v>18</v>
      </c>
      <c r="E22" s="10" t="s">
        <v>19</v>
      </c>
      <c r="F22" s="11" t="s">
        <v>29</v>
      </c>
      <c r="G22" s="11" t="s">
        <v>88</v>
      </c>
      <c r="H22" s="10" t="s">
        <v>89</v>
      </c>
      <c r="I22" s="11" t="s">
        <v>19</v>
      </c>
      <c r="J22" s="11" t="s">
        <v>59</v>
      </c>
      <c r="K22" s="10" t="s">
        <v>19</v>
      </c>
      <c r="L22" s="12"/>
      <c r="M22" s="11" t="s">
        <v>91</v>
      </c>
      <c r="N22" s="10" t="s">
        <v>125</v>
      </c>
      <c r="O22" s="10" t="s">
        <v>93</v>
      </c>
      <c r="P22" s="10" t="s">
        <v>54</v>
      </c>
      <c r="Q22" s="13"/>
    </row>
    <row r="23" spans="1:17" ht="15.75" customHeight="1">
      <c r="A23" s="9" t="s">
        <v>126</v>
      </c>
      <c r="B23" s="10" t="s">
        <v>127</v>
      </c>
      <c r="C23" s="10" t="s">
        <v>18</v>
      </c>
      <c r="D23" s="10">
        <v>6</v>
      </c>
      <c r="E23" s="10" t="s">
        <v>19</v>
      </c>
      <c r="F23" s="11" t="s">
        <v>29</v>
      </c>
      <c r="G23" s="11" t="s">
        <v>88</v>
      </c>
      <c r="H23" s="10" t="s">
        <v>89</v>
      </c>
      <c r="I23" s="11" t="s">
        <v>19</v>
      </c>
      <c r="J23" s="11" t="s">
        <v>90</v>
      </c>
      <c r="K23" s="10" t="s">
        <v>19</v>
      </c>
      <c r="L23" s="12"/>
      <c r="M23" s="11" t="s">
        <v>91</v>
      </c>
      <c r="N23" s="10" t="s">
        <v>128</v>
      </c>
      <c r="O23" s="10" t="s">
        <v>93</v>
      </c>
      <c r="P23" s="10" t="s">
        <v>54</v>
      </c>
      <c r="Q23" s="13"/>
    </row>
    <row r="24" spans="1:17" ht="15.75" customHeight="1">
      <c r="A24" s="9" t="s">
        <v>129</v>
      </c>
      <c r="B24" s="10" t="s">
        <v>130</v>
      </c>
      <c r="C24" s="10" t="s">
        <v>28</v>
      </c>
      <c r="D24" s="10">
        <v>155</v>
      </c>
      <c r="E24" s="10" t="s">
        <v>19</v>
      </c>
      <c r="F24" s="11" t="s">
        <v>37</v>
      </c>
      <c r="G24" s="11" t="s">
        <v>38</v>
      </c>
      <c r="H24" s="10">
        <v>1997</v>
      </c>
      <c r="I24" s="11" t="s">
        <v>39</v>
      </c>
      <c r="J24" s="11" t="s">
        <v>40</v>
      </c>
      <c r="K24" s="10" t="s">
        <v>19</v>
      </c>
      <c r="L24" s="12"/>
      <c r="M24" s="11" t="s">
        <v>41</v>
      </c>
      <c r="N24" s="10" t="s">
        <v>131</v>
      </c>
      <c r="O24" s="10" t="s">
        <v>43</v>
      </c>
      <c r="P24" s="10" t="s">
        <v>25</v>
      </c>
      <c r="Q24" s="13"/>
    </row>
    <row r="25" spans="1:17" ht="15.75" customHeight="1">
      <c r="A25" s="9" t="s">
        <v>132</v>
      </c>
      <c r="B25" s="10" t="s">
        <v>133</v>
      </c>
      <c r="C25" s="10" t="s">
        <v>28</v>
      </c>
      <c r="D25" s="10">
        <v>103</v>
      </c>
      <c r="E25" s="10" t="s">
        <v>19</v>
      </c>
      <c r="F25" s="11" t="s">
        <v>37</v>
      </c>
      <c r="G25" s="11" t="s">
        <v>38</v>
      </c>
      <c r="H25" s="10">
        <v>1997</v>
      </c>
      <c r="I25" s="11" t="s">
        <v>39</v>
      </c>
      <c r="J25" s="11" t="s">
        <v>40</v>
      </c>
      <c r="K25" s="10" t="s">
        <v>19</v>
      </c>
      <c r="L25" s="12"/>
      <c r="M25" s="11" t="s">
        <v>41</v>
      </c>
      <c r="N25" s="10" t="s">
        <v>134</v>
      </c>
      <c r="O25" s="10" t="s">
        <v>43</v>
      </c>
      <c r="P25" s="10" t="s">
        <v>25</v>
      </c>
      <c r="Q25" s="13"/>
    </row>
    <row r="26" spans="1:17" ht="15.75" customHeight="1">
      <c r="A26" s="9" t="s">
        <v>135</v>
      </c>
      <c r="B26" s="10" t="s">
        <v>136</v>
      </c>
      <c r="C26" s="10" t="s">
        <v>18</v>
      </c>
      <c r="D26" s="10">
        <v>6</v>
      </c>
      <c r="E26" s="10" t="s">
        <v>19</v>
      </c>
      <c r="F26" s="11" t="s">
        <v>29</v>
      </c>
      <c r="G26" s="11" t="s">
        <v>88</v>
      </c>
      <c r="H26" s="10" t="s">
        <v>89</v>
      </c>
      <c r="I26" s="11" t="s">
        <v>19</v>
      </c>
      <c r="J26" s="11" t="s">
        <v>59</v>
      </c>
      <c r="K26" s="10" t="s">
        <v>19</v>
      </c>
      <c r="L26" s="12"/>
      <c r="M26" s="11" t="s">
        <v>91</v>
      </c>
      <c r="N26" s="10" t="s">
        <v>137</v>
      </c>
      <c r="O26" s="10" t="s">
        <v>93</v>
      </c>
      <c r="P26" s="10" t="s">
        <v>54</v>
      </c>
      <c r="Q26" s="13"/>
    </row>
    <row r="27" spans="1:17" ht="15.75" customHeight="1">
      <c r="A27" s="9" t="s">
        <v>138</v>
      </c>
      <c r="B27" s="10" t="s">
        <v>139</v>
      </c>
      <c r="C27" s="10" t="s">
        <v>18</v>
      </c>
      <c r="D27" s="10">
        <v>6</v>
      </c>
      <c r="E27" s="10" t="s">
        <v>19</v>
      </c>
      <c r="F27" s="11" t="s">
        <v>29</v>
      </c>
      <c r="G27" s="11" t="s">
        <v>88</v>
      </c>
      <c r="H27" s="10" t="s">
        <v>89</v>
      </c>
      <c r="I27" s="11" t="s">
        <v>19</v>
      </c>
      <c r="J27" s="11" t="s">
        <v>90</v>
      </c>
      <c r="K27" s="10" t="s">
        <v>19</v>
      </c>
      <c r="L27" s="12"/>
      <c r="M27" s="11" t="s">
        <v>91</v>
      </c>
      <c r="N27" s="10" t="s">
        <v>140</v>
      </c>
      <c r="O27" s="10" t="s">
        <v>93</v>
      </c>
      <c r="P27" s="10" t="s">
        <v>54</v>
      </c>
      <c r="Q27" s="13"/>
    </row>
    <row r="28" spans="1:17" ht="15.75" customHeight="1">
      <c r="A28" s="9" t="s">
        <v>141</v>
      </c>
      <c r="B28" s="10" t="s">
        <v>142</v>
      </c>
      <c r="C28" s="10" t="s">
        <v>18</v>
      </c>
      <c r="D28" s="10">
        <v>6</v>
      </c>
      <c r="E28" s="10" t="s">
        <v>19</v>
      </c>
      <c r="F28" s="11" t="s">
        <v>29</v>
      </c>
      <c r="G28" s="11" t="s">
        <v>88</v>
      </c>
      <c r="H28" s="10" t="s">
        <v>89</v>
      </c>
      <c r="I28" s="11" t="s">
        <v>19</v>
      </c>
      <c r="J28" s="11" t="s">
        <v>59</v>
      </c>
      <c r="K28" s="10" t="s">
        <v>19</v>
      </c>
      <c r="L28" s="12"/>
      <c r="M28" s="11" t="s">
        <v>91</v>
      </c>
      <c r="N28" s="10" t="s">
        <v>143</v>
      </c>
      <c r="O28" s="10" t="s">
        <v>93</v>
      </c>
      <c r="P28" s="10" t="s">
        <v>54</v>
      </c>
      <c r="Q28" s="13"/>
    </row>
    <row r="29" spans="1:17" ht="15.75" customHeight="1">
      <c r="A29" s="9" t="s">
        <v>144</v>
      </c>
      <c r="B29" s="10" t="s">
        <v>145</v>
      </c>
      <c r="C29" s="10" t="s">
        <v>28</v>
      </c>
      <c r="D29" s="10">
        <v>159</v>
      </c>
      <c r="E29" s="10" t="s">
        <v>19</v>
      </c>
      <c r="F29" s="11" t="s">
        <v>37</v>
      </c>
      <c r="G29" s="11" t="s">
        <v>38</v>
      </c>
      <c r="H29" s="10">
        <v>1998</v>
      </c>
      <c r="I29" s="11" t="s">
        <v>39</v>
      </c>
      <c r="J29" s="11" t="s">
        <v>40</v>
      </c>
      <c r="K29" s="10" t="s">
        <v>19</v>
      </c>
      <c r="L29" s="12"/>
      <c r="M29" s="11" t="s">
        <v>41</v>
      </c>
      <c r="N29" s="10" t="s">
        <v>146</v>
      </c>
      <c r="O29" s="10" t="s">
        <v>43</v>
      </c>
      <c r="P29" s="10" t="s">
        <v>25</v>
      </c>
      <c r="Q29" s="13"/>
    </row>
    <row r="30" spans="1:17" ht="15.75" customHeight="1">
      <c r="A30" s="9" t="s">
        <v>147</v>
      </c>
      <c r="B30" s="10" t="s">
        <v>148</v>
      </c>
      <c r="C30" s="10" t="s">
        <v>18</v>
      </c>
      <c r="D30" s="10">
        <v>6</v>
      </c>
      <c r="E30" s="10" t="s">
        <v>19</v>
      </c>
      <c r="F30" s="11" t="s">
        <v>29</v>
      </c>
      <c r="G30" s="11" t="s">
        <v>88</v>
      </c>
      <c r="H30" s="10" t="s">
        <v>89</v>
      </c>
      <c r="I30" s="11" t="s">
        <v>19</v>
      </c>
      <c r="J30" s="11" t="s">
        <v>90</v>
      </c>
      <c r="K30" s="10" t="s">
        <v>19</v>
      </c>
      <c r="L30" s="12"/>
      <c r="M30" s="11" t="s">
        <v>91</v>
      </c>
      <c r="N30" s="10" t="s">
        <v>149</v>
      </c>
      <c r="O30" s="10" t="s">
        <v>93</v>
      </c>
      <c r="P30" s="10" t="s">
        <v>54</v>
      </c>
      <c r="Q30" s="13"/>
    </row>
    <row r="31" spans="1:17" ht="15.75" customHeight="1">
      <c r="A31" s="9" t="s">
        <v>150</v>
      </c>
      <c r="B31" s="10" t="s">
        <v>151</v>
      </c>
      <c r="C31" s="10" t="s">
        <v>18</v>
      </c>
      <c r="D31" s="10">
        <v>6</v>
      </c>
      <c r="E31" s="10" t="s">
        <v>19</v>
      </c>
      <c r="F31" s="11" t="s">
        <v>29</v>
      </c>
      <c r="G31" s="11" t="s">
        <v>88</v>
      </c>
      <c r="H31" s="10" t="s">
        <v>89</v>
      </c>
      <c r="I31" s="11" t="s">
        <v>19</v>
      </c>
      <c r="J31" s="11" t="s">
        <v>59</v>
      </c>
      <c r="K31" s="10" t="s">
        <v>19</v>
      </c>
      <c r="L31" s="12"/>
      <c r="M31" s="11" t="s">
        <v>91</v>
      </c>
      <c r="N31" s="10" t="s">
        <v>152</v>
      </c>
      <c r="O31" s="10" t="s">
        <v>93</v>
      </c>
      <c r="P31" s="10" t="s">
        <v>54</v>
      </c>
      <c r="Q31" s="13"/>
    </row>
    <row r="32" spans="1:17" ht="15.75" customHeight="1">
      <c r="A32" s="9" t="s">
        <v>153</v>
      </c>
      <c r="B32" s="10" t="s">
        <v>154</v>
      </c>
      <c r="C32" s="10" t="s">
        <v>28</v>
      </c>
      <c r="D32" s="10">
        <v>3</v>
      </c>
      <c r="E32" s="10" t="s">
        <v>19</v>
      </c>
      <c r="F32" s="11" t="s">
        <v>19</v>
      </c>
      <c r="G32" s="11" t="s">
        <v>101</v>
      </c>
      <c r="H32" s="10">
        <v>1999</v>
      </c>
      <c r="I32" s="11" t="s">
        <v>102</v>
      </c>
      <c r="J32" s="11" t="s">
        <v>155</v>
      </c>
      <c r="K32" s="10" t="s">
        <v>156</v>
      </c>
      <c r="L32" s="12"/>
      <c r="M32" s="11" t="s">
        <v>157</v>
      </c>
      <c r="N32" s="10" t="s">
        <v>158</v>
      </c>
      <c r="O32" s="10" t="s">
        <v>159</v>
      </c>
      <c r="P32" s="10" t="s">
        <v>25</v>
      </c>
      <c r="Q32" s="13"/>
    </row>
    <row r="33" spans="1:17" ht="15.75" customHeight="1">
      <c r="A33" s="9" t="s">
        <v>160</v>
      </c>
      <c r="B33" s="10" t="s">
        <v>161</v>
      </c>
      <c r="C33" s="10" t="s">
        <v>28</v>
      </c>
      <c r="D33" s="10">
        <v>103</v>
      </c>
      <c r="E33" s="10" t="s">
        <v>19</v>
      </c>
      <c r="F33" s="11" t="s">
        <v>37</v>
      </c>
      <c r="G33" s="11" t="s">
        <v>38</v>
      </c>
      <c r="H33" s="10">
        <v>1999</v>
      </c>
      <c r="I33" s="11" t="s">
        <v>39</v>
      </c>
      <c r="J33" s="11" t="s">
        <v>40</v>
      </c>
      <c r="K33" s="10" t="s">
        <v>19</v>
      </c>
      <c r="L33" s="12"/>
      <c r="M33" s="11" t="s">
        <v>41</v>
      </c>
      <c r="N33" s="10" t="s">
        <v>162</v>
      </c>
      <c r="O33" s="10" t="s">
        <v>43</v>
      </c>
      <c r="P33" s="10" t="s">
        <v>25</v>
      </c>
      <c r="Q33" s="13"/>
    </row>
    <row r="34" spans="1:17" ht="15.75" customHeight="1">
      <c r="A34" s="9" t="s">
        <v>163</v>
      </c>
      <c r="B34" s="10" t="s">
        <v>164</v>
      </c>
      <c r="C34" s="10" t="s">
        <v>18</v>
      </c>
      <c r="D34" s="10">
        <v>6</v>
      </c>
      <c r="E34" s="10" t="s">
        <v>19</v>
      </c>
      <c r="F34" s="11" t="s">
        <v>29</v>
      </c>
      <c r="G34" s="11" t="s">
        <v>88</v>
      </c>
      <c r="H34" s="10" t="s">
        <v>89</v>
      </c>
      <c r="I34" s="11" t="s">
        <v>19</v>
      </c>
      <c r="J34" s="11" t="s">
        <v>90</v>
      </c>
      <c r="K34" s="10" t="s">
        <v>19</v>
      </c>
      <c r="L34" s="12"/>
      <c r="M34" s="11" t="s">
        <v>91</v>
      </c>
      <c r="N34" s="10" t="s">
        <v>165</v>
      </c>
      <c r="O34" s="10" t="s">
        <v>93</v>
      </c>
      <c r="P34" s="10" t="s">
        <v>54</v>
      </c>
      <c r="Q34" s="13"/>
    </row>
    <row r="35" spans="1:17" ht="15.75" customHeight="1">
      <c r="A35" s="9" t="s">
        <v>166</v>
      </c>
      <c r="B35" s="10" t="s">
        <v>167</v>
      </c>
      <c r="C35" s="10" t="s">
        <v>28</v>
      </c>
      <c r="D35" s="10">
        <v>156</v>
      </c>
      <c r="E35" s="10" t="s">
        <v>19</v>
      </c>
      <c r="F35" s="11" t="s">
        <v>37</v>
      </c>
      <c r="G35" s="11" t="s">
        <v>38</v>
      </c>
      <c r="H35" s="10">
        <v>2000</v>
      </c>
      <c r="I35" s="11" t="s">
        <v>39</v>
      </c>
      <c r="J35" s="11" t="s">
        <v>40</v>
      </c>
      <c r="K35" s="10" t="s">
        <v>19</v>
      </c>
      <c r="L35" s="12"/>
      <c r="M35" s="11" t="s">
        <v>41</v>
      </c>
      <c r="N35" s="10" t="s">
        <v>168</v>
      </c>
      <c r="O35" s="10" t="s">
        <v>43</v>
      </c>
      <c r="P35" s="10" t="s">
        <v>25</v>
      </c>
      <c r="Q35" s="13"/>
    </row>
    <row r="36" spans="1:17" ht="15.75" customHeight="1">
      <c r="A36" s="9" t="s">
        <v>169</v>
      </c>
      <c r="B36" s="10" t="s">
        <v>170</v>
      </c>
      <c r="C36" s="10" t="s">
        <v>18</v>
      </c>
      <c r="D36" s="10">
        <v>6</v>
      </c>
      <c r="E36" s="10" t="s">
        <v>19</v>
      </c>
      <c r="F36" s="11" t="s">
        <v>29</v>
      </c>
      <c r="G36" s="11" t="s">
        <v>88</v>
      </c>
      <c r="H36" s="10" t="s">
        <v>89</v>
      </c>
      <c r="I36" s="11" t="s">
        <v>19</v>
      </c>
      <c r="J36" s="11" t="s">
        <v>59</v>
      </c>
      <c r="K36" s="10" t="s">
        <v>19</v>
      </c>
      <c r="L36" s="12"/>
      <c r="M36" s="11" t="s">
        <v>91</v>
      </c>
      <c r="N36" s="10" t="s">
        <v>171</v>
      </c>
      <c r="O36" s="10" t="s">
        <v>93</v>
      </c>
      <c r="P36" s="10" t="s">
        <v>54</v>
      </c>
      <c r="Q36" s="13"/>
    </row>
    <row r="37" spans="1:17" ht="15.75" customHeight="1">
      <c r="A37" s="9" t="s">
        <v>172</v>
      </c>
      <c r="B37" s="10" t="s">
        <v>173</v>
      </c>
      <c r="C37" s="10" t="s">
        <v>28</v>
      </c>
      <c r="D37" s="10">
        <v>263</v>
      </c>
      <c r="E37" s="10" t="s">
        <v>19</v>
      </c>
      <c r="F37" s="11" t="s">
        <v>174</v>
      </c>
      <c r="G37" s="11" t="s">
        <v>38</v>
      </c>
      <c r="H37" s="10">
        <v>2000</v>
      </c>
      <c r="I37" s="11" t="s">
        <v>39</v>
      </c>
      <c r="J37" s="11" t="s">
        <v>40</v>
      </c>
      <c r="K37" s="10" t="s">
        <v>19</v>
      </c>
      <c r="L37" s="12"/>
      <c r="M37" s="11" t="s">
        <v>72</v>
      </c>
      <c r="N37" s="10" t="s">
        <v>175</v>
      </c>
      <c r="O37" s="10" t="s">
        <v>176</v>
      </c>
      <c r="P37" s="10" t="s">
        <v>25</v>
      </c>
      <c r="Q37" s="13"/>
    </row>
    <row r="38" spans="1:17" ht="15.75" customHeight="1">
      <c r="A38" s="9" t="s">
        <v>177</v>
      </c>
      <c r="B38" s="10" t="s">
        <v>178</v>
      </c>
      <c r="C38" s="10" t="s">
        <v>28</v>
      </c>
      <c r="D38" s="10">
        <v>43</v>
      </c>
      <c r="E38" s="10" t="s">
        <v>19</v>
      </c>
      <c r="F38" s="11" t="s">
        <v>179</v>
      </c>
      <c r="G38" s="11" t="s">
        <v>180</v>
      </c>
      <c r="H38" s="10">
        <v>2000</v>
      </c>
      <c r="I38" s="11" t="s">
        <v>102</v>
      </c>
      <c r="J38" s="11" t="s">
        <v>181</v>
      </c>
      <c r="K38" s="10" t="s">
        <v>156</v>
      </c>
      <c r="L38" s="12"/>
      <c r="M38" s="11" t="s">
        <v>182</v>
      </c>
      <c r="N38" s="10" t="s">
        <v>183</v>
      </c>
      <c r="O38" s="10" t="s">
        <v>184</v>
      </c>
      <c r="P38" s="10" t="s">
        <v>25</v>
      </c>
      <c r="Q38" s="13"/>
    </row>
    <row r="39" spans="1:17" ht="15.75" customHeight="1">
      <c r="A39" s="9" t="s">
        <v>185</v>
      </c>
      <c r="B39" s="10" t="s">
        <v>186</v>
      </c>
      <c r="C39" s="10" t="s">
        <v>187</v>
      </c>
      <c r="D39" s="10">
        <v>124</v>
      </c>
      <c r="E39" s="10" t="s">
        <v>19</v>
      </c>
      <c r="F39" s="11" t="s">
        <v>29</v>
      </c>
      <c r="G39" s="11" t="s">
        <v>88</v>
      </c>
      <c r="H39" s="10" t="s">
        <v>89</v>
      </c>
      <c r="I39" s="11" t="s">
        <v>19</v>
      </c>
      <c r="J39" s="11" t="s">
        <v>90</v>
      </c>
      <c r="K39" s="10" t="s">
        <v>19</v>
      </c>
      <c r="L39" s="12"/>
      <c r="M39" s="11" t="s">
        <v>91</v>
      </c>
      <c r="N39" s="10" t="s">
        <v>188</v>
      </c>
      <c r="O39" s="10" t="s">
        <v>93</v>
      </c>
      <c r="P39" s="10" t="s">
        <v>54</v>
      </c>
      <c r="Q39" s="13"/>
    </row>
    <row r="40" spans="1:17" ht="15.75" customHeight="1">
      <c r="A40" s="9" t="s">
        <v>189</v>
      </c>
      <c r="B40" s="10" t="s">
        <v>190</v>
      </c>
      <c r="C40" s="10" t="s">
        <v>28</v>
      </c>
      <c r="D40" s="10">
        <v>156</v>
      </c>
      <c r="E40" s="10" t="s">
        <v>19</v>
      </c>
      <c r="F40" s="11" t="s">
        <v>37</v>
      </c>
      <c r="G40" s="11" t="s">
        <v>38</v>
      </c>
      <c r="H40" s="10">
        <v>2001</v>
      </c>
      <c r="I40" s="11" t="s">
        <v>39</v>
      </c>
      <c r="J40" s="11" t="s">
        <v>40</v>
      </c>
      <c r="K40" s="10" t="s">
        <v>19</v>
      </c>
      <c r="L40" s="12"/>
      <c r="M40" s="11" t="s">
        <v>41</v>
      </c>
      <c r="N40" s="10" t="s">
        <v>191</v>
      </c>
      <c r="O40" s="10" t="s">
        <v>43</v>
      </c>
      <c r="P40" s="10" t="s">
        <v>25</v>
      </c>
      <c r="Q40" s="13"/>
    </row>
    <row r="41" spans="1:17" ht="15.75" customHeight="1">
      <c r="A41" s="9" t="s">
        <v>192</v>
      </c>
      <c r="B41" s="10" t="s">
        <v>193</v>
      </c>
      <c r="C41" s="10" t="s">
        <v>187</v>
      </c>
      <c r="D41" s="10">
        <v>124</v>
      </c>
      <c r="E41" s="10" t="s">
        <v>19</v>
      </c>
      <c r="F41" s="11" t="s">
        <v>29</v>
      </c>
      <c r="G41" s="11" t="s">
        <v>88</v>
      </c>
      <c r="H41" s="10" t="s">
        <v>89</v>
      </c>
      <c r="I41" s="11" t="s">
        <v>19</v>
      </c>
      <c r="J41" s="11" t="s">
        <v>59</v>
      </c>
      <c r="K41" s="10" t="s">
        <v>19</v>
      </c>
      <c r="L41" s="12"/>
      <c r="M41" s="11" t="s">
        <v>91</v>
      </c>
      <c r="N41" s="10" t="s">
        <v>194</v>
      </c>
      <c r="O41" s="10" t="s">
        <v>93</v>
      </c>
      <c r="P41" s="10" t="s">
        <v>54</v>
      </c>
      <c r="Q41" s="13"/>
    </row>
    <row r="42" spans="1:17" ht="15.75" customHeight="1">
      <c r="A42" s="9" t="s">
        <v>195</v>
      </c>
      <c r="B42" s="10" t="s">
        <v>196</v>
      </c>
      <c r="C42" s="10" t="s">
        <v>18</v>
      </c>
      <c r="D42" s="10">
        <v>6</v>
      </c>
      <c r="E42" s="10" t="s">
        <v>19</v>
      </c>
      <c r="F42" s="11" t="s">
        <v>29</v>
      </c>
      <c r="G42" s="11" t="s">
        <v>88</v>
      </c>
      <c r="H42" s="10" t="s">
        <v>89</v>
      </c>
      <c r="I42" s="11" t="s">
        <v>19</v>
      </c>
      <c r="J42" s="11" t="s">
        <v>90</v>
      </c>
      <c r="K42" s="10" t="s">
        <v>19</v>
      </c>
      <c r="L42" s="12"/>
      <c r="M42" s="11" t="s">
        <v>91</v>
      </c>
      <c r="N42" s="10" t="s">
        <v>197</v>
      </c>
      <c r="O42" s="10" t="s">
        <v>93</v>
      </c>
      <c r="P42" s="10" t="s">
        <v>54</v>
      </c>
      <c r="Q42" s="13"/>
    </row>
    <row r="43" spans="1:17" ht="15.75" customHeight="1">
      <c r="A43" s="9" t="s">
        <v>198</v>
      </c>
      <c r="B43" s="10" t="s">
        <v>199</v>
      </c>
      <c r="C43" s="10" t="s">
        <v>18</v>
      </c>
      <c r="D43" s="10">
        <v>6</v>
      </c>
      <c r="E43" s="10" t="s">
        <v>19</v>
      </c>
      <c r="F43" s="11" t="s">
        <v>29</v>
      </c>
      <c r="G43" s="11" t="s">
        <v>88</v>
      </c>
      <c r="H43" s="10" t="s">
        <v>89</v>
      </c>
      <c r="I43" s="11" t="s">
        <v>19</v>
      </c>
      <c r="J43" s="11" t="s">
        <v>59</v>
      </c>
      <c r="K43" s="10" t="s">
        <v>19</v>
      </c>
      <c r="L43" s="12"/>
      <c r="M43" s="11" t="s">
        <v>91</v>
      </c>
      <c r="N43" s="10" t="s">
        <v>200</v>
      </c>
      <c r="O43" s="10" t="s">
        <v>93</v>
      </c>
      <c r="P43" s="10" t="s">
        <v>54</v>
      </c>
      <c r="Q43" s="13"/>
    </row>
    <row r="44" spans="1:17" ht="15.75" customHeight="1">
      <c r="A44" s="9" t="s">
        <v>201</v>
      </c>
      <c r="B44" s="10" t="s">
        <v>202</v>
      </c>
      <c r="C44" s="10" t="s">
        <v>28</v>
      </c>
      <c r="D44" s="10">
        <v>155</v>
      </c>
      <c r="E44" s="10" t="s">
        <v>19</v>
      </c>
      <c r="F44" s="11" t="s">
        <v>37</v>
      </c>
      <c r="G44" s="11" t="s">
        <v>38</v>
      </c>
      <c r="H44" s="10">
        <v>2004</v>
      </c>
      <c r="I44" s="11" t="s">
        <v>39</v>
      </c>
      <c r="J44" s="11" t="s">
        <v>40</v>
      </c>
      <c r="K44" s="10" t="s">
        <v>19</v>
      </c>
      <c r="L44" s="12"/>
      <c r="M44" s="11" t="s">
        <v>41</v>
      </c>
      <c r="N44" s="10" t="s">
        <v>203</v>
      </c>
      <c r="O44" s="10" t="s">
        <v>43</v>
      </c>
      <c r="P44" s="10" t="s">
        <v>25</v>
      </c>
      <c r="Q44" s="13"/>
    </row>
    <row r="45" spans="1:17" ht="15.75" customHeight="1">
      <c r="A45" s="9" t="s">
        <v>204</v>
      </c>
      <c r="B45" s="10" t="s">
        <v>205</v>
      </c>
      <c r="C45" s="10" t="s">
        <v>36</v>
      </c>
      <c r="D45" s="10">
        <v>66</v>
      </c>
      <c r="E45" s="10" t="s">
        <v>19</v>
      </c>
      <c r="F45" s="11" t="s">
        <v>37</v>
      </c>
      <c r="G45" s="11" t="s">
        <v>38</v>
      </c>
      <c r="H45" s="10">
        <v>2000</v>
      </c>
      <c r="I45" s="11" t="s">
        <v>39</v>
      </c>
      <c r="J45" s="11" t="s">
        <v>40</v>
      </c>
      <c r="K45" s="10" t="s">
        <v>19</v>
      </c>
      <c r="L45" s="12"/>
      <c r="M45" s="11" t="s">
        <v>41</v>
      </c>
      <c r="N45" s="10" t="s">
        <v>206</v>
      </c>
      <c r="O45" s="10" t="s">
        <v>43</v>
      </c>
      <c r="P45" s="10" t="s">
        <v>44</v>
      </c>
      <c r="Q45" s="13"/>
    </row>
    <row r="46" spans="1:17" ht="15.75" customHeight="1">
      <c r="A46" s="9" t="s">
        <v>207</v>
      </c>
      <c r="B46" s="10" t="s">
        <v>208</v>
      </c>
      <c r="C46" s="10" t="s">
        <v>28</v>
      </c>
      <c r="D46" s="10">
        <v>155</v>
      </c>
      <c r="E46" s="10" t="s">
        <v>19</v>
      </c>
      <c r="F46" s="11" t="s">
        <v>37</v>
      </c>
      <c r="G46" s="11" t="s">
        <v>38</v>
      </c>
      <c r="H46" s="10">
        <v>2006</v>
      </c>
      <c r="I46" s="11" t="s">
        <v>39</v>
      </c>
      <c r="J46" s="11" t="s">
        <v>40</v>
      </c>
      <c r="K46" s="10" t="s">
        <v>19</v>
      </c>
      <c r="L46" s="12"/>
      <c r="M46" s="11" t="s">
        <v>41</v>
      </c>
      <c r="N46" s="10" t="s">
        <v>209</v>
      </c>
      <c r="O46" s="10" t="s">
        <v>43</v>
      </c>
      <c r="P46" s="10" t="s">
        <v>25</v>
      </c>
      <c r="Q46" s="13"/>
    </row>
    <row r="47" spans="1:17" ht="15.75" customHeight="1">
      <c r="A47" s="9" t="s">
        <v>210</v>
      </c>
      <c r="B47" s="10" t="s">
        <v>211</v>
      </c>
      <c r="C47" s="10" t="s">
        <v>36</v>
      </c>
      <c r="D47" s="10">
        <v>66</v>
      </c>
      <c r="E47" s="10" t="s">
        <v>19</v>
      </c>
      <c r="F47" s="11" t="s">
        <v>37</v>
      </c>
      <c r="G47" s="11" t="s">
        <v>38</v>
      </c>
      <c r="H47" s="10">
        <v>2001</v>
      </c>
      <c r="I47" s="11" t="s">
        <v>39</v>
      </c>
      <c r="J47" s="11" t="s">
        <v>40</v>
      </c>
      <c r="K47" s="10" t="s">
        <v>19</v>
      </c>
      <c r="L47" s="12"/>
      <c r="M47" s="11" t="s">
        <v>41</v>
      </c>
      <c r="N47" s="10" t="s">
        <v>212</v>
      </c>
      <c r="O47" s="10" t="s">
        <v>43</v>
      </c>
      <c r="P47" s="10" t="s">
        <v>44</v>
      </c>
      <c r="Q47" s="13"/>
    </row>
    <row r="48" spans="1:17" ht="15.75" customHeight="1">
      <c r="A48" s="9" t="s">
        <v>213</v>
      </c>
      <c r="B48" s="10" t="s">
        <v>214</v>
      </c>
      <c r="C48" s="10" t="s">
        <v>18</v>
      </c>
      <c r="D48" s="10">
        <v>44</v>
      </c>
      <c r="E48" s="10" t="s">
        <v>19</v>
      </c>
      <c r="F48" s="11" t="s">
        <v>215</v>
      </c>
      <c r="G48" s="11" t="s">
        <v>216</v>
      </c>
      <c r="H48" s="10" t="s">
        <v>19</v>
      </c>
      <c r="I48" s="11" t="s">
        <v>19</v>
      </c>
      <c r="J48" s="11" t="s">
        <v>19</v>
      </c>
      <c r="K48" s="10" t="s">
        <v>19</v>
      </c>
      <c r="L48" s="12"/>
      <c r="M48" s="11" t="s">
        <v>120</v>
      </c>
      <c r="N48" s="10" t="s">
        <v>217</v>
      </c>
      <c r="O48" s="10" t="s">
        <v>218</v>
      </c>
      <c r="P48" s="10" t="s">
        <v>54</v>
      </c>
      <c r="Q48" s="13"/>
    </row>
    <row r="49" spans="1:17" ht="15.75" customHeight="1">
      <c r="A49" s="9" t="s">
        <v>219</v>
      </c>
      <c r="B49" s="10" t="s">
        <v>220</v>
      </c>
      <c r="C49" s="10" t="s">
        <v>28</v>
      </c>
      <c r="D49" s="10">
        <v>200</v>
      </c>
      <c r="E49" s="10" t="s">
        <v>19</v>
      </c>
      <c r="F49" s="11" t="s">
        <v>221</v>
      </c>
      <c r="G49" s="11" t="s">
        <v>222</v>
      </c>
      <c r="H49" s="10">
        <v>2007</v>
      </c>
      <c r="I49" s="11" t="s">
        <v>223</v>
      </c>
      <c r="J49" s="11" t="s">
        <v>67</v>
      </c>
      <c r="K49" s="10" t="s">
        <v>19</v>
      </c>
      <c r="L49" s="12"/>
      <c r="M49" s="11" t="s">
        <v>224</v>
      </c>
      <c r="N49" s="10" t="s">
        <v>225</v>
      </c>
      <c r="O49" s="10" t="s">
        <v>226</v>
      </c>
      <c r="P49" s="10" t="s">
        <v>54</v>
      </c>
      <c r="Q49" s="13"/>
    </row>
    <row r="50" spans="1:17" ht="15.75" customHeight="1">
      <c r="A50" s="9" t="s">
        <v>227</v>
      </c>
      <c r="B50" s="10" t="s">
        <v>228</v>
      </c>
      <c r="C50" s="10" t="s">
        <v>28</v>
      </c>
      <c r="D50" s="10">
        <v>1907</v>
      </c>
      <c r="E50" s="10" t="s">
        <v>19</v>
      </c>
      <c r="F50" s="11" t="s">
        <v>221</v>
      </c>
      <c r="G50" s="11" t="s">
        <v>222</v>
      </c>
      <c r="H50" s="10">
        <v>2008</v>
      </c>
      <c r="I50" s="11" t="s">
        <v>223</v>
      </c>
      <c r="J50" s="11" t="s">
        <v>229</v>
      </c>
      <c r="K50" s="10" t="s">
        <v>19</v>
      </c>
      <c r="L50" s="12"/>
      <c r="M50" s="11" t="s">
        <v>224</v>
      </c>
      <c r="N50" s="10" t="s">
        <v>230</v>
      </c>
      <c r="O50" s="10" t="s">
        <v>226</v>
      </c>
      <c r="P50" s="10" t="s">
        <v>54</v>
      </c>
      <c r="Q50" s="13"/>
    </row>
    <row r="51" spans="1:17" ht="15.75" customHeight="1">
      <c r="A51" s="9" t="s">
        <v>231</v>
      </c>
      <c r="B51" s="10" t="s">
        <v>232</v>
      </c>
      <c r="C51" s="10" t="s">
        <v>28</v>
      </c>
      <c r="D51" s="10">
        <v>156</v>
      </c>
      <c r="E51" s="10" t="s">
        <v>19</v>
      </c>
      <c r="F51" s="11" t="s">
        <v>221</v>
      </c>
      <c r="G51" s="11" t="s">
        <v>222</v>
      </c>
      <c r="H51" s="10">
        <v>2008</v>
      </c>
      <c r="I51" s="11" t="s">
        <v>223</v>
      </c>
      <c r="J51" s="11" t="s">
        <v>229</v>
      </c>
      <c r="K51" s="10" t="s">
        <v>19</v>
      </c>
      <c r="L51" s="12"/>
      <c r="M51" s="11" t="s">
        <v>224</v>
      </c>
      <c r="N51" s="10" t="s">
        <v>233</v>
      </c>
      <c r="O51" s="10" t="s">
        <v>226</v>
      </c>
      <c r="P51" s="10" t="s">
        <v>54</v>
      </c>
      <c r="Q51" s="13"/>
    </row>
    <row r="52" spans="1:17" ht="15.75" customHeight="1">
      <c r="A52" s="9" t="s">
        <v>234</v>
      </c>
      <c r="B52" s="10" t="s">
        <v>235</v>
      </c>
      <c r="C52" s="10" t="s">
        <v>28</v>
      </c>
      <c r="D52" s="10">
        <v>3</v>
      </c>
      <c r="E52" s="10" t="s">
        <v>19</v>
      </c>
      <c r="F52" s="11" t="s">
        <v>221</v>
      </c>
      <c r="G52" s="11" t="s">
        <v>222</v>
      </c>
      <c r="H52" s="10">
        <v>2008</v>
      </c>
      <c r="I52" s="11" t="s">
        <v>223</v>
      </c>
      <c r="J52" s="11" t="s">
        <v>67</v>
      </c>
      <c r="K52" s="10" t="s">
        <v>19</v>
      </c>
      <c r="L52" s="12"/>
      <c r="M52" s="11" t="s">
        <v>224</v>
      </c>
      <c r="N52" s="10" t="s">
        <v>236</v>
      </c>
      <c r="O52" s="10" t="s">
        <v>226</v>
      </c>
      <c r="P52" s="10" t="s">
        <v>54</v>
      </c>
      <c r="Q52" s="13"/>
    </row>
    <row r="53" spans="1:17" ht="15.75" customHeight="1">
      <c r="A53" s="9" t="s">
        <v>237</v>
      </c>
      <c r="B53" s="10" t="s">
        <v>238</v>
      </c>
      <c r="C53" s="10" t="s">
        <v>28</v>
      </c>
      <c r="D53" s="10">
        <v>3</v>
      </c>
      <c r="E53" s="10" t="s">
        <v>19</v>
      </c>
      <c r="F53" s="11" t="s">
        <v>221</v>
      </c>
      <c r="G53" s="11" t="s">
        <v>222</v>
      </c>
      <c r="H53" s="10">
        <v>2008</v>
      </c>
      <c r="I53" s="11" t="s">
        <v>223</v>
      </c>
      <c r="J53" s="11" t="s">
        <v>229</v>
      </c>
      <c r="K53" s="10" t="s">
        <v>19</v>
      </c>
      <c r="L53" s="12"/>
      <c r="M53" s="11" t="s">
        <v>224</v>
      </c>
      <c r="N53" s="10" t="s">
        <v>239</v>
      </c>
      <c r="O53" s="10" t="s">
        <v>226</v>
      </c>
      <c r="P53" s="10" t="s">
        <v>54</v>
      </c>
      <c r="Q53" s="13"/>
    </row>
    <row r="54" spans="1:17" ht="15.75" customHeight="1">
      <c r="A54" s="9" t="s">
        <v>240</v>
      </c>
      <c r="B54" s="10" t="s">
        <v>241</v>
      </c>
      <c r="C54" s="10" t="s">
        <v>36</v>
      </c>
      <c r="D54" s="10">
        <v>66</v>
      </c>
      <c r="E54" s="10" t="s">
        <v>242</v>
      </c>
      <c r="F54" s="11" t="s">
        <v>243</v>
      </c>
      <c r="G54" s="11" t="s">
        <v>244</v>
      </c>
      <c r="H54" s="10" t="s">
        <v>245</v>
      </c>
      <c r="I54" s="11" t="s">
        <v>246</v>
      </c>
      <c r="J54" s="11" t="s">
        <v>247</v>
      </c>
      <c r="K54" s="10" t="s">
        <v>19</v>
      </c>
      <c r="L54" s="11" t="s">
        <v>248</v>
      </c>
      <c r="M54" s="10" t="s">
        <v>120</v>
      </c>
      <c r="N54" s="10" t="s">
        <v>249</v>
      </c>
      <c r="O54" s="10" t="s">
        <v>250</v>
      </c>
      <c r="P54" s="10" t="s">
        <v>44</v>
      </c>
      <c r="Q54" s="13"/>
    </row>
    <row r="55" spans="1:17" ht="15.75" customHeight="1">
      <c r="A55" s="9" t="s">
        <v>251</v>
      </c>
      <c r="B55" s="10" t="s">
        <v>252</v>
      </c>
      <c r="C55" s="10" t="s">
        <v>28</v>
      </c>
      <c r="D55" s="10">
        <v>776</v>
      </c>
      <c r="E55" s="10" t="s">
        <v>19</v>
      </c>
      <c r="F55" s="11" t="s">
        <v>221</v>
      </c>
      <c r="G55" s="11" t="s">
        <v>253</v>
      </c>
      <c r="H55" s="10">
        <v>2009</v>
      </c>
      <c r="I55" s="11" t="s">
        <v>254</v>
      </c>
      <c r="J55" s="11" t="s">
        <v>229</v>
      </c>
      <c r="K55" s="10" t="s">
        <v>19</v>
      </c>
      <c r="L55" s="12"/>
      <c r="M55" s="11" t="s">
        <v>224</v>
      </c>
      <c r="N55" s="10" t="s">
        <v>255</v>
      </c>
      <c r="O55" s="10" t="s">
        <v>226</v>
      </c>
      <c r="P55" s="10" t="s">
        <v>54</v>
      </c>
      <c r="Q55" s="13"/>
    </row>
    <row r="56" spans="1:17" ht="15.75" customHeight="1">
      <c r="A56" s="9" t="s">
        <v>256</v>
      </c>
      <c r="B56" s="10" t="s">
        <v>257</v>
      </c>
      <c r="C56" s="10" t="s">
        <v>28</v>
      </c>
      <c r="D56" s="10">
        <v>1906</v>
      </c>
      <c r="E56" s="10" t="s">
        <v>19</v>
      </c>
      <c r="F56" s="11" t="s">
        <v>221</v>
      </c>
      <c r="G56" s="11" t="s">
        <v>222</v>
      </c>
      <c r="H56" s="10">
        <v>2009</v>
      </c>
      <c r="I56" s="11" t="s">
        <v>223</v>
      </c>
      <c r="J56" s="11" t="s">
        <v>67</v>
      </c>
      <c r="K56" s="10" t="s">
        <v>19</v>
      </c>
      <c r="L56" s="12"/>
      <c r="M56" s="11" t="s">
        <v>224</v>
      </c>
      <c r="N56" s="10" t="s">
        <v>258</v>
      </c>
      <c r="O56" s="10" t="s">
        <v>226</v>
      </c>
      <c r="P56" s="10" t="s">
        <v>54</v>
      </c>
      <c r="Q56" s="13"/>
    </row>
    <row r="57" spans="1:17" ht="15.75" customHeight="1">
      <c r="A57" s="9" t="s">
        <v>259</v>
      </c>
      <c r="B57" s="10" t="s">
        <v>260</v>
      </c>
      <c r="C57" s="10" t="s">
        <v>28</v>
      </c>
      <c r="D57" s="10">
        <v>1906</v>
      </c>
      <c r="E57" s="10" t="s">
        <v>19</v>
      </c>
      <c r="F57" s="11" t="s">
        <v>221</v>
      </c>
      <c r="G57" s="11" t="s">
        <v>222</v>
      </c>
      <c r="H57" s="10">
        <v>2009</v>
      </c>
      <c r="I57" s="11" t="s">
        <v>223</v>
      </c>
      <c r="J57" s="11" t="s">
        <v>229</v>
      </c>
      <c r="K57" s="10" t="s">
        <v>19</v>
      </c>
      <c r="L57" s="12"/>
      <c r="M57" s="11" t="s">
        <v>224</v>
      </c>
      <c r="N57" s="10" t="s">
        <v>261</v>
      </c>
      <c r="O57" s="10" t="s">
        <v>226</v>
      </c>
      <c r="P57" s="10" t="s">
        <v>54</v>
      </c>
      <c r="Q57" s="13"/>
    </row>
    <row r="58" spans="1:17" ht="15.75" customHeight="1">
      <c r="A58" s="9" t="s">
        <v>262</v>
      </c>
      <c r="B58" s="10" t="s">
        <v>263</v>
      </c>
      <c r="C58" s="10" t="s">
        <v>28</v>
      </c>
      <c r="D58" s="10">
        <v>1910</v>
      </c>
      <c r="E58" s="10" t="s">
        <v>19</v>
      </c>
      <c r="F58" s="11" t="s">
        <v>221</v>
      </c>
      <c r="G58" s="11" t="s">
        <v>222</v>
      </c>
      <c r="H58" s="10">
        <v>2009</v>
      </c>
      <c r="I58" s="11" t="s">
        <v>223</v>
      </c>
      <c r="J58" s="11" t="s">
        <v>229</v>
      </c>
      <c r="K58" s="10" t="s">
        <v>19</v>
      </c>
      <c r="L58" s="12"/>
      <c r="M58" s="11" t="s">
        <v>224</v>
      </c>
      <c r="N58" s="10" t="s">
        <v>264</v>
      </c>
      <c r="O58" s="10" t="s">
        <v>226</v>
      </c>
      <c r="P58" s="10" t="s">
        <v>54</v>
      </c>
      <c r="Q58" s="13"/>
    </row>
    <row r="59" spans="1:17" ht="15.75" customHeight="1">
      <c r="A59" s="9" t="s">
        <v>265</v>
      </c>
      <c r="B59" s="10" t="s">
        <v>266</v>
      </c>
      <c r="C59" s="10" t="s">
        <v>28</v>
      </c>
      <c r="D59" s="10">
        <v>1910</v>
      </c>
      <c r="E59" s="10" t="s">
        <v>19</v>
      </c>
      <c r="F59" s="11" t="s">
        <v>221</v>
      </c>
      <c r="G59" s="11" t="s">
        <v>222</v>
      </c>
      <c r="H59" s="10">
        <v>2009</v>
      </c>
      <c r="I59" s="11" t="s">
        <v>223</v>
      </c>
      <c r="J59" s="11" t="s">
        <v>67</v>
      </c>
      <c r="K59" s="10" t="s">
        <v>19</v>
      </c>
      <c r="L59" s="12"/>
      <c r="M59" s="11" t="s">
        <v>224</v>
      </c>
      <c r="N59" s="10" t="s">
        <v>267</v>
      </c>
      <c r="O59" s="10" t="s">
        <v>226</v>
      </c>
      <c r="P59" s="10" t="s">
        <v>54</v>
      </c>
      <c r="Q59" s="13"/>
    </row>
    <row r="60" spans="1:17" ht="15.75" customHeight="1">
      <c r="A60" s="9" t="s">
        <v>268</v>
      </c>
      <c r="B60" s="10" t="s">
        <v>269</v>
      </c>
      <c r="C60" s="10" t="s">
        <v>28</v>
      </c>
      <c r="D60" s="10">
        <v>1479</v>
      </c>
      <c r="E60" s="10" t="s">
        <v>19</v>
      </c>
      <c r="F60" s="11" t="s">
        <v>221</v>
      </c>
      <c r="G60" s="11" t="s">
        <v>222</v>
      </c>
      <c r="H60" s="10">
        <v>2009</v>
      </c>
      <c r="I60" s="11" t="s">
        <v>223</v>
      </c>
      <c r="J60" s="11" t="s">
        <v>229</v>
      </c>
      <c r="K60" s="10" t="s">
        <v>19</v>
      </c>
      <c r="L60" s="12"/>
      <c r="M60" s="11" t="s">
        <v>224</v>
      </c>
      <c r="N60" s="10" t="s">
        <v>270</v>
      </c>
      <c r="O60" s="10" t="s">
        <v>226</v>
      </c>
      <c r="P60" s="10" t="s">
        <v>54</v>
      </c>
      <c r="Q60" s="13"/>
    </row>
    <row r="61" spans="1:17" ht="15.75" customHeight="1">
      <c r="A61" s="9" t="s">
        <v>271</v>
      </c>
      <c r="B61" s="10" t="s">
        <v>272</v>
      </c>
      <c r="C61" s="10" t="s">
        <v>28</v>
      </c>
      <c r="D61" s="10">
        <v>139</v>
      </c>
      <c r="E61" s="10" t="s">
        <v>19</v>
      </c>
      <c r="F61" s="11" t="s">
        <v>221</v>
      </c>
      <c r="G61" s="11" t="s">
        <v>222</v>
      </c>
      <c r="H61" s="10">
        <v>2009</v>
      </c>
      <c r="I61" s="11" t="s">
        <v>223</v>
      </c>
      <c r="J61" s="11" t="s">
        <v>229</v>
      </c>
      <c r="K61" s="10" t="s">
        <v>19</v>
      </c>
      <c r="L61" s="12"/>
      <c r="M61" s="11" t="s">
        <v>224</v>
      </c>
      <c r="N61" s="10" t="s">
        <v>273</v>
      </c>
      <c r="O61" s="10" t="s">
        <v>226</v>
      </c>
      <c r="P61" s="10" t="s">
        <v>54</v>
      </c>
      <c r="Q61" s="13"/>
    </row>
    <row r="62" spans="1:17" ht="15.75" customHeight="1">
      <c r="A62" s="9" t="s">
        <v>274</v>
      </c>
      <c r="B62" s="10" t="s">
        <v>275</v>
      </c>
      <c r="C62" s="10" t="s">
        <v>28</v>
      </c>
      <c r="D62" s="10">
        <v>139</v>
      </c>
      <c r="E62" s="10" t="s">
        <v>19</v>
      </c>
      <c r="F62" s="11" t="s">
        <v>221</v>
      </c>
      <c r="G62" s="11" t="s">
        <v>222</v>
      </c>
      <c r="H62" s="10">
        <v>2009</v>
      </c>
      <c r="I62" s="11" t="s">
        <v>223</v>
      </c>
      <c r="J62" s="11" t="s">
        <v>67</v>
      </c>
      <c r="K62" s="10" t="s">
        <v>19</v>
      </c>
      <c r="L62" s="12"/>
      <c r="M62" s="11" t="s">
        <v>224</v>
      </c>
      <c r="N62" s="10" t="s">
        <v>276</v>
      </c>
      <c r="O62" s="10" t="s">
        <v>226</v>
      </c>
      <c r="P62" s="10" t="s">
        <v>54</v>
      </c>
      <c r="Q62" s="13"/>
    </row>
    <row r="63" spans="1:17" ht="15.75" customHeight="1">
      <c r="A63" s="9" t="s">
        <v>277</v>
      </c>
      <c r="B63" s="10" t="s">
        <v>278</v>
      </c>
      <c r="C63" s="10" t="s">
        <v>28</v>
      </c>
      <c r="D63" s="10">
        <v>1479</v>
      </c>
      <c r="E63" s="10" t="s">
        <v>19</v>
      </c>
      <c r="F63" s="11" t="s">
        <v>221</v>
      </c>
      <c r="G63" s="11" t="s">
        <v>222</v>
      </c>
      <c r="H63" s="10">
        <v>2009</v>
      </c>
      <c r="I63" s="11" t="s">
        <v>223</v>
      </c>
      <c r="J63" s="11" t="s">
        <v>67</v>
      </c>
      <c r="K63" s="10" t="s">
        <v>19</v>
      </c>
      <c r="L63" s="12"/>
      <c r="M63" s="11" t="s">
        <v>224</v>
      </c>
      <c r="N63" s="10" t="s">
        <v>279</v>
      </c>
      <c r="O63" s="10" t="s">
        <v>226</v>
      </c>
      <c r="P63" s="10" t="s">
        <v>54</v>
      </c>
      <c r="Q63" s="13"/>
    </row>
    <row r="64" spans="1:17" ht="15.75" customHeight="1">
      <c r="A64" s="9" t="s">
        <v>280</v>
      </c>
      <c r="B64" s="10">
        <v>7</v>
      </c>
      <c r="C64" s="10" t="s">
        <v>28</v>
      </c>
      <c r="D64" s="10">
        <v>1683</v>
      </c>
      <c r="E64" s="10" t="s">
        <v>281</v>
      </c>
      <c r="F64" s="11" t="s">
        <v>282</v>
      </c>
      <c r="G64" s="11" t="s">
        <v>283</v>
      </c>
      <c r="H64" s="10">
        <v>2010</v>
      </c>
      <c r="I64" s="11" t="s">
        <v>284</v>
      </c>
      <c r="J64" s="11" t="s">
        <v>19</v>
      </c>
      <c r="K64" s="10" t="s">
        <v>285</v>
      </c>
      <c r="L64" s="11"/>
      <c r="M64" s="10" t="s">
        <v>120</v>
      </c>
      <c r="N64" s="10" t="s">
        <v>286</v>
      </c>
      <c r="O64" s="10" t="s">
        <v>287</v>
      </c>
      <c r="P64" s="10" t="s">
        <v>54</v>
      </c>
      <c r="Q64" s="13"/>
    </row>
    <row r="65" spans="1:17" ht="15.75" customHeight="1">
      <c r="A65" s="9" t="s">
        <v>288</v>
      </c>
      <c r="B65" s="10">
        <v>8</v>
      </c>
      <c r="C65" s="10" t="s">
        <v>28</v>
      </c>
      <c r="D65" s="10">
        <v>3</v>
      </c>
      <c r="E65" s="10" t="s">
        <v>281</v>
      </c>
      <c r="F65" s="11" t="s">
        <v>282</v>
      </c>
      <c r="G65" s="11" t="s">
        <v>289</v>
      </c>
      <c r="H65" s="10">
        <v>2010</v>
      </c>
      <c r="I65" s="11" t="s">
        <v>290</v>
      </c>
      <c r="J65" s="11" t="s">
        <v>19</v>
      </c>
      <c r="K65" s="10" t="s">
        <v>291</v>
      </c>
      <c r="L65" s="11"/>
      <c r="M65" s="10" t="s">
        <v>120</v>
      </c>
      <c r="N65" s="10" t="s">
        <v>292</v>
      </c>
      <c r="O65" s="10" t="s">
        <v>287</v>
      </c>
      <c r="P65" s="10" t="s">
        <v>54</v>
      </c>
      <c r="Q65" s="13"/>
    </row>
    <row r="66" spans="1:17" ht="15.75" customHeight="1">
      <c r="A66" s="9" t="s">
        <v>293</v>
      </c>
      <c r="B66" s="10" t="s">
        <v>294</v>
      </c>
      <c r="C66" s="10" t="s">
        <v>187</v>
      </c>
      <c r="D66" s="10">
        <v>124</v>
      </c>
      <c r="E66" s="10" t="s">
        <v>19</v>
      </c>
      <c r="F66" s="11" t="s">
        <v>295</v>
      </c>
      <c r="G66" s="11" t="s">
        <v>296</v>
      </c>
      <c r="H66" s="10">
        <v>2012</v>
      </c>
      <c r="I66" s="11" t="s">
        <v>297</v>
      </c>
      <c r="J66" s="11" t="s">
        <v>298</v>
      </c>
      <c r="K66" s="10" t="s">
        <v>19</v>
      </c>
      <c r="L66" s="12"/>
      <c r="M66" s="11" t="s">
        <v>120</v>
      </c>
      <c r="N66" s="10" t="s">
        <v>299</v>
      </c>
      <c r="O66" s="10" t="s">
        <v>300</v>
      </c>
      <c r="P66" s="10" t="s">
        <v>44</v>
      </c>
      <c r="Q66" s="13"/>
    </row>
    <row r="67" spans="1:17" ht="15.75" customHeight="1">
      <c r="A67" s="9" t="s">
        <v>301</v>
      </c>
      <c r="B67" s="10">
        <v>11</v>
      </c>
      <c r="C67" s="10" t="s">
        <v>28</v>
      </c>
      <c r="D67" s="10">
        <v>160</v>
      </c>
      <c r="E67" s="10" t="s">
        <v>281</v>
      </c>
      <c r="F67" s="11" t="s">
        <v>282</v>
      </c>
      <c r="G67" s="11" t="s">
        <v>283</v>
      </c>
      <c r="H67" s="10">
        <v>2011</v>
      </c>
      <c r="I67" s="11" t="s">
        <v>302</v>
      </c>
      <c r="J67" s="11" t="s">
        <v>19</v>
      </c>
      <c r="K67" s="10" t="s">
        <v>285</v>
      </c>
      <c r="L67" s="11"/>
      <c r="M67" s="10" t="s">
        <v>120</v>
      </c>
      <c r="N67" s="10" t="s">
        <v>303</v>
      </c>
      <c r="O67" s="10" t="s">
        <v>287</v>
      </c>
      <c r="P67" s="10" t="s">
        <v>54</v>
      </c>
      <c r="Q67" s="13"/>
    </row>
    <row r="68" spans="1:17" ht="15.75" customHeight="1">
      <c r="A68" s="9" t="s">
        <v>304</v>
      </c>
      <c r="B68" s="10" t="s">
        <v>305</v>
      </c>
      <c r="C68" s="10" t="s">
        <v>36</v>
      </c>
      <c r="D68" s="10" t="s">
        <v>306</v>
      </c>
      <c r="E68" s="10" t="s">
        <v>19</v>
      </c>
      <c r="F68" s="11" t="s">
        <v>307</v>
      </c>
      <c r="G68" s="11" t="s">
        <v>308</v>
      </c>
      <c r="H68" s="10">
        <v>2013</v>
      </c>
      <c r="I68" s="11" t="s">
        <v>22</v>
      </c>
      <c r="J68" s="11" t="s">
        <v>90</v>
      </c>
      <c r="K68" s="10" t="s">
        <v>309</v>
      </c>
      <c r="L68" s="12"/>
      <c r="M68" s="11" t="s">
        <v>120</v>
      </c>
      <c r="N68" s="10" t="s">
        <v>310</v>
      </c>
      <c r="O68" s="10" t="s">
        <v>311</v>
      </c>
      <c r="P68" s="10" t="s">
        <v>44</v>
      </c>
      <c r="Q68" s="13"/>
    </row>
    <row r="69" spans="1:17" ht="15.75" customHeight="1">
      <c r="A69" s="9" t="s">
        <v>312</v>
      </c>
      <c r="B69" s="10" t="s">
        <v>313</v>
      </c>
      <c r="C69" s="10" t="s">
        <v>77</v>
      </c>
      <c r="D69" s="10">
        <v>2053</v>
      </c>
      <c r="E69" s="10" t="s">
        <v>19</v>
      </c>
      <c r="F69" s="11" t="s">
        <v>314</v>
      </c>
      <c r="G69" s="11" t="s">
        <v>315</v>
      </c>
      <c r="H69" s="10">
        <v>2016</v>
      </c>
      <c r="I69" s="11" t="s">
        <v>316</v>
      </c>
      <c r="J69" s="11" t="s">
        <v>59</v>
      </c>
      <c r="K69" s="10"/>
      <c r="L69" s="12"/>
      <c r="M69" s="11" t="s">
        <v>224</v>
      </c>
      <c r="N69" s="10" t="s">
        <v>317</v>
      </c>
      <c r="O69" s="10" t="s">
        <v>318</v>
      </c>
      <c r="P69" s="10" t="s">
        <v>44</v>
      </c>
      <c r="Q69" s="13"/>
    </row>
    <row r="70" spans="1:17" ht="15.75" customHeight="1">
      <c r="A70" s="9" t="s">
        <v>319</v>
      </c>
      <c r="B70" s="10">
        <v>12</v>
      </c>
      <c r="C70" s="10" t="s">
        <v>28</v>
      </c>
      <c r="D70" s="10">
        <v>156</v>
      </c>
      <c r="E70" s="10" t="s">
        <v>320</v>
      </c>
      <c r="F70" s="11" t="s">
        <v>282</v>
      </c>
      <c r="G70" s="11" t="s">
        <v>321</v>
      </c>
      <c r="H70" s="10">
        <v>2012</v>
      </c>
      <c r="I70" s="11" t="s">
        <v>322</v>
      </c>
      <c r="J70" s="11" t="s">
        <v>19</v>
      </c>
      <c r="K70" s="10" t="s">
        <v>285</v>
      </c>
      <c r="L70" s="11"/>
      <c r="M70" s="10" t="s">
        <v>120</v>
      </c>
      <c r="N70" s="10" t="s">
        <v>323</v>
      </c>
      <c r="O70" s="10" t="s">
        <v>287</v>
      </c>
      <c r="P70" s="10" t="s">
        <v>54</v>
      </c>
      <c r="Q70" s="13"/>
    </row>
    <row r="71" spans="1:17" ht="15.75" customHeight="1">
      <c r="A71" s="9" t="s">
        <v>324</v>
      </c>
      <c r="B71" s="10">
        <v>16</v>
      </c>
      <c r="C71" s="10" t="s">
        <v>28</v>
      </c>
      <c r="D71" s="10">
        <v>145</v>
      </c>
      <c r="E71" s="10" t="s">
        <v>281</v>
      </c>
      <c r="F71" s="11" t="s">
        <v>282</v>
      </c>
      <c r="G71" s="11" t="s">
        <v>289</v>
      </c>
      <c r="H71" s="10">
        <v>2012</v>
      </c>
      <c r="I71" s="11" t="s">
        <v>302</v>
      </c>
      <c r="J71" s="11" t="s">
        <v>19</v>
      </c>
      <c r="K71" s="10" t="s">
        <v>325</v>
      </c>
      <c r="L71" s="11"/>
      <c r="M71" s="10" t="s">
        <v>120</v>
      </c>
      <c r="N71" s="10" t="s">
        <v>326</v>
      </c>
      <c r="O71" s="10" t="s">
        <v>287</v>
      </c>
      <c r="P71" s="10" t="s">
        <v>54</v>
      </c>
      <c r="Q71" s="13"/>
    </row>
    <row r="72" spans="1:17" ht="15.75" customHeight="1">
      <c r="A72" s="9" t="s">
        <v>327</v>
      </c>
      <c r="B72" s="10">
        <v>17</v>
      </c>
      <c r="C72" s="10" t="s">
        <v>28</v>
      </c>
      <c r="D72" s="10">
        <v>396</v>
      </c>
      <c r="E72" s="10" t="s">
        <v>320</v>
      </c>
      <c r="F72" s="11" t="s">
        <v>282</v>
      </c>
      <c r="G72" s="11" t="s">
        <v>283</v>
      </c>
      <c r="H72" s="10">
        <v>2012</v>
      </c>
      <c r="I72" s="11" t="s">
        <v>328</v>
      </c>
      <c r="J72" s="11" t="s">
        <v>19</v>
      </c>
      <c r="K72" s="10" t="s">
        <v>329</v>
      </c>
      <c r="L72" s="11"/>
      <c r="M72" s="10" t="s">
        <v>120</v>
      </c>
      <c r="N72" s="10" t="s">
        <v>330</v>
      </c>
      <c r="O72" s="10" t="s">
        <v>287</v>
      </c>
      <c r="P72" s="10" t="s">
        <v>54</v>
      </c>
      <c r="Q72" s="13"/>
    </row>
    <row r="73" spans="1:17" ht="15.75" customHeight="1">
      <c r="A73" s="9" t="s">
        <v>331</v>
      </c>
      <c r="B73" s="10">
        <v>21</v>
      </c>
      <c r="C73" s="10" t="s">
        <v>28</v>
      </c>
      <c r="D73" s="10">
        <v>107</v>
      </c>
      <c r="E73" s="10" t="s">
        <v>320</v>
      </c>
      <c r="F73" s="11" t="s">
        <v>282</v>
      </c>
      <c r="G73" s="11" t="s">
        <v>332</v>
      </c>
      <c r="H73" s="10">
        <v>2012</v>
      </c>
      <c r="I73" s="11" t="s">
        <v>290</v>
      </c>
      <c r="J73" s="11" t="s">
        <v>19</v>
      </c>
      <c r="K73" s="10" t="s">
        <v>285</v>
      </c>
      <c r="L73" s="11"/>
      <c r="M73" s="10" t="s">
        <v>120</v>
      </c>
      <c r="N73" s="10" t="s">
        <v>333</v>
      </c>
      <c r="O73" s="10" t="s">
        <v>287</v>
      </c>
      <c r="P73" s="10" t="s">
        <v>54</v>
      </c>
      <c r="Q73" s="13"/>
    </row>
    <row r="74" spans="1:17" ht="15.75" customHeight="1">
      <c r="A74" s="9" t="s">
        <v>334</v>
      </c>
      <c r="B74" s="10">
        <v>18</v>
      </c>
      <c r="C74" s="10" t="s">
        <v>28</v>
      </c>
      <c r="D74" s="10">
        <v>159</v>
      </c>
      <c r="E74" s="10" t="s">
        <v>320</v>
      </c>
      <c r="F74" s="11" t="s">
        <v>282</v>
      </c>
      <c r="G74" s="11" t="s">
        <v>289</v>
      </c>
      <c r="H74" s="10">
        <v>2012</v>
      </c>
      <c r="I74" s="11" t="s">
        <v>290</v>
      </c>
      <c r="J74" s="11" t="s">
        <v>19</v>
      </c>
      <c r="K74" s="10" t="s">
        <v>335</v>
      </c>
      <c r="L74" s="11"/>
      <c r="M74" s="10" t="s">
        <v>120</v>
      </c>
      <c r="N74" s="10" t="s">
        <v>336</v>
      </c>
      <c r="O74" s="10" t="s">
        <v>287</v>
      </c>
      <c r="P74" s="10" t="s">
        <v>54</v>
      </c>
      <c r="Q74" s="13"/>
    </row>
    <row r="75" spans="1:17" ht="15.75" customHeight="1">
      <c r="A75" s="9" t="s">
        <v>337</v>
      </c>
      <c r="B75" s="10" t="s">
        <v>338</v>
      </c>
      <c r="C75" s="10" t="s">
        <v>18</v>
      </c>
      <c r="D75" s="10">
        <v>53</v>
      </c>
      <c r="E75" s="10" t="s">
        <v>19</v>
      </c>
      <c r="F75" s="11" t="s">
        <v>339</v>
      </c>
      <c r="G75" s="11" t="s">
        <v>340</v>
      </c>
      <c r="H75" s="10">
        <v>2017</v>
      </c>
      <c r="I75" s="11" t="s">
        <v>19</v>
      </c>
      <c r="J75" s="11" t="s">
        <v>19</v>
      </c>
      <c r="K75" s="10" t="s">
        <v>19</v>
      </c>
      <c r="L75" s="12"/>
      <c r="M75" s="11" t="s">
        <v>120</v>
      </c>
      <c r="N75" s="10" t="s">
        <v>341</v>
      </c>
      <c r="O75" s="10" t="s">
        <v>342</v>
      </c>
      <c r="P75" s="10" t="s">
        <v>44</v>
      </c>
      <c r="Q75" s="13"/>
    </row>
    <row r="76" spans="1:17" ht="15.75" customHeight="1">
      <c r="A76" s="9" t="s">
        <v>343</v>
      </c>
      <c r="B76" s="10" t="s">
        <v>344</v>
      </c>
      <c r="C76" s="10" t="s">
        <v>187</v>
      </c>
      <c r="D76" s="10">
        <v>124</v>
      </c>
      <c r="E76" s="10" t="s">
        <v>19</v>
      </c>
      <c r="F76" s="11" t="s">
        <v>345</v>
      </c>
      <c r="G76" s="11"/>
      <c r="H76" s="10" t="s">
        <v>346</v>
      </c>
      <c r="I76" s="11" t="s">
        <v>347</v>
      </c>
      <c r="J76" s="11" t="s">
        <v>19</v>
      </c>
      <c r="K76" s="10" t="s">
        <v>348</v>
      </c>
      <c r="L76" s="12" t="s">
        <v>349</v>
      </c>
      <c r="M76" s="11" t="s">
        <v>350</v>
      </c>
      <c r="N76" s="10" t="s">
        <v>351</v>
      </c>
      <c r="O76" s="10" t="s">
        <v>352</v>
      </c>
      <c r="P76" s="10" t="s">
        <v>25</v>
      </c>
      <c r="Q76" s="13"/>
    </row>
    <row r="77" spans="1:17" ht="15.75" customHeight="1">
      <c r="A77" s="9" t="s">
        <v>353</v>
      </c>
      <c r="B77" s="10" t="s">
        <v>354</v>
      </c>
      <c r="C77" s="10" t="s">
        <v>187</v>
      </c>
      <c r="D77" s="10">
        <v>124</v>
      </c>
      <c r="E77" s="10" t="s">
        <v>19</v>
      </c>
      <c r="F77" s="11" t="s">
        <v>355</v>
      </c>
      <c r="G77" s="11" t="s">
        <v>116</v>
      </c>
      <c r="H77" s="10">
        <v>1998</v>
      </c>
      <c r="I77" s="11" t="s">
        <v>19</v>
      </c>
      <c r="J77" s="11" t="s">
        <v>59</v>
      </c>
      <c r="K77" s="10" t="s">
        <v>19</v>
      </c>
      <c r="L77" s="12"/>
      <c r="M77" s="11" t="s">
        <v>356</v>
      </c>
      <c r="N77" s="10" t="s">
        <v>357</v>
      </c>
      <c r="O77" s="10" t="s">
        <v>358</v>
      </c>
      <c r="P77" s="10" t="s">
        <v>359</v>
      </c>
      <c r="Q77" s="13"/>
    </row>
    <row r="78" spans="1:17" ht="15.75" customHeight="1">
      <c r="A78" s="9" t="s">
        <v>360</v>
      </c>
      <c r="B78" s="10" t="s">
        <v>361</v>
      </c>
      <c r="C78" s="10" t="s">
        <v>36</v>
      </c>
      <c r="D78" s="10">
        <v>18</v>
      </c>
      <c r="E78" s="10" t="s">
        <v>19</v>
      </c>
      <c r="F78" s="11" t="s">
        <v>355</v>
      </c>
      <c r="G78" s="11" t="s">
        <v>116</v>
      </c>
      <c r="H78" s="10">
        <v>1998</v>
      </c>
      <c r="I78" s="11" t="s">
        <v>19</v>
      </c>
      <c r="J78" s="11" t="s">
        <v>362</v>
      </c>
      <c r="K78" s="10" t="s">
        <v>19</v>
      </c>
      <c r="L78" s="12"/>
      <c r="M78" s="11" t="s">
        <v>356</v>
      </c>
      <c r="N78" s="10" t="s">
        <v>363</v>
      </c>
      <c r="O78" s="10" t="s">
        <v>358</v>
      </c>
      <c r="P78" s="10" t="s">
        <v>359</v>
      </c>
      <c r="Q78" s="13"/>
    </row>
    <row r="79" spans="1:17" ht="15.75" customHeight="1">
      <c r="A79" s="9" t="s">
        <v>364</v>
      </c>
      <c r="B79" s="10" t="s">
        <v>365</v>
      </c>
      <c r="C79" s="10" t="s">
        <v>187</v>
      </c>
      <c r="D79" s="10">
        <v>124</v>
      </c>
      <c r="E79" s="10" t="s">
        <v>19</v>
      </c>
      <c r="F79" s="11" t="s">
        <v>355</v>
      </c>
      <c r="G79" s="11" t="s">
        <v>116</v>
      </c>
      <c r="H79" s="10">
        <v>1997</v>
      </c>
      <c r="I79" s="11" t="s">
        <v>19</v>
      </c>
      <c r="J79" s="11" t="s">
        <v>59</v>
      </c>
      <c r="K79" s="10" t="s">
        <v>19</v>
      </c>
      <c r="L79" s="12"/>
      <c r="M79" s="11" t="s">
        <v>356</v>
      </c>
      <c r="N79" s="10" t="s">
        <v>366</v>
      </c>
      <c r="O79" s="10" t="s">
        <v>358</v>
      </c>
      <c r="P79" s="10" t="s">
        <v>359</v>
      </c>
      <c r="Q79" s="13"/>
    </row>
    <row r="80" spans="1:17" ht="15.75" customHeight="1">
      <c r="A80" s="9" t="s">
        <v>367</v>
      </c>
      <c r="B80" s="10" t="s">
        <v>368</v>
      </c>
      <c r="C80" s="10" t="s">
        <v>187</v>
      </c>
      <c r="D80" s="10">
        <v>124</v>
      </c>
      <c r="E80" s="10" t="s">
        <v>19</v>
      </c>
      <c r="F80" s="11" t="s">
        <v>355</v>
      </c>
      <c r="G80" s="11" t="s">
        <v>116</v>
      </c>
      <c r="H80" s="10">
        <v>1998</v>
      </c>
      <c r="I80" s="11" t="s">
        <v>19</v>
      </c>
      <c r="J80" s="11" t="s">
        <v>59</v>
      </c>
      <c r="K80" s="10" t="s">
        <v>19</v>
      </c>
      <c r="L80" s="12"/>
      <c r="M80" s="11" t="s">
        <v>356</v>
      </c>
      <c r="N80" s="10" t="s">
        <v>369</v>
      </c>
      <c r="O80" s="10" t="s">
        <v>358</v>
      </c>
      <c r="P80" s="10" t="s">
        <v>359</v>
      </c>
      <c r="Q80" s="13"/>
    </row>
    <row r="81" spans="1:17" ht="15.75" customHeight="1">
      <c r="A81" s="9" t="s">
        <v>370</v>
      </c>
      <c r="B81" s="10" t="s">
        <v>371</v>
      </c>
      <c r="C81" s="10" t="s">
        <v>36</v>
      </c>
      <c r="D81" s="10" t="s">
        <v>372</v>
      </c>
      <c r="E81" s="10" t="s">
        <v>19</v>
      </c>
      <c r="F81" s="11" t="s">
        <v>355</v>
      </c>
      <c r="G81" s="11" t="s">
        <v>116</v>
      </c>
      <c r="H81" s="10">
        <v>1998</v>
      </c>
      <c r="I81" s="11" t="s">
        <v>19</v>
      </c>
      <c r="J81" s="11" t="s">
        <v>59</v>
      </c>
      <c r="K81" s="10" t="s">
        <v>19</v>
      </c>
      <c r="L81" s="12"/>
      <c r="M81" s="11" t="s">
        <v>356</v>
      </c>
      <c r="N81" s="10" t="s">
        <v>373</v>
      </c>
      <c r="O81" s="10" t="s">
        <v>358</v>
      </c>
      <c r="P81" s="10" t="s">
        <v>359</v>
      </c>
      <c r="Q81" s="13"/>
    </row>
    <row r="82" spans="1:17" ht="15.75" customHeight="1">
      <c r="A82" s="9" t="s">
        <v>374</v>
      </c>
      <c r="B82" s="10" t="s">
        <v>375</v>
      </c>
      <c r="C82" s="10" t="s">
        <v>36</v>
      </c>
      <c r="D82" s="10" t="s">
        <v>372</v>
      </c>
      <c r="E82" s="10" t="s">
        <v>19</v>
      </c>
      <c r="F82" s="11" t="s">
        <v>355</v>
      </c>
      <c r="G82" s="11" t="s">
        <v>116</v>
      </c>
      <c r="H82" s="10">
        <v>1990</v>
      </c>
      <c r="I82" s="11" t="s">
        <v>19</v>
      </c>
      <c r="J82" s="11" t="s">
        <v>59</v>
      </c>
      <c r="K82" s="10" t="s">
        <v>19</v>
      </c>
      <c r="L82" s="12"/>
      <c r="M82" s="11" t="s">
        <v>356</v>
      </c>
      <c r="N82" s="10" t="s">
        <v>376</v>
      </c>
      <c r="O82" s="10" t="s">
        <v>358</v>
      </c>
      <c r="P82" s="10" t="s">
        <v>359</v>
      </c>
      <c r="Q82" s="13"/>
    </row>
    <row r="83" spans="1:17" ht="15.75" customHeight="1">
      <c r="A83" s="9" t="s">
        <v>377</v>
      </c>
      <c r="B83" s="10" t="s">
        <v>378</v>
      </c>
      <c r="C83" s="10" t="s">
        <v>187</v>
      </c>
      <c r="D83" s="10">
        <v>124</v>
      </c>
      <c r="E83" s="10" t="s">
        <v>19</v>
      </c>
      <c r="F83" s="11" t="s">
        <v>355</v>
      </c>
      <c r="G83" s="11" t="s">
        <v>116</v>
      </c>
      <c r="H83" s="10">
        <v>1999</v>
      </c>
      <c r="I83" s="11" t="s">
        <v>19</v>
      </c>
      <c r="J83" s="11" t="s">
        <v>59</v>
      </c>
      <c r="K83" s="10" t="s">
        <v>19</v>
      </c>
      <c r="L83" s="12"/>
      <c r="M83" s="11" t="s">
        <v>356</v>
      </c>
      <c r="N83" s="10" t="s">
        <v>379</v>
      </c>
      <c r="O83" s="10" t="s">
        <v>358</v>
      </c>
      <c r="P83" s="10" t="s">
        <v>359</v>
      </c>
      <c r="Q83" s="13"/>
    </row>
    <row r="84" spans="1:17" ht="15.75" customHeight="1">
      <c r="A84" s="9" t="s">
        <v>380</v>
      </c>
      <c r="B84" s="10" t="s">
        <v>381</v>
      </c>
      <c r="C84" s="10" t="s">
        <v>187</v>
      </c>
      <c r="D84" s="10">
        <v>126</v>
      </c>
      <c r="E84" s="10" t="s">
        <v>19</v>
      </c>
      <c r="F84" s="11" t="s">
        <v>355</v>
      </c>
      <c r="G84" s="11" t="s">
        <v>116</v>
      </c>
      <c r="H84" s="10">
        <v>1999</v>
      </c>
      <c r="I84" s="11" t="s">
        <v>19</v>
      </c>
      <c r="J84" s="11" t="s">
        <v>59</v>
      </c>
      <c r="K84" s="10" t="s">
        <v>19</v>
      </c>
      <c r="L84" s="12"/>
      <c r="M84" s="11" t="s">
        <v>356</v>
      </c>
      <c r="N84" s="10" t="s">
        <v>382</v>
      </c>
      <c r="O84" s="10" t="s">
        <v>358</v>
      </c>
      <c r="P84" s="10" t="s">
        <v>359</v>
      </c>
      <c r="Q84" s="13"/>
    </row>
    <row r="85" spans="1:17" ht="15.75" customHeight="1">
      <c r="A85" s="9" t="s">
        <v>383</v>
      </c>
      <c r="B85" s="10" t="s">
        <v>384</v>
      </c>
      <c r="C85" s="10" t="s">
        <v>187</v>
      </c>
      <c r="D85" s="10">
        <v>124</v>
      </c>
      <c r="E85" s="10" t="s">
        <v>19</v>
      </c>
      <c r="F85" s="11" t="s">
        <v>355</v>
      </c>
      <c r="G85" s="11" t="s">
        <v>116</v>
      </c>
      <c r="H85" s="10">
        <v>1999</v>
      </c>
      <c r="I85" s="11" t="s">
        <v>19</v>
      </c>
      <c r="J85" s="11" t="s">
        <v>59</v>
      </c>
      <c r="K85" s="10" t="s">
        <v>19</v>
      </c>
      <c r="L85" s="12"/>
      <c r="M85" s="11" t="s">
        <v>356</v>
      </c>
      <c r="N85" s="10" t="s">
        <v>385</v>
      </c>
      <c r="O85" s="10" t="s">
        <v>358</v>
      </c>
      <c r="P85" s="10" t="s">
        <v>359</v>
      </c>
      <c r="Q85" s="13"/>
    </row>
    <row r="86" spans="1:17" ht="15.75" customHeight="1">
      <c r="A86" s="9" t="s">
        <v>386</v>
      </c>
      <c r="B86" s="10" t="s">
        <v>387</v>
      </c>
      <c r="C86" s="10" t="s">
        <v>28</v>
      </c>
      <c r="D86" s="10" t="s">
        <v>388</v>
      </c>
      <c r="E86" s="10" t="s">
        <v>19</v>
      </c>
      <c r="F86" s="11" t="s">
        <v>389</v>
      </c>
      <c r="G86" s="11" t="s">
        <v>116</v>
      </c>
      <c r="H86" s="10">
        <v>2015</v>
      </c>
      <c r="I86" s="11" t="s">
        <v>302</v>
      </c>
      <c r="J86" s="11" t="s">
        <v>390</v>
      </c>
      <c r="K86" s="10" t="s">
        <v>19</v>
      </c>
      <c r="L86" s="12"/>
      <c r="M86" s="11" t="s">
        <v>391</v>
      </c>
      <c r="N86" s="10" t="s">
        <v>392</v>
      </c>
      <c r="O86" s="10" t="s">
        <v>393</v>
      </c>
      <c r="P86" s="10" t="s">
        <v>54</v>
      </c>
      <c r="Q86" s="13"/>
    </row>
    <row r="87" spans="1:17" ht="15.75" customHeight="1">
      <c r="A87" s="9" t="s">
        <v>394</v>
      </c>
      <c r="B87" s="10" t="s">
        <v>395</v>
      </c>
      <c r="C87" s="10" t="s">
        <v>28</v>
      </c>
      <c r="D87" s="10">
        <v>146</v>
      </c>
      <c r="E87" s="10" t="s">
        <v>19</v>
      </c>
      <c r="F87" s="11" t="s">
        <v>389</v>
      </c>
      <c r="G87" s="11" t="s">
        <v>116</v>
      </c>
      <c r="H87" s="10">
        <v>2015</v>
      </c>
      <c r="I87" s="11" t="s">
        <v>302</v>
      </c>
      <c r="J87" s="11" t="s">
        <v>390</v>
      </c>
      <c r="K87" s="10" t="s">
        <v>19</v>
      </c>
      <c r="L87" s="12"/>
      <c r="M87" s="11" t="s">
        <v>391</v>
      </c>
      <c r="N87" s="10" t="s">
        <v>396</v>
      </c>
      <c r="O87" s="10" t="s">
        <v>393</v>
      </c>
      <c r="P87" s="10" t="s">
        <v>54</v>
      </c>
      <c r="Q87" s="13"/>
    </row>
    <row r="88" spans="1:17" ht="15.75" customHeight="1">
      <c r="A88" s="9" t="s">
        <v>397</v>
      </c>
      <c r="B88" s="10" t="s">
        <v>398</v>
      </c>
      <c r="C88" s="10" t="s">
        <v>36</v>
      </c>
      <c r="D88" s="10">
        <v>66</v>
      </c>
      <c r="E88" s="10" t="s">
        <v>19</v>
      </c>
      <c r="F88" s="11" t="s">
        <v>355</v>
      </c>
      <c r="G88" s="11" t="s">
        <v>116</v>
      </c>
      <c r="H88" s="10">
        <v>1999</v>
      </c>
      <c r="I88" s="11" t="s">
        <v>19</v>
      </c>
      <c r="J88" s="11" t="s">
        <v>59</v>
      </c>
      <c r="K88" s="10" t="s">
        <v>19</v>
      </c>
      <c r="L88" s="12"/>
      <c r="M88" s="11" t="s">
        <v>356</v>
      </c>
      <c r="N88" s="10" t="s">
        <v>399</v>
      </c>
      <c r="O88" s="10" t="s">
        <v>358</v>
      </c>
      <c r="P88" s="10" t="s">
        <v>359</v>
      </c>
      <c r="Q88" s="13"/>
    </row>
    <row r="89" spans="1:17" ht="15.75" customHeight="1">
      <c r="A89" s="9" t="s">
        <v>400</v>
      </c>
      <c r="B89" s="10" t="s">
        <v>401</v>
      </c>
      <c r="C89" s="10" t="s">
        <v>36</v>
      </c>
      <c r="D89" s="10">
        <v>66</v>
      </c>
      <c r="E89" s="10" t="s">
        <v>19</v>
      </c>
      <c r="F89" s="11" t="s">
        <v>355</v>
      </c>
      <c r="G89" s="11" t="s">
        <v>116</v>
      </c>
      <c r="H89" s="10">
        <v>1999</v>
      </c>
      <c r="I89" s="11" t="s">
        <v>19</v>
      </c>
      <c r="J89" s="11" t="s">
        <v>59</v>
      </c>
      <c r="K89" s="10" t="s">
        <v>19</v>
      </c>
      <c r="L89" s="12"/>
      <c r="M89" s="11" t="s">
        <v>356</v>
      </c>
      <c r="N89" s="10" t="s">
        <v>402</v>
      </c>
      <c r="O89" s="10" t="s">
        <v>358</v>
      </c>
      <c r="P89" s="10" t="s">
        <v>359</v>
      </c>
      <c r="Q89" s="13"/>
    </row>
    <row r="90" spans="1:17" ht="15.75" customHeight="1">
      <c r="A90" s="9" t="s">
        <v>403</v>
      </c>
      <c r="B90" s="10" t="s">
        <v>404</v>
      </c>
      <c r="C90" s="10" t="s">
        <v>187</v>
      </c>
      <c r="D90" s="10">
        <v>124</v>
      </c>
      <c r="E90" s="10" t="s">
        <v>19</v>
      </c>
      <c r="F90" s="11" t="s">
        <v>355</v>
      </c>
      <c r="G90" s="11" t="s">
        <v>116</v>
      </c>
      <c r="H90" s="10">
        <v>1998</v>
      </c>
      <c r="I90" s="11" t="s">
        <v>19</v>
      </c>
      <c r="J90" s="11" t="s">
        <v>59</v>
      </c>
      <c r="K90" s="10" t="s">
        <v>19</v>
      </c>
      <c r="L90" s="12"/>
      <c r="M90" s="11" t="s">
        <v>356</v>
      </c>
      <c r="N90" s="10" t="s">
        <v>405</v>
      </c>
      <c r="O90" s="10" t="s">
        <v>358</v>
      </c>
      <c r="P90" s="10" t="s">
        <v>359</v>
      </c>
      <c r="Q90" s="13"/>
    </row>
    <row r="91" spans="1:17" ht="15.75" customHeight="1">
      <c r="A91" s="9" t="s">
        <v>406</v>
      </c>
      <c r="B91" s="10" t="s">
        <v>407</v>
      </c>
      <c r="C91" s="10" t="s">
        <v>28</v>
      </c>
      <c r="D91" s="10">
        <v>176</v>
      </c>
      <c r="E91" s="10" t="s">
        <v>19</v>
      </c>
      <c r="F91" s="11" t="s">
        <v>389</v>
      </c>
      <c r="G91" s="11" t="s">
        <v>116</v>
      </c>
      <c r="H91" s="10">
        <v>2016</v>
      </c>
      <c r="I91" s="11" t="s">
        <v>302</v>
      </c>
      <c r="J91" s="11" t="s">
        <v>390</v>
      </c>
      <c r="K91" s="10" t="s">
        <v>19</v>
      </c>
      <c r="L91" s="12"/>
      <c r="M91" s="11" t="s">
        <v>391</v>
      </c>
      <c r="N91" s="10" t="s">
        <v>408</v>
      </c>
      <c r="O91" s="10" t="s">
        <v>393</v>
      </c>
      <c r="P91" s="10" t="s">
        <v>54</v>
      </c>
      <c r="Q91" s="13"/>
    </row>
    <row r="92" spans="1:17" ht="15.75" customHeight="1">
      <c r="A92" s="9" t="s">
        <v>409</v>
      </c>
      <c r="B92" s="10" t="s">
        <v>410</v>
      </c>
      <c r="C92" s="10" t="s">
        <v>28</v>
      </c>
      <c r="D92" s="10">
        <v>1892</v>
      </c>
      <c r="E92" s="10" t="s">
        <v>19</v>
      </c>
      <c r="F92" s="11" t="s">
        <v>389</v>
      </c>
      <c r="G92" s="11" t="s">
        <v>116</v>
      </c>
      <c r="H92" s="10">
        <v>2016</v>
      </c>
      <c r="I92" s="11" t="s">
        <v>302</v>
      </c>
      <c r="J92" s="11" t="s">
        <v>390</v>
      </c>
      <c r="K92" s="10" t="s">
        <v>19</v>
      </c>
      <c r="L92" s="12"/>
      <c r="M92" s="11" t="s">
        <v>391</v>
      </c>
      <c r="N92" s="10" t="s">
        <v>411</v>
      </c>
      <c r="O92" s="10" t="s">
        <v>393</v>
      </c>
      <c r="P92" s="10" t="s">
        <v>54</v>
      </c>
      <c r="Q92" s="13"/>
    </row>
    <row r="93" spans="1:17" ht="15.75" customHeight="1">
      <c r="A93" s="9" t="s">
        <v>412</v>
      </c>
      <c r="B93" s="10" t="s">
        <v>413</v>
      </c>
      <c r="C93" s="10" t="s">
        <v>28</v>
      </c>
      <c r="D93" s="10">
        <v>836</v>
      </c>
      <c r="E93" s="10" t="s">
        <v>19</v>
      </c>
      <c r="F93" s="11" t="s">
        <v>389</v>
      </c>
      <c r="G93" s="11" t="s">
        <v>116</v>
      </c>
      <c r="H93" s="10">
        <v>2016</v>
      </c>
      <c r="I93" s="11" t="s">
        <v>302</v>
      </c>
      <c r="J93" s="11" t="s">
        <v>390</v>
      </c>
      <c r="K93" s="10" t="s">
        <v>19</v>
      </c>
      <c r="L93" s="12"/>
      <c r="M93" s="11" t="s">
        <v>391</v>
      </c>
      <c r="N93" s="10" t="s">
        <v>414</v>
      </c>
      <c r="O93" s="10" t="s">
        <v>393</v>
      </c>
      <c r="P93" s="10" t="s">
        <v>54</v>
      </c>
      <c r="Q93" s="13"/>
    </row>
    <row r="94" spans="1:17" ht="15.75" customHeight="1">
      <c r="A94" s="9" t="s">
        <v>415</v>
      </c>
      <c r="B94" s="10" t="s">
        <v>416</v>
      </c>
      <c r="C94" s="10" t="s">
        <v>28</v>
      </c>
      <c r="D94" s="10">
        <v>145</v>
      </c>
      <c r="E94" s="10" t="s">
        <v>19</v>
      </c>
      <c r="F94" s="11" t="s">
        <v>389</v>
      </c>
      <c r="G94" s="11" t="s">
        <v>116</v>
      </c>
      <c r="H94" s="10">
        <v>2016</v>
      </c>
      <c r="I94" s="11" t="s">
        <v>302</v>
      </c>
      <c r="J94" s="11" t="s">
        <v>390</v>
      </c>
      <c r="K94" s="10" t="s">
        <v>19</v>
      </c>
      <c r="L94" s="12"/>
      <c r="M94" s="11" t="s">
        <v>391</v>
      </c>
      <c r="N94" s="10" t="s">
        <v>417</v>
      </c>
      <c r="O94" s="10" t="s">
        <v>393</v>
      </c>
      <c r="P94" s="10" t="s">
        <v>54</v>
      </c>
      <c r="Q94" s="13"/>
    </row>
    <row r="95" spans="1:17" ht="15.75" customHeight="1">
      <c r="A95" s="9" t="s">
        <v>418</v>
      </c>
      <c r="B95" s="10" t="s">
        <v>419</v>
      </c>
      <c r="C95" s="10" t="s">
        <v>28</v>
      </c>
      <c r="D95" s="10">
        <v>57</v>
      </c>
      <c r="E95" s="10" t="s">
        <v>19</v>
      </c>
      <c r="F95" s="11" t="s">
        <v>389</v>
      </c>
      <c r="G95" s="11" t="s">
        <v>116</v>
      </c>
      <c r="H95" s="10">
        <v>2016</v>
      </c>
      <c r="I95" s="11" t="s">
        <v>302</v>
      </c>
      <c r="J95" s="11" t="s">
        <v>390</v>
      </c>
      <c r="K95" s="10" t="s">
        <v>19</v>
      </c>
      <c r="L95" s="12"/>
      <c r="M95" s="11" t="s">
        <v>391</v>
      </c>
      <c r="N95" s="10" t="s">
        <v>420</v>
      </c>
      <c r="O95" s="10" t="s">
        <v>393</v>
      </c>
      <c r="P95" s="10" t="s">
        <v>54</v>
      </c>
      <c r="Q95" s="13"/>
    </row>
    <row r="96" spans="1:17" ht="15.75" customHeight="1">
      <c r="A96" s="9" t="s">
        <v>421</v>
      </c>
      <c r="B96" s="10" t="s">
        <v>422</v>
      </c>
      <c r="C96" s="10" t="s">
        <v>36</v>
      </c>
      <c r="D96" s="10">
        <v>66</v>
      </c>
      <c r="E96" s="10" t="s">
        <v>19</v>
      </c>
      <c r="F96" s="11" t="s">
        <v>355</v>
      </c>
      <c r="G96" s="11" t="s">
        <v>116</v>
      </c>
      <c r="H96" s="10">
        <v>1999</v>
      </c>
      <c r="I96" s="11" t="s">
        <v>19</v>
      </c>
      <c r="J96" s="11" t="s">
        <v>59</v>
      </c>
      <c r="K96" s="10" t="s">
        <v>19</v>
      </c>
      <c r="L96" s="12"/>
      <c r="M96" s="11" t="s">
        <v>356</v>
      </c>
      <c r="N96" s="10" t="s">
        <v>423</v>
      </c>
      <c r="O96" s="10" t="s">
        <v>358</v>
      </c>
      <c r="P96" s="10" t="s">
        <v>359</v>
      </c>
      <c r="Q96" s="13"/>
    </row>
    <row r="97" spans="1:17" ht="15.75" customHeight="1">
      <c r="A97" s="9" t="s">
        <v>424</v>
      </c>
      <c r="B97" s="10" t="s">
        <v>425</v>
      </c>
      <c r="C97" s="10" t="s">
        <v>28</v>
      </c>
      <c r="D97" s="10">
        <v>155</v>
      </c>
      <c r="E97" s="10" t="s">
        <v>19</v>
      </c>
      <c r="F97" s="11" t="s">
        <v>426</v>
      </c>
      <c r="G97" s="11" t="s">
        <v>427</v>
      </c>
      <c r="H97" s="14">
        <v>39156</v>
      </c>
      <c r="I97" s="11" t="s">
        <v>19</v>
      </c>
      <c r="J97" s="11" t="s">
        <v>40</v>
      </c>
      <c r="K97" s="10" t="s">
        <v>428</v>
      </c>
      <c r="L97" s="12"/>
      <c r="M97" s="11" t="s">
        <v>120</v>
      </c>
      <c r="N97" s="10" t="s">
        <v>429</v>
      </c>
      <c r="O97" s="10" t="s">
        <v>430</v>
      </c>
      <c r="P97" s="10" t="s">
        <v>54</v>
      </c>
      <c r="Q97" s="13"/>
    </row>
    <row r="98" spans="1:17" ht="15.75" customHeight="1">
      <c r="A98" s="9" t="s">
        <v>431</v>
      </c>
      <c r="B98" s="10" t="s">
        <v>432</v>
      </c>
      <c r="C98" s="10" t="s">
        <v>28</v>
      </c>
      <c r="D98" s="10">
        <v>368</v>
      </c>
      <c r="E98" s="10" t="s">
        <v>19</v>
      </c>
      <c r="F98" s="11" t="s">
        <v>426</v>
      </c>
      <c r="G98" s="11" t="s">
        <v>57</v>
      </c>
      <c r="H98" s="15">
        <v>40486</v>
      </c>
      <c r="I98" s="11" t="s">
        <v>433</v>
      </c>
      <c r="J98" s="11" t="s">
        <v>40</v>
      </c>
      <c r="K98" s="10" t="s">
        <v>19</v>
      </c>
      <c r="L98" s="12"/>
      <c r="M98" s="11" t="s">
        <v>120</v>
      </c>
      <c r="N98" s="10" t="s">
        <v>434</v>
      </c>
      <c r="O98" s="10" t="s">
        <v>430</v>
      </c>
      <c r="P98" s="10" t="s">
        <v>54</v>
      </c>
      <c r="Q98" s="13"/>
    </row>
    <row r="99" spans="1:17" ht="15.75" customHeight="1">
      <c r="A99" s="9" t="s">
        <v>435</v>
      </c>
      <c r="B99" s="10" t="s">
        <v>436</v>
      </c>
      <c r="C99" s="10" t="s">
        <v>28</v>
      </c>
      <c r="D99" s="10">
        <v>36</v>
      </c>
      <c r="E99" s="10" t="s">
        <v>19</v>
      </c>
      <c r="F99" s="11" t="s">
        <v>426</v>
      </c>
      <c r="G99" s="11" t="s">
        <v>437</v>
      </c>
      <c r="H99" s="15">
        <v>40486</v>
      </c>
      <c r="I99" s="11" t="s">
        <v>19</v>
      </c>
      <c r="J99" s="11" t="s">
        <v>90</v>
      </c>
      <c r="K99" s="10" t="s">
        <v>19</v>
      </c>
      <c r="L99" s="12"/>
      <c r="M99" s="11" t="s">
        <v>120</v>
      </c>
      <c r="N99" s="10" t="s">
        <v>438</v>
      </c>
      <c r="O99" s="10" t="s">
        <v>430</v>
      </c>
      <c r="P99" s="10" t="s">
        <v>54</v>
      </c>
      <c r="Q99" s="13"/>
    </row>
    <row r="100" spans="1:17" ht="15.75" customHeight="1">
      <c r="A100" s="9" t="s">
        <v>439</v>
      </c>
      <c r="B100" s="10" t="s">
        <v>440</v>
      </c>
      <c r="C100" s="10" t="s">
        <v>187</v>
      </c>
      <c r="D100" s="10">
        <v>124</v>
      </c>
      <c r="E100" s="10" t="s">
        <v>19</v>
      </c>
      <c r="F100" s="11" t="s">
        <v>355</v>
      </c>
      <c r="G100" s="11" t="s">
        <v>116</v>
      </c>
      <c r="H100" s="10">
        <v>1999</v>
      </c>
      <c r="I100" s="11" t="s">
        <v>19</v>
      </c>
      <c r="J100" s="11" t="s">
        <v>59</v>
      </c>
      <c r="K100" s="10" t="s">
        <v>19</v>
      </c>
      <c r="L100" s="12"/>
      <c r="M100" s="11" t="s">
        <v>356</v>
      </c>
      <c r="N100" s="10" t="s">
        <v>441</v>
      </c>
      <c r="O100" s="10" t="s">
        <v>358</v>
      </c>
      <c r="P100" s="10" t="s">
        <v>359</v>
      </c>
      <c r="Q100" s="13"/>
    </row>
    <row r="101" spans="1:17" ht="15.75" customHeight="1">
      <c r="A101" s="9" t="s">
        <v>442</v>
      </c>
      <c r="B101" s="10" t="s">
        <v>443</v>
      </c>
      <c r="C101" s="10" t="s">
        <v>28</v>
      </c>
      <c r="D101" s="10">
        <v>33</v>
      </c>
      <c r="E101" s="10" t="s">
        <v>19</v>
      </c>
      <c r="F101" s="11" t="s">
        <v>444</v>
      </c>
      <c r="G101" s="11" t="s">
        <v>445</v>
      </c>
      <c r="H101" s="10" t="s">
        <v>446</v>
      </c>
      <c r="I101" s="11" t="s">
        <v>447</v>
      </c>
      <c r="J101" s="11" t="s">
        <v>448</v>
      </c>
      <c r="K101" s="10" t="s">
        <v>449</v>
      </c>
      <c r="L101" s="12"/>
      <c r="M101" s="11" t="s">
        <v>450</v>
      </c>
      <c r="N101" s="10" t="s">
        <v>451</v>
      </c>
      <c r="O101" s="10" t="s">
        <v>452</v>
      </c>
      <c r="P101" s="10" t="s">
        <v>25</v>
      </c>
      <c r="Q101" s="13"/>
    </row>
    <row r="102" spans="1:17" ht="15.75" customHeight="1">
      <c r="A102" s="9" t="s">
        <v>453</v>
      </c>
      <c r="B102" s="10" t="s">
        <v>454</v>
      </c>
      <c r="C102" s="10" t="s">
        <v>28</v>
      </c>
      <c r="D102" s="10">
        <v>107</v>
      </c>
      <c r="E102" s="10" t="s">
        <v>19</v>
      </c>
      <c r="F102" s="11" t="s">
        <v>179</v>
      </c>
      <c r="G102" s="11" t="s">
        <v>180</v>
      </c>
      <c r="H102" s="10" t="s">
        <v>455</v>
      </c>
      <c r="I102" s="11" t="s">
        <v>456</v>
      </c>
      <c r="J102" s="11" t="s">
        <v>457</v>
      </c>
      <c r="K102" s="10" t="s">
        <v>449</v>
      </c>
      <c r="L102" s="12"/>
      <c r="M102" s="11">
        <v>454</v>
      </c>
      <c r="N102" s="10" t="s">
        <v>458</v>
      </c>
      <c r="O102" s="10" t="s">
        <v>459</v>
      </c>
      <c r="P102" s="10" t="s">
        <v>25</v>
      </c>
      <c r="Q102" s="13"/>
    </row>
    <row r="103" spans="1:17" ht="15.75" customHeight="1">
      <c r="A103" s="9" t="s">
        <v>460</v>
      </c>
      <c r="B103" s="10" t="s">
        <v>178</v>
      </c>
      <c r="C103" s="10" t="s">
        <v>28</v>
      </c>
      <c r="D103" s="10" t="s">
        <v>461</v>
      </c>
      <c r="E103" s="10" t="s">
        <v>19</v>
      </c>
      <c r="F103" s="11" t="s">
        <v>179</v>
      </c>
      <c r="G103" s="11" t="s">
        <v>180</v>
      </c>
      <c r="H103" s="10" t="s">
        <v>455</v>
      </c>
      <c r="I103" s="11" t="s">
        <v>447</v>
      </c>
      <c r="J103" s="11" t="s">
        <v>462</v>
      </c>
      <c r="K103" s="10" t="s">
        <v>449</v>
      </c>
      <c r="L103" s="12"/>
      <c r="M103" s="11">
        <v>454</v>
      </c>
      <c r="N103" s="10" t="s">
        <v>463</v>
      </c>
      <c r="O103" s="10" t="s">
        <v>464</v>
      </c>
      <c r="P103" s="10" t="s">
        <v>25</v>
      </c>
      <c r="Q103" s="13"/>
    </row>
    <row r="104" spans="1:17" ht="15.75" customHeight="1">
      <c r="A104" s="9" t="s">
        <v>465</v>
      </c>
      <c r="B104" s="10" t="s">
        <v>466</v>
      </c>
      <c r="C104" s="10" t="s">
        <v>28</v>
      </c>
      <c r="D104" s="10">
        <v>112</v>
      </c>
      <c r="E104" s="10" t="s">
        <v>19</v>
      </c>
      <c r="F104" s="11" t="s">
        <v>179</v>
      </c>
      <c r="G104" s="11" t="s">
        <v>180</v>
      </c>
      <c r="H104" s="10" t="s">
        <v>455</v>
      </c>
      <c r="I104" s="11" t="s">
        <v>456</v>
      </c>
      <c r="J104" s="11" t="s">
        <v>457</v>
      </c>
      <c r="K104" s="10" t="s">
        <v>449</v>
      </c>
      <c r="L104" s="12"/>
      <c r="M104" s="11">
        <v>454</v>
      </c>
      <c r="N104" s="10" t="s">
        <v>467</v>
      </c>
      <c r="O104" s="10" t="s">
        <v>468</v>
      </c>
      <c r="P104" s="10" t="s">
        <v>54</v>
      </c>
      <c r="Q104" s="13"/>
    </row>
    <row r="105" spans="1:17" ht="15.75" customHeight="1">
      <c r="A105" s="9" t="s">
        <v>469</v>
      </c>
      <c r="B105" s="10" t="s">
        <v>470</v>
      </c>
      <c r="C105" s="10" t="s">
        <v>36</v>
      </c>
      <c r="D105" s="10">
        <v>850</v>
      </c>
      <c r="E105" s="10" t="s">
        <v>19</v>
      </c>
      <c r="F105" s="11" t="s">
        <v>355</v>
      </c>
      <c r="G105" s="11" t="s">
        <v>116</v>
      </c>
      <c r="H105" s="10">
        <v>1999</v>
      </c>
      <c r="I105" s="11" t="s">
        <v>19</v>
      </c>
      <c r="J105" s="11" t="s">
        <v>59</v>
      </c>
      <c r="K105" s="10" t="s">
        <v>19</v>
      </c>
      <c r="L105" s="12"/>
      <c r="M105" s="11" t="s">
        <v>356</v>
      </c>
      <c r="N105" s="10" t="s">
        <v>471</v>
      </c>
      <c r="O105" s="10" t="s">
        <v>358</v>
      </c>
      <c r="P105" s="10" t="s">
        <v>359</v>
      </c>
      <c r="Q105" s="13"/>
    </row>
    <row r="106" spans="1:17" ht="15.75" customHeight="1">
      <c r="A106" s="9" t="s">
        <v>472</v>
      </c>
      <c r="B106" s="10" t="s">
        <v>473</v>
      </c>
      <c r="C106" s="10" t="s">
        <v>28</v>
      </c>
      <c r="D106" s="10">
        <v>12</v>
      </c>
      <c r="E106" s="10" t="s">
        <v>19</v>
      </c>
      <c r="F106" s="11" t="s">
        <v>474</v>
      </c>
      <c r="G106" s="11" t="s">
        <v>475</v>
      </c>
      <c r="H106" s="10" t="s">
        <v>476</v>
      </c>
      <c r="I106" s="11" t="s">
        <v>477</v>
      </c>
      <c r="J106" s="11" t="s">
        <v>40</v>
      </c>
      <c r="K106" s="10" t="s">
        <v>478</v>
      </c>
      <c r="L106" s="12"/>
      <c r="M106" s="11" t="s">
        <v>479</v>
      </c>
      <c r="N106" s="10" t="s">
        <v>480</v>
      </c>
      <c r="O106" s="10" t="s">
        <v>481</v>
      </c>
      <c r="P106" s="10" t="s">
        <v>25</v>
      </c>
      <c r="Q106" s="13"/>
    </row>
    <row r="107" spans="1:17" ht="15.75" customHeight="1">
      <c r="A107" s="9" t="s">
        <v>482</v>
      </c>
      <c r="B107" s="10" t="s">
        <v>483</v>
      </c>
      <c r="C107" s="10" t="s">
        <v>28</v>
      </c>
      <c r="D107" s="10">
        <v>1789</v>
      </c>
      <c r="E107" s="10" t="s">
        <v>19</v>
      </c>
      <c r="F107" s="11" t="s">
        <v>474</v>
      </c>
      <c r="G107" s="11" t="s">
        <v>475</v>
      </c>
      <c r="H107" s="10" t="s">
        <v>484</v>
      </c>
      <c r="I107" s="11" t="s">
        <v>477</v>
      </c>
      <c r="J107" s="11" t="s">
        <v>40</v>
      </c>
      <c r="K107" s="10" t="s">
        <v>485</v>
      </c>
      <c r="L107" s="12"/>
      <c r="M107" s="11" t="s">
        <v>51</v>
      </c>
      <c r="N107" s="10" t="s">
        <v>486</v>
      </c>
      <c r="O107" s="10" t="s">
        <v>481</v>
      </c>
      <c r="P107" s="10" t="s">
        <v>25</v>
      </c>
      <c r="Q107" s="13"/>
    </row>
    <row r="108" spans="1:17" ht="15.75" customHeight="1">
      <c r="A108" s="9" t="s">
        <v>487</v>
      </c>
      <c r="B108" s="10" t="s">
        <v>488</v>
      </c>
      <c r="C108" s="10" t="s">
        <v>28</v>
      </c>
      <c r="D108" s="10">
        <v>1069</v>
      </c>
      <c r="E108" s="10" t="s">
        <v>19</v>
      </c>
      <c r="F108" s="11" t="s">
        <v>474</v>
      </c>
      <c r="G108" s="11" t="s">
        <v>475</v>
      </c>
      <c r="H108" s="10" t="s">
        <v>489</v>
      </c>
      <c r="I108" s="11" t="s">
        <v>477</v>
      </c>
      <c r="J108" s="11" t="s">
        <v>40</v>
      </c>
      <c r="K108" s="10" t="s">
        <v>490</v>
      </c>
      <c r="L108" s="12"/>
      <c r="M108" s="11" t="s">
        <v>51</v>
      </c>
      <c r="N108" s="10" t="s">
        <v>491</v>
      </c>
      <c r="O108" s="10" t="s">
        <v>481</v>
      </c>
      <c r="P108" s="10" t="s">
        <v>25</v>
      </c>
      <c r="Q108" s="13"/>
    </row>
    <row r="109" spans="1:17" ht="15.75" customHeight="1">
      <c r="A109" s="9" t="s">
        <v>492</v>
      </c>
      <c r="B109" s="10" t="s">
        <v>493</v>
      </c>
      <c r="C109" s="10" t="s">
        <v>28</v>
      </c>
      <c r="D109" s="10">
        <v>12</v>
      </c>
      <c r="E109" s="10" t="s">
        <v>19</v>
      </c>
      <c r="F109" s="11" t="s">
        <v>474</v>
      </c>
      <c r="G109" s="11" t="s">
        <v>475</v>
      </c>
      <c r="H109" s="10" t="s">
        <v>494</v>
      </c>
      <c r="I109" s="11" t="s">
        <v>477</v>
      </c>
      <c r="J109" s="11" t="s">
        <v>40</v>
      </c>
      <c r="K109" s="10" t="s">
        <v>495</v>
      </c>
      <c r="L109" s="12"/>
      <c r="M109" s="11" t="s">
        <v>479</v>
      </c>
      <c r="N109" s="10" t="s">
        <v>496</v>
      </c>
      <c r="O109" s="10" t="s">
        <v>481</v>
      </c>
      <c r="P109" s="10" t="s">
        <v>25</v>
      </c>
      <c r="Q109" s="13"/>
    </row>
    <row r="110" spans="1:17" ht="15.75" customHeight="1">
      <c r="A110" s="9" t="s">
        <v>497</v>
      </c>
      <c r="B110" s="10" t="s">
        <v>498</v>
      </c>
      <c r="C110" s="10" t="s">
        <v>28</v>
      </c>
      <c r="D110" s="10">
        <v>474</v>
      </c>
      <c r="E110" s="10" t="s">
        <v>19</v>
      </c>
      <c r="F110" s="11" t="s">
        <v>474</v>
      </c>
      <c r="G110" s="11" t="s">
        <v>475</v>
      </c>
      <c r="H110" s="10" t="s">
        <v>499</v>
      </c>
      <c r="I110" s="11" t="s">
        <v>477</v>
      </c>
      <c r="J110" s="11" t="s">
        <v>40</v>
      </c>
      <c r="K110" s="10" t="s">
        <v>500</v>
      </c>
      <c r="L110" s="12"/>
      <c r="M110" s="11" t="s">
        <v>51</v>
      </c>
      <c r="N110" s="10" t="s">
        <v>501</v>
      </c>
      <c r="O110" s="10" t="s">
        <v>481</v>
      </c>
      <c r="P110" s="10" t="s">
        <v>25</v>
      </c>
      <c r="Q110" s="13"/>
    </row>
    <row r="111" spans="1:17" ht="15.75" customHeight="1">
      <c r="A111" s="9" t="s">
        <v>502</v>
      </c>
      <c r="B111" s="10" t="s">
        <v>503</v>
      </c>
      <c r="C111" s="10" t="s">
        <v>28</v>
      </c>
      <c r="D111" s="10">
        <v>1025</v>
      </c>
      <c r="E111" s="10" t="s">
        <v>19</v>
      </c>
      <c r="F111" s="11" t="s">
        <v>474</v>
      </c>
      <c r="G111" s="11" t="s">
        <v>475</v>
      </c>
      <c r="H111" s="10" t="s">
        <v>504</v>
      </c>
      <c r="I111" s="11" t="s">
        <v>477</v>
      </c>
      <c r="J111" s="11" t="s">
        <v>40</v>
      </c>
      <c r="K111" s="10" t="s">
        <v>505</v>
      </c>
      <c r="L111" s="12"/>
      <c r="M111" s="11" t="s">
        <v>51</v>
      </c>
      <c r="N111" s="10" t="s">
        <v>506</v>
      </c>
      <c r="O111" s="10" t="s">
        <v>481</v>
      </c>
      <c r="P111" s="10" t="s">
        <v>507</v>
      </c>
      <c r="Q111" s="13"/>
    </row>
    <row r="112" spans="1:17" ht="15.75" customHeight="1">
      <c r="A112" s="9" t="s">
        <v>508</v>
      </c>
      <c r="B112" s="10" t="s">
        <v>509</v>
      </c>
      <c r="C112" s="10" t="s">
        <v>28</v>
      </c>
      <c r="D112" s="10">
        <v>3</v>
      </c>
      <c r="E112" s="10" t="s">
        <v>19</v>
      </c>
      <c r="F112" s="11" t="s">
        <v>474</v>
      </c>
      <c r="G112" s="11" t="s">
        <v>475</v>
      </c>
      <c r="H112" s="10" t="s">
        <v>510</v>
      </c>
      <c r="I112" s="11" t="s">
        <v>477</v>
      </c>
      <c r="J112" s="11" t="s">
        <v>40</v>
      </c>
      <c r="K112" s="10" t="s">
        <v>511</v>
      </c>
      <c r="L112" s="12"/>
      <c r="M112" s="11" t="s">
        <v>51</v>
      </c>
      <c r="N112" s="10" t="s">
        <v>512</v>
      </c>
      <c r="O112" s="10" t="s">
        <v>481</v>
      </c>
      <c r="P112" s="10" t="s">
        <v>25</v>
      </c>
      <c r="Q112" s="13"/>
    </row>
    <row r="113" spans="1:17" ht="15.75" customHeight="1">
      <c r="A113" s="9" t="s">
        <v>513</v>
      </c>
      <c r="B113" s="10" t="s">
        <v>514</v>
      </c>
      <c r="C113" s="10" t="s">
        <v>28</v>
      </c>
      <c r="D113" s="10">
        <v>1069</v>
      </c>
      <c r="E113" s="10" t="s">
        <v>19</v>
      </c>
      <c r="F113" s="11" t="s">
        <v>474</v>
      </c>
      <c r="G113" s="11" t="s">
        <v>475</v>
      </c>
      <c r="H113" s="10" t="s">
        <v>515</v>
      </c>
      <c r="I113" s="11" t="s">
        <v>477</v>
      </c>
      <c r="J113" s="11" t="s">
        <v>40</v>
      </c>
      <c r="K113" s="10" t="s">
        <v>516</v>
      </c>
      <c r="L113" s="12"/>
      <c r="M113" s="11" t="s">
        <v>51</v>
      </c>
      <c r="N113" s="10" t="s">
        <v>517</v>
      </c>
      <c r="O113" s="10" t="s">
        <v>481</v>
      </c>
      <c r="P113" s="10" t="s">
        <v>25</v>
      </c>
      <c r="Q113" s="13"/>
    </row>
    <row r="114" spans="1:17" ht="15.75" customHeight="1">
      <c r="A114" s="9" t="s">
        <v>518</v>
      </c>
      <c r="B114" s="10" t="s">
        <v>519</v>
      </c>
      <c r="C114" s="10" t="s">
        <v>28</v>
      </c>
      <c r="D114" s="10">
        <v>2022</v>
      </c>
      <c r="E114" s="10" t="s">
        <v>19</v>
      </c>
      <c r="F114" s="11" t="s">
        <v>474</v>
      </c>
      <c r="G114" s="11" t="s">
        <v>475</v>
      </c>
      <c r="H114" s="10" t="s">
        <v>520</v>
      </c>
      <c r="I114" s="11" t="s">
        <v>477</v>
      </c>
      <c r="J114" s="11" t="s">
        <v>40</v>
      </c>
      <c r="K114" s="10" t="s">
        <v>521</v>
      </c>
      <c r="L114" s="12"/>
      <c r="M114" s="11" t="s">
        <v>479</v>
      </c>
      <c r="N114" s="10" t="s">
        <v>522</v>
      </c>
      <c r="O114" s="10" t="s">
        <v>481</v>
      </c>
      <c r="P114" s="10" t="s">
        <v>25</v>
      </c>
      <c r="Q114" s="13"/>
    </row>
    <row r="115" spans="1:17" ht="15.75" customHeight="1">
      <c r="A115" s="9" t="s">
        <v>523</v>
      </c>
      <c r="B115" s="10" t="s">
        <v>524</v>
      </c>
      <c r="C115" s="10" t="s">
        <v>28</v>
      </c>
      <c r="D115" s="10">
        <v>485</v>
      </c>
      <c r="E115" s="10" t="s">
        <v>19</v>
      </c>
      <c r="F115" s="11" t="s">
        <v>474</v>
      </c>
      <c r="G115" s="11" t="s">
        <v>475</v>
      </c>
      <c r="H115" s="10" t="s">
        <v>525</v>
      </c>
      <c r="I115" s="11" t="s">
        <v>477</v>
      </c>
      <c r="J115" s="11" t="s">
        <v>40</v>
      </c>
      <c r="K115" s="10" t="s">
        <v>521</v>
      </c>
      <c r="L115" s="12"/>
      <c r="M115" s="11" t="s">
        <v>479</v>
      </c>
      <c r="N115" s="10" t="s">
        <v>526</v>
      </c>
      <c r="O115" s="10" t="s">
        <v>481</v>
      </c>
      <c r="P115" s="10" t="s">
        <v>25</v>
      </c>
      <c r="Q115" s="13"/>
    </row>
    <row r="116" spans="1:17" ht="15.75" customHeight="1">
      <c r="A116" s="9" t="s">
        <v>527</v>
      </c>
      <c r="B116" s="10" t="s">
        <v>528</v>
      </c>
      <c r="C116" s="10" t="s">
        <v>18</v>
      </c>
      <c r="D116" s="10">
        <v>724</v>
      </c>
      <c r="E116" s="10" t="s">
        <v>19</v>
      </c>
      <c r="F116" s="11" t="s">
        <v>71</v>
      </c>
      <c r="G116" s="11" t="s">
        <v>116</v>
      </c>
      <c r="H116" s="10">
        <v>1999</v>
      </c>
      <c r="I116" s="11" t="s">
        <v>19</v>
      </c>
      <c r="J116" s="11" t="s">
        <v>59</v>
      </c>
      <c r="K116" s="10" t="s">
        <v>19</v>
      </c>
      <c r="L116" s="12" t="s">
        <v>529</v>
      </c>
      <c r="M116" s="11" t="s">
        <v>72</v>
      </c>
      <c r="N116" s="10" t="s">
        <v>530</v>
      </c>
      <c r="O116" s="10" t="s">
        <v>531</v>
      </c>
      <c r="P116" s="10" t="s">
        <v>44</v>
      </c>
      <c r="Q116" s="13"/>
    </row>
    <row r="117" spans="1:17" ht="15.75" customHeight="1">
      <c r="A117" s="9" t="s">
        <v>532</v>
      </c>
      <c r="B117" s="10" t="s">
        <v>533</v>
      </c>
      <c r="C117" s="10" t="s">
        <v>28</v>
      </c>
      <c r="D117" s="10">
        <v>145</v>
      </c>
      <c r="E117" s="10" t="s">
        <v>19</v>
      </c>
      <c r="F117" s="11" t="s">
        <v>29</v>
      </c>
      <c r="G117" s="11" t="s">
        <v>19</v>
      </c>
      <c r="H117" s="10" t="s">
        <v>534</v>
      </c>
      <c r="I117" s="11" t="s">
        <v>19</v>
      </c>
      <c r="J117" s="11" t="s">
        <v>19</v>
      </c>
      <c r="K117" s="10" t="s">
        <v>19</v>
      </c>
      <c r="L117" s="12"/>
      <c r="M117" s="11" t="s">
        <v>31</v>
      </c>
      <c r="N117" s="10" t="s">
        <v>535</v>
      </c>
      <c r="O117" s="10" t="s">
        <v>33</v>
      </c>
      <c r="P117" s="10" t="s">
        <v>25</v>
      </c>
      <c r="Q117" s="13"/>
    </row>
    <row r="118" spans="1:17" ht="15.75" customHeight="1">
      <c r="A118" s="9" t="s">
        <v>536</v>
      </c>
      <c r="B118" s="10" t="s">
        <v>537</v>
      </c>
      <c r="C118" s="10" t="s">
        <v>28</v>
      </c>
      <c r="D118" s="10">
        <v>368</v>
      </c>
      <c r="E118" s="10" t="s">
        <v>19</v>
      </c>
      <c r="F118" s="11" t="s">
        <v>29</v>
      </c>
      <c r="G118" s="11" t="s">
        <v>19</v>
      </c>
      <c r="H118" s="10" t="s">
        <v>538</v>
      </c>
      <c r="I118" s="11" t="s">
        <v>19</v>
      </c>
      <c r="J118" s="11" t="s">
        <v>19</v>
      </c>
      <c r="K118" s="10" t="s">
        <v>19</v>
      </c>
      <c r="L118" s="12"/>
      <c r="M118" s="11" t="s">
        <v>31</v>
      </c>
      <c r="N118" s="10" t="s">
        <v>539</v>
      </c>
      <c r="O118" s="10" t="s">
        <v>33</v>
      </c>
      <c r="P118" s="10" t="s">
        <v>25</v>
      </c>
      <c r="Q118" s="13"/>
    </row>
    <row r="119" spans="1:17" ht="15.75" customHeight="1">
      <c r="A119" s="9" t="s">
        <v>540</v>
      </c>
      <c r="B119" s="10" t="s">
        <v>541</v>
      </c>
      <c r="C119" s="10" t="s">
        <v>36</v>
      </c>
      <c r="D119" s="10" t="s">
        <v>372</v>
      </c>
      <c r="E119" s="10" t="s">
        <v>19</v>
      </c>
      <c r="F119" s="11" t="s">
        <v>355</v>
      </c>
      <c r="G119" s="11" t="s">
        <v>116</v>
      </c>
      <c r="H119" s="10">
        <v>1999</v>
      </c>
      <c r="I119" s="11" t="s">
        <v>19</v>
      </c>
      <c r="J119" s="11" t="s">
        <v>59</v>
      </c>
      <c r="K119" s="10" t="s">
        <v>19</v>
      </c>
      <c r="L119" s="12"/>
      <c r="M119" s="11" t="s">
        <v>356</v>
      </c>
      <c r="N119" s="10" t="s">
        <v>542</v>
      </c>
      <c r="O119" s="10" t="s">
        <v>358</v>
      </c>
      <c r="P119" s="10" t="s">
        <v>359</v>
      </c>
      <c r="Q119" s="13"/>
    </row>
    <row r="120" spans="1:17" ht="15.75" customHeight="1">
      <c r="A120" s="9" t="s">
        <v>543</v>
      </c>
      <c r="B120" s="10" t="s">
        <v>544</v>
      </c>
      <c r="C120" s="10" t="s">
        <v>28</v>
      </c>
      <c r="D120" s="10">
        <v>145</v>
      </c>
      <c r="E120" s="10" t="s">
        <v>19</v>
      </c>
      <c r="F120" s="11" t="s">
        <v>474</v>
      </c>
      <c r="G120" s="11" t="s">
        <v>475</v>
      </c>
      <c r="H120" s="10" t="s">
        <v>545</v>
      </c>
      <c r="I120" s="11" t="s">
        <v>477</v>
      </c>
      <c r="J120" s="11" t="s">
        <v>40</v>
      </c>
      <c r="K120" s="10" t="s">
        <v>546</v>
      </c>
      <c r="L120" s="12"/>
      <c r="M120" s="11" t="s">
        <v>479</v>
      </c>
      <c r="N120" s="10" t="s">
        <v>547</v>
      </c>
      <c r="O120" s="10" t="s">
        <v>481</v>
      </c>
      <c r="P120" s="10" t="s">
        <v>25</v>
      </c>
      <c r="Q120" s="13"/>
    </row>
    <row r="121" spans="1:17" ht="15.75" customHeight="1">
      <c r="A121" s="9" t="s">
        <v>548</v>
      </c>
      <c r="B121" s="10" t="s">
        <v>549</v>
      </c>
      <c r="C121" s="10" t="s">
        <v>28</v>
      </c>
      <c r="D121" s="10">
        <v>2022</v>
      </c>
      <c r="E121" s="10" t="s">
        <v>19</v>
      </c>
      <c r="F121" s="11" t="s">
        <v>474</v>
      </c>
      <c r="G121" s="11" t="s">
        <v>475</v>
      </c>
      <c r="H121" s="10" t="s">
        <v>550</v>
      </c>
      <c r="I121" s="11" t="s">
        <v>477</v>
      </c>
      <c r="J121" s="11" t="s">
        <v>40</v>
      </c>
      <c r="K121" s="10" t="s">
        <v>551</v>
      </c>
      <c r="L121" s="12"/>
      <c r="M121" s="11" t="s">
        <v>479</v>
      </c>
      <c r="N121" s="10" t="s">
        <v>552</v>
      </c>
      <c r="O121" s="10" t="s">
        <v>481</v>
      </c>
      <c r="P121" s="10" t="s">
        <v>25</v>
      </c>
      <c r="Q121" s="13"/>
    </row>
    <row r="122" spans="1:17" ht="15.75" customHeight="1">
      <c r="A122" s="9" t="s">
        <v>553</v>
      </c>
      <c r="B122" s="10" t="s">
        <v>554</v>
      </c>
      <c r="C122" s="10" t="s">
        <v>555</v>
      </c>
      <c r="D122" s="10">
        <v>9</v>
      </c>
      <c r="E122" s="10" t="s">
        <v>19</v>
      </c>
      <c r="F122" s="11" t="s">
        <v>355</v>
      </c>
      <c r="G122" s="11" t="s">
        <v>116</v>
      </c>
      <c r="H122" s="10" t="s">
        <v>556</v>
      </c>
      <c r="I122" s="11" t="s">
        <v>19</v>
      </c>
      <c r="J122" s="11" t="s">
        <v>556</v>
      </c>
      <c r="K122" s="10" t="s">
        <v>19</v>
      </c>
      <c r="L122" s="12"/>
      <c r="M122" s="11" t="s">
        <v>120</v>
      </c>
      <c r="N122" s="10" t="s">
        <v>557</v>
      </c>
      <c r="O122" s="10" t="s">
        <v>358</v>
      </c>
      <c r="P122" s="10" t="s">
        <v>359</v>
      </c>
      <c r="Q122" s="13"/>
    </row>
    <row r="123" spans="1:17" ht="15.75" customHeight="1">
      <c r="A123" s="9" t="s">
        <v>558</v>
      </c>
      <c r="B123" s="10" t="s">
        <v>559</v>
      </c>
      <c r="C123" s="10" t="s">
        <v>28</v>
      </c>
      <c r="D123" s="10">
        <v>478</v>
      </c>
      <c r="E123" s="10" t="s">
        <v>19</v>
      </c>
      <c r="F123" s="11" t="s">
        <v>29</v>
      </c>
      <c r="G123" s="11" t="s">
        <v>19</v>
      </c>
      <c r="H123" s="10" t="s">
        <v>560</v>
      </c>
      <c r="I123" s="11" t="s">
        <v>19</v>
      </c>
      <c r="J123" s="11" t="s">
        <v>19</v>
      </c>
      <c r="K123" s="10" t="s">
        <v>19</v>
      </c>
      <c r="L123" s="12"/>
      <c r="M123" s="11" t="s">
        <v>31</v>
      </c>
      <c r="N123" s="10" t="s">
        <v>561</v>
      </c>
      <c r="O123" s="10" t="s">
        <v>33</v>
      </c>
      <c r="P123" s="10" t="s">
        <v>25</v>
      </c>
      <c r="Q123" s="13"/>
    </row>
    <row r="124" spans="1:17" ht="15.75" customHeight="1">
      <c r="A124" s="9" t="s">
        <v>562</v>
      </c>
      <c r="B124" s="10" t="s">
        <v>563</v>
      </c>
      <c r="C124" s="10" t="s">
        <v>564</v>
      </c>
      <c r="D124" s="10">
        <v>47</v>
      </c>
      <c r="E124" s="10" t="s">
        <v>19</v>
      </c>
      <c r="F124" s="11" t="s">
        <v>355</v>
      </c>
      <c r="G124" s="11" t="s">
        <v>116</v>
      </c>
      <c r="H124" s="10" t="s">
        <v>556</v>
      </c>
      <c r="I124" s="11" t="s">
        <v>19</v>
      </c>
      <c r="J124" s="11" t="s">
        <v>556</v>
      </c>
      <c r="K124" s="10" t="s">
        <v>19</v>
      </c>
      <c r="L124" s="12"/>
      <c r="M124" s="11" t="s">
        <v>120</v>
      </c>
      <c r="N124" s="10" t="s">
        <v>565</v>
      </c>
      <c r="O124" s="10" t="s">
        <v>358</v>
      </c>
      <c r="P124" s="10" t="s">
        <v>359</v>
      </c>
      <c r="Q124" s="13"/>
    </row>
    <row r="125" spans="1:17" ht="15.75" customHeight="1">
      <c r="A125" s="9" t="s">
        <v>566</v>
      </c>
      <c r="B125" s="10">
        <v>723</v>
      </c>
      <c r="C125" s="10" t="s">
        <v>28</v>
      </c>
      <c r="D125" s="10">
        <v>14</v>
      </c>
      <c r="E125" s="10" t="s">
        <v>19</v>
      </c>
      <c r="F125" s="11" t="s">
        <v>567</v>
      </c>
      <c r="G125" s="11" t="s">
        <v>101</v>
      </c>
      <c r="H125" s="10" t="s">
        <v>568</v>
      </c>
      <c r="I125" s="11" t="s">
        <v>102</v>
      </c>
      <c r="J125" s="11" t="s">
        <v>155</v>
      </c>
      <c r="K125" s="10" t="s">
        <v>156</v>
      </c>
      <c r="L125" s="12"/>
      <c r="M125" s="11" t="s">
        <v>157</v>
      </c>
      <c r="N125" s="10" t="s">
        <v>569</v>
      </c>
      <c r="O125" s="10" t="s">
        <v>570</v>
      </c>
      <c r="P125" s="10" t="s">
        <v>25</v>
      </c>
      <c r="Q125" s="13"/>
    </row>
    <row r="126" spans="1:17" ht="15.75" customHeight="1">
      <c r="A126" s="9" t="s">
        <v>571</v>
      </c>
      <c r="B126" s="10" t="s">
        <v>572</v>
      </c>
      <c r="C126" s="10" t="s">
        <v>28</v>
      </c>
      <c r="D126" s="10">
        <v>244</v>
      </c>
      <c r="E126" s="10" t="s">
        <v>19</v>
      </c>
      <c r="F126" s="11" t="s">
        <v>567</v>
      </c>
      <c r="G126" s="11" t="s">
        <v>101</v>
      </c>
      <c r="H126" s="10" t="s">
        <v>568</v>
      </c>
      <c r="I126" s="11" t="s">
        <v>102</v>
      </c>
      <c r="J126" s="11" t="s">
        <v>155</v>
      </c>
      <c r="K126" s="10" t="s">
        <v>156</v>
      </c>
      <c r="L126" s="12"/>
      <c r="M126" s="11" t="s">
        <v>157</v>
      </c>
      <c r="N126" s="10" t="s">
        <v>573</v>
      </c>
      <c r="O126" s="10" t="s">
        <v>570</v>
      </c>
      <c r="P126" s="10" t="s">
        <v>25</v>
      </c>
      <c r="Q126" s="13"/>
    </row>
    <row r="127" spans="1:17" ht="15.75" customHeight="1">
      <c r="A127" s="9" t="s">
        <v>574</v>
      </c>
      <c r="B127" s="10">
        <v>477</v>
      </c>
      <c r="C127" s="10" t="s">
        <v>28</v>
      </c>
      <c r="D127" s="10">
        <v>1</v>
      </c>
      <c r="E127" s="10" t="s">
        <v>19</v>
      </c>
      <c r="F127" s="11" t="s">
        <v>567</v>
      </c>
      <c r="G127" s="11" t="s">
        <v>101</v>
      </c>
      <c r="H127" s="10" t="s">
        <v>568</v>
      </c>
      <c r="I127" s="11" t="s">
        <v>102</v>
      </c>
      <c r="J127" s="11" t="s">
        <v>155</v>
      </c>
      <c r="K127" s="10" t="s">
        <v>156</v>
      </c>
      <c r="L127" s="12"/>
      <c r="M127" s="11" t="s">
        <v>157</v>
      </c>
      <c r="N127" s="10" t="s">
        <v>575</v>
      </c>
      <c r="O127" s="10" t="s">
        <v>570</v>
      </c>
      <c r="P127" s="10" t="s">
        <v>25</v>
      </c>
      <c r="Q127" s="13"/>
    </row>
    <row r="128" spans="1:17" ht="15.75" customHeight="1">
      <c r="A128" s="9" t="s">
        <v>576</v>
      </c>
      <c r="B128" s="10" t="s">
        <v>577</v>
      </c>
      <c r="C128" s="10" t="s">
        <v>187</v>
      </c>
      <c r="D128" s="10">
        <v>124</v>
      </c>
      <c r="E128" s="10" t="s">
        <v>19</v>
      </c>
      <c r="F128" s="11" t="s">
        <v>355</v>
      </c>
      <c r="G128" s="11" t="s">
        <v>116</v>
      </c>
      <c r="H128" s="10">
        <v>2000</v>
      </c>
      <c r="I128" s="11" t="s">
        <v>19</v>
      </c>
      <c r="J128" s="11" t="s">
        <v>59</v>
      </c>
      <c r="K128" s="10" t="s">
        <v>19</v>
      </c>
      <c r="L128" s="12"/>
      <c r="M128" s="11" t="s">
        <v>356</v>
      </c>
      <c r="N128" s="10" t="s">
        <v>578</v>
      </c>
      <c r="O128" s="10" t="s">
        <v>358</v>
      </c>
      <c r="P128" s="10" t="s">
        <v>359</v>
      </c>
      <c r="Q128" s="13"/>
    </row>
    <row r="129" spans="1:17" ht="15.75" customHeight="1">
      <c r="A129" s="9" t="s">
        <v>579</v>
      </c>
      <c r="B129" s="10" t="s">
        <v>580</v>
      </c>
      <c r="C129" s="10" t="s">
        <v>36</v>
      </c>
      <c r="D129" s="10">
        <v>66</v>
      </c>
      <c r="E129" s="10" t="s">
        <v>19</v>
      </c>
      <c r="F129" s="11" t="s">
        <v>355</v>
      </c>
      <c r="G129" s="11" t="s">
        <v>116</v>
      </c>
      <c r="H129" s="10">
        <v>2000</v>
      </c>
      <c r="I129" s="11" t="s">
        <v>19</v>
      </c>
      <c r="J129" s="11" t="s">
        <v>59</v>
      </c>
      <c r="K129" s="10" t="s">
        <v>19</v>
      </c>
      <c r="L129" s="12"/>
      <c r="M129" s="11" t="s">
        <v>356</v>
      </c>
      <c r="N129" s="10" t="s">
        <v>581</v>
      </c>
      <c r="O129" s="10" t="s">
        <v>358</v>
      </c>
      <c r="P129" s="10" t="s">
        <v>359</v>
      </c>
      <c r="Q129" s="13"/>
    </row>
    <row r="130" spans="1:17" ht="15.75" customHeight="1">
      <c r="A130" s="9" t="s">
        <v>582</v>
      </c>
      <c r="B130" s="10" t="s">
        <v>583</v>
      </c>
      <c r="C130" s="10" t="s">
        <v>28</v>
      </c>
      <c r="D130" s="10">
        <v>147</v>
      </c>
      <c r="E130" s="10" t="s">
        <v>19</v>
      </c>
      <c r="F130" s="11" t="s">
        <v>29</v>
      </c>
      <c r="G130" s="11" t="s">
        <v>88</v>
      </c>
      <c r="H130" s="10" t="s">
        <v>89</v>
      </c>
      <c r="I130" s="11" t="s">
        <v>19</v>
      </c>
      <c r="J130" s="11" t="s">
        <v>90</v>
      </c>
      <c r="K130" s="10" t="s">
        <v>19</v>
      </c>
      <c r="L130" s="12"/>
      <c r="M130" s="11" t="s">
        <v>91</v>
      </c>
      <c r="N130" s="10" t="s">
        <v>584</v>
      </c>
      <c r="O130" s="10" t="s">
        <v>93</v>
      </c>
      <c r="P130" s="10" t="s">
        <v>54</v>
      </c>
      <c r="Q130" s="13"/>
    </row>
    <row r="131" spans="1:17" ht="15.75" customHeight="1">
      <c r="A131" s="9" t="s">
        <v>585</v>
      </c>
      <c r="B131" s="10" t="s">
        <v>586</v>
      </c>
      <c r="C131" s="10" t="s">
        <v>28</v>
      </c>
      <c r="D131" s="10">
        <v>914</v>
      </c>
      <c r="E131" s="10" t="s">
        <v>19</v>
      </c>
      <c r="F131" s="11" t="s">
        <v>29</v>
      </c>
      <c r="G131" s="11" t="s">
        <v>88</v>
      </c>
      <c r="H131" s="10" t="s">
        <v>89</v>
      </c>
      <c r="I131" s="11" t="s">
        <v>19</v>
      </c>
      <c r="J131" s="11" t="s">
        <v>90</v>
      </c>
      <c r="K131" s="10" t="s">
        <v>19</v>
      </c>
      <c r="L131" s="12"/>
      <c r="M131" s="11" t="s">
        <v>91</v>
      </c>
      <c r="N131" s="10" t="s">
        <v>587</v>
      </c>
      <c r="O131" s="10" t="s">
        <v>93</v>
      </c>
      <c r="P131" s="10" t="s">
        <v>54</v>
      </c>
      <c r="Q131" s="13"/>
    </row>
    <row r="132" spans="1:17" ht="15.75" customHeight="1">
      <c r="A132" s="9" t="s">
        <v>588</v>
      </c>
      <c r="B132" s="10" t="s">
        <v>589</v>
      </c>
      <c r="C132" s="10" t="s">
        <v>28</v>
      </c>
      <c r="D132" s="10">
        <v>266</v>
      </c>
      <c r="E132" s="10" t="s">
        <v>19</v>
      </c>
      <c r="F132" s="11" t="s">
        <v>29</v>
      </c>
      <c r="G132" s="11" t="s">
        <v>88</v>
      </c>
      <c r="H132" s="10" t="s">
        <v>89</v>
      </c>
      <c r="I132" s="11" t="s">
        <v>19</v>
      </c>
      <c r="J132" s="11" t="s">
        <v>59</v>
      </c>
      <c r="K132" s="10" t="s">
        <v>19</v>
      </c>
      <c r="L132" s="12"/>
      <c r="M132" s="11" t="s">
        <v>91</v>
      </c>
      <c r="N132" s="10" t="s">
        <v>590</v>
      </c>
      <c r="O132" s="10" t="s">
        <v>93</v>
      </c>
      <c r="P132" s="10" t="s">
        <v>54</v>
      </c>
      <c r="Q132" s="13"/>
    </row>
    <row r="133" spans="1:17" ht="15.75" customHeight="1">
      <c r="A133" s="9" t="s">
        <v>591</v>
      </c>
      <c r="B133" s="10" t="s">
        <v>592</v>
      </c>
      <c r="C133" s="10" t="s">
        <v>187</v>
      </c>
      <c r="D133" s="10">
        <v>124</v>
      </c>
      <c r="E133" s="10" t="s">
        <v>19</v>
      </c>
      <c r="F133" s="11" t="s">
        <v>355</v>
      </c>
      <c r="G133" s="11" t="s">
        <v>116</v>
      </c>
      <c r="H133" s="10">
        <v>2000</v>
      </c>
      <c r="I133" s="11" t="s">
        <v>19</v>
      </c>
      <c r="J133" s="11" t="s">
        <v>59</v>
      </c>
      <c r="K133" s="10" t="s">
        <v>19</v>
      </c>
      <c r="L133" s="12"/>
      <c r="M133" s="11" t="s">
        <v>356</v>
      </c>
      <c r="N133" s="10" t="s">
        <v>593</v>
      </c>
      <c r="O133" s="10" t="s">
        <v>358</v>
      </c>
      <c r="P133" s="10" t="s">
        <v>359</v>
      </c>
      <c r="Q133" s="13"/>
    </row>
    <row r="134" spans="1:17" ht="15.75" customHeight="1">
      <c r="A134" s="9" t="s">
        <v>594</v>
      </c>
      <c r="B134" s="10" t="s">
        <v>595</v>
      </c>
      <c r="C134" s="10" t="s">
        <v>36</v>
      </c>
      <c r="D134" s="10">
        <v>18</v>
      </c>
      <c r="E134" s="10" t="s">
        <v>19</v>
      </c>
      <c r="F134" s="11" t="s">
        <v>355</v>
      </c>
      <c r="G134" s="11" t="s">
        <v>116</v>
      </c>
      <c r="H134" s="10">
        <v>2000</v>
      </c>
      <c r="I134" s="11" t="s">
        <v>19</v>
      </c>
      <c r="J134" s="11" t="s">
        <v>59</v>
      </c>
      <c r="K134" s="10" t="s">
        <v>19</v>
      </c>
      <c r="L134" s="12"/>
      <c r="M134" s="11" t="s">
        <v>356</v>
      </c>
      <c r="N134" s="10" t="s">
        <v>596</v>
      </c>
      <c r="O134" s="10" t="s">
        <v>358</v>
      </c>
      <c r="P134" s="10" t="s">
        <v>359</v>
      </c>
      <c r="Q134" s="13"/>
    </row>
    <row r="135" spans="1:17" ht="15.75" customHeight="1">
      <c r="A135" s="9" t="s">
        <v>597</v>
      </c>
      <c r="B135" s="10" t="s">
        <v>598</v>
      </c>
      <c r="C135" s="10" t="s">
        <v>36</v>
      </c>
      <c r="D135" s="10">
        <v>66</v>
      </c>
      <c r="E135" s="10" t="s">
        <v>19</v>
      </c>
      <c r="F135" s="11" t="s">
        <v>355</v>
      </c>
      <c r="G135" s="11" t="s">
        <v>116</v>
      </c>
      <c r="H135" s="10">
        <v>2000</v>
      </c>
      <c r="I135" s="11" t="s">
        <v>19</v>
      </c>
      <c r="J135" s="11" t="s">
        <v>59</v>
      </c>
      <c r="K135" s="10" t="s">
        <v>19</v>
      </c>
      <c r="L135" s="12"/>
      <c r="M135" s="11" t="s">
        <v>356</v>
      </c>
      <c r="N135" s="10" t="s">
        <v>599</v>
      </c>
      <c r="O135" s="10" t="s">
        <v>358</v>
      </c>
      <c r="P135" s="10" t="s">
        <v>359</v>
      </c>
      <c r="Q135" s="13"/>
    </row>
    <row r="136" spans="1:17" ht="15.75" customHeight="1">
      <c r="A136" s="9" t="s">
        <v>600</v>
      </c>
      <c r="B136" s="10" t="s">
        <v>601</v>
      </c>
      <c r="C136" s="10" t="s">
        <v>187</v>
      </c>
      <c r="D136" s="10">
        <v>124</v>
      </c>
      <c r="E136" s="10" t="s">
        <v>19</v>
      </c>
      <c r="F136" s="11" t="s">
        <v>355</v>
      </c>
      <c r="G136" s="11" t="s">
        <v>116</v>
      </c>
      <c r="H136" s="10">
        <v>2000</v>
      </c>
      <c r="I136" s="11" t="s">
        <v>19</v>
      </c>
      <c r="J136" s="11" t="s">
        <v>362</v>
      </c>
      <c r="K136" s="10" t="s">
        <v>19</v>
      </c>
      <c r="L136" s="12"/>
      <c r="M136" s="11" t="s">
        <v>356</v>
      </c>
      <c r="N136" s="10" t="s">
        <v>602</v>
      </c>
      <c r="O136" s="10" t="s">
        <v>358</v>
      </c>
      <c r="P136" s="10" t="s">
        <v>359</v>
      </c>
      <c r="Q136" s="13"/>
    </row>
    <row r="137" spans="1:17" ht="15.75" customHeight="1">
      <c r="A137" s="9" t="s">
        <v>603</v>
      </c>
      <c r="B137" s="10" t="s">
        <v>604</v>
      </c>
      <c r="C137" s="10" t="s">
        <v>36</v>
      </c>
      <c r="D137" s="10">
        <v>66</v>
      </c>
      <c r="E137" s="10" t="s">
        <v>19</v>
      </c>
      <c r="F137" s="11" t="s">
        <v>355</v>
      </c>
      <c r="G137" s="11" t="s">
        <v>116</v>
      </c>
      <c r="H137" s="10">
        <v>2000</v>
      </c>
      <c r="I137" s="11" t="s">
        <v>19</v>
      </c>
      <c r="J137" s="11" t="s">
        <v>59</v>
      </c>
      <c r="K137" s="10" t="s">
        <v>19</v>
      </c>
      <c r="L137" s="12"/>
      <c r="M137" s="11" t="s">
        <v>356</v>
      </c>
      <c r="N137" s="10" t="s">
        <v>605</v>
      </c>
      <c r="O137" s="10" t="s">
        <v>358</v>
      </c>
      <c r="P137" s="10" t="s">
        <v>359</v>
      </c>
      <c r="Q137" s="13"/>
    </row>
    <row r="138" spans="1:17" ht="15.75" customHeight="1">
      <c r="A138" s="9" t="s">
        <v>606</v>
      </c>
      <c r="B138" s="10" t="s">
        <v>607</v>
      </c>
      <c r="C138" s="10" t="s">
        <v>28</v>
      </c>
      <c r="D138" s="10">
        <v>139</v>
      </c>
      <c r="E138" s="10" t="s">
        <v>19</v>
      </c>
      <c r="F138" s="11" t="s">
        <v>29</v>
      </c>
      <c r="G138" s="11" t="s">
        <v>88</v>
      </c>
      <c r="H138" s="10" t="s">
        <v>89</v>
      </c>
      <c r="I138" s="11" t="s">
        <v>19</v>
      </c>
      <c r="J138" s="11" t="s">
        <v>90</v>
      </c>
      <c r="K138" s="10" t="s">
        <v>19</v>
      </c>
      <c r="L138" s="12"/>
      <c r="M138" s="11" t="s">
        <v>91</v>
      </c>
      <c r="N138" s="10" t="s">
        <v>608</v>
      </c>
      <c r="O138" s="10" t="s">
        <v>93</v>
      </c>
      <c r="P138" s="10" t="s">
        <v>54</v>
      </c>
      <c r="Q138" s="13"/>
    </row>
    <row r="139" spans="1:17" ht="15.75" customHeight="1">
      <c r="A139" s="9" t="s">
        <v>609</v>
      </c>
      <c r="B139" s="10" t="s">
        <v>610</v>
      </c>
      <c r="C139" s="10" t="s">
        <v>28</v>
      </c>
      <c r="D139" s="10">
        <v>143</v>
      </c>
      <c r="E139" s="10" t="s">
        <v>19</v>
      </c>
      <c r="F139" s="11" t="s">
        <v>29</v>
      </c>
      <c r="G139" s="11" t="s">
        <v>88</v>
      </c>
      <c r="H139" s="10" t="s">
        <v>89</v>
      </c>
      <c r="I139" s="11" t="s">
        <v>19</v>
      </c>
      <c r="J139" s="11" t="s">
        <v>59</v>
      </c>
      <c r="K139" s="10" t="s">
        <v>19</v>
      </c>
      <c r="L139" s="12"/>
      <c r="M139" s="11" t="s">
        <v>91</v>
      </c>
      <c r="N139" s="10" t="s">
        <v>611</v>
      </c>
      <c r="O139" s="10" t="s">
        <v>93</v>
      </c>
      <c r="P139" s="10" t="s">
        <v>54</v>
      </c>
      <c r="Q139" s="13"/>
    </row>
    <row r="140" spans="1:17" ht="15.75" customHeight="1">
      <c r="A140" s="9" t="s">
        <v>612</v>
      </c>
      <c r="B140" s="10" t="s">
        <v>613</v>
      </c>
      <c r="C140" s="10" t="s">
        <v>28</v>
      </c>
      <c r="D140" s="10">
        <v>139</v>
      </c>
      <c r="E140" s="10" t="s">
        <v>19</v>
      </c>
      <c r="F140" s="11" t="s">
        <v>29</v>
      </c>
      <c r="G140" s="11" t="s">
        <v>88</v>
      </c>
      <c r="H140" s="10" t="s">
        <v>89</v>
      </c>
      <c r="I140" s="11" t="s">
        <v>19</v>
      </c>
      <c r="J140" s="11" t="s">
        <v>59</v>
      </c>
      <c r="K140" s="10" t="s">
        <v>19</v>
      </c>
      <c r="L140" s="12"/>
      <c r="M140" s="11" t="s">
        <v>91</v>
      </c>
      <c r="N140" s="10" t="s">
        <v>614</v>
      </c>
      <c r="O140" s="10" t="s">
        <v>93</v>
      </c>
      <c r="P140" s="10" t="s">
        <v>54</v>
      </c>
      <c r="Q140" s="13"/>
    </row>
    <row r="141" spans="1:17" ht="15.75" customHeight="1">
      <c r="A141" s="9" t="s">
        <v>615</v>
      </c>
      <c r="B141" s="10" t="s">
        <v>616</v>
      </c>
      <c r="C141" s="10" t="s">
        <v>28</v>
      </c>
      <c r="D141" s="10">
        <v>266</v>
      </c>
      <c r="E141" s="10" t="s">
        <v>19</v>
      </c>
      <c r="F141" s="11" t="s">
        <v>29</v>
      </c>
      <c r="G141" s="11" t="s">
        <v>88</v>
      </c>
      <c r="H141" s="10" t="s">
        <v>89</v>
      </c>
      <c r="I141" s="11" t="s">
        <v>19</v>
      </c>
      <c r="J141" s="11" t="s">
        <v>90</v>
      </c>
      <c r="K141" s="10" t="s">
        <v>19</v>
      </c>
      <c r="L141" s="12"/>
      <c r="M141" s="11" t="s">
        <v>91</v>
      </c>
      <c r="N141" s="10" t="s">
        <v>617</v>
      </c>
      <c r="O141" s="10" t="s">
        <v>93</v>
      </c>
      <c r="P141" s="10" t="s">
        <v>54</v>
      </c>
      <c r="Q141" s="13"/>
    </row>
    <row r="142" spans="1:17" ht="15.75" customHeight="1">
      <c r="A142" s="9" t="s">
        <v>618</v>
      </c>
      <c r="B142" s="10" t="s">
        <v>619</v>
      </c>
      <c r="C142" s="10" t="s">
        <v>28</v>
      </c>
      <c r="D142" s="10">
        <v>14</v>
      </c>
      <c r="E142" s="10" t="s">
        <v>19</v>
      </c>
      <c r="F142" s="11" t="s">
        <v>29</v>
      </c>
      <c r="G142" s="11" t="s">
        <v>88</v>
      </c>
      <c r="H142" s="10" t="s">
        <v>89</v>
      </c>
      <c r="I142" s="11" t="s">
        <v>19</v>
      </c>
      <c r="J142" s="11" t="s">
        <v>90</v>
      </c>
      <c r="K142" s="10" t="s">
        <v>19</v>
      </c>
      <c r="L142" s="12"/>
      <c r="M142" s="11" t="s">
        <v>91</v>
      </c>
      <c r="N142" s="10" t="s">
        <v>620</v>
      </c>
      <c r="O142" s="10" t="s">
        <v>93</v>
      </c>
      <c r="P142" s="10" t="s">
        <v>54</v>
      </c>
      <c r="Q142" s="13"/>
    </row>
    <row r="143" spans="1:17" ht="15.75" customHeight="1">
      <c r="A143" s="9" t="s">
        <v>621</v>
      </c>
      <c r="B143" s="10" t="s">
        <v>622</v>
      </c>
      <c r="C143" s="10" t="s">
        <v>28</v>
      </c>
      <c r="D143" s="10">
        <v>14</v>
      </c>
      <c r="E143" s="10" t="s">
        <v>19</v>
      </c>
      <c r="F143" s="11" t="s">
        <v>29</v>
      </c>
      <c r="G143" s="11" t="s">
        <v>88</v>
      </c>
      <c r="H143" s="10" t="s">
        <v>89</v>
      </c>
      <c r="I143" s="11" t="s">
        <v>19</v>
      </c>
      <c r="J143" s="11" t="s">
        <v>59</v>
      </c>
      <c r="K143" s="10" t="s">
        <v>19</v>
      </c>
      <c r="L143" s="12"/>
      <c r="M143" s="11" t="s">
        <v>91</v>
      </c>
      <c r="N143" s="10" t="s">
        <v>623</v>
      </c>
      <c r="O143" s="10" t="s">
        <v>93</v>
      </c>
      <c r="P143" s="10" t="s">
        <v>54</v>
      </c>
      <c r="Q143" s="13"/>
    </row>
    <row r="144" spans="1:17" ht="15.75" customHeight="1">
      <c r="A144" s="9" t="s">
        <v>624</v>
      </c>
      <c r="B144" s="10" t="s">
        <v>625</v>
      </c>
      <c r="C144" s="10" t="s">
        <v>28</v>
      </c>
      <c r="D144" s="10">
        <v>914</v>
      </c>
      <c r="E144" s="10" t="s">
        <v>19</v>
      </c>
      <c r="F144" s="11" t="s">
        <v>29</v>
      </c>
      <c r="G144" s="11" t="s">
        <v>88</v>
      </c>
      <c r="H144" s="10" t="s">
        <v>89</v>
      </c>
      <c r="I144" s="11" t="s">
        <v>19</v>
      </c>
      <c r="J144" s="11" t="s">
        <v>59</v>
      </c>
      <c r="K144" s="10" t="s">
        <v>19</v>
      </c>
      <c r="L144" s="12"/>
      <c r="M144" s="11" t="s">
        <v>91</v>
      </c>
      <c r="N144" s="10" t="s">
        <v>626</v>
      </c>
      <c r="O144" s="10" t="s">
        <v>93</v>
      </c>
      <c r="P144" s="10" t="s">
        <v>54</v>
      </c>
      <c r="Q144" s="13"/>
    </row>
    <row r="145" spans="1:17" ht="15.75" customHeight="1">
      <c r="A145" s="9" t="s">
        <v>627</v>
      </c>
      <c r="B145" s="10" t="s">
        <v>628</v>
      </c>
      <c r="C145" s="10" t="s">
        <v>28</v>
      </c>
      <c r="D145" s="10">
        <v>139</v>
      </c>
      <c r="E145" s="10" t="s">
        <v>19</v>
      </c>
      <c r="F145" s="11" t="s">
        <v>29</v>
      </c>
      <c r="G145" s="11" t="s">
        <v>88</v>
      </c>
      <c r="H145" s="10" t="s">
        <v>89</v>
      </c>
      <c r="I145" s="11" t="s">
        <v>19</v>
      </c>
      <c r="J145" s="11" t="s">
        <v>59</v>
      </c>
      <c r="K145" s="10" t="s">
        <v>19</v>
      </c>
      <c r="L145" s="12"/>
      <c r="M145" s="11" t="s">
        <v>91</v>
      </c>
      <c r="N145" s="10" t="s">
        <v>629</v>
      </c>
      <c r="O145" s="10" t="s">
        <v>93</v>
      </c>
      <c r="P145" s="10" t="s">
        <v>54</v>
      </c>
      <c r="Q145" s="13"/>
    </row>
    <row r="146" spans="1:17" ht="15.75" customHeight="1">
      <c r="A146" s="9" t="s">
        <v>630</v>
      </c>
      <c r="B146" s="10" t="s">
        <v>631</v>
      </c>
      <c r="C146" s="10" t="s">
        <v>28</v>
      </c>
      <c r="D146" s="10">
        <v>389</v>
      </c>
      <c r="E146" s="10" t="s">
        <v>19</v>
      </c>
      <c r="F146" s="11" t="s">
        <v>29</v>
      </c>
      <c r="G146" s="11" t="s">
        <v>88</v>
      </c>
      <c r="H146" s="10" t="s">
        <v>89</v>
      </c>
      <c r="I146" s="11" t="s">
        <v>19</v>
      </c>
      <c r="J146" s="11" t="s">
        <v>90</v>
      </c>
      <c r="K146" s="10" t="s">
        <v>19</v>
      </c>
      <c r="L146" s="12"/>
      <c r="M146" s="11" t="s">
        <v>91</v>
      </c>
      <c r="N146" s="10" t="s">
        <v>632</v>
      </c>
      <c r="O146" s="10" t="s">
        <v>93</v>
      </c>
      <c r="P146" s="10" t="s">
        <v>54</v>
      </c>
      <c r="Q146" s="13"/>
    </row>
    <row r="147" spans="1:17" ht="15.75" customHeight="1">
      <c r="A147" s="9" t="s">
        <v>633</v>
      </c>
      <c r="B147" s="10" t="s">
        <v>634</v>
      </c>
      <c r="C147" s="10" t="s">
        <v>28</v>
      </c>
      <c r="D147" s="10">
        <v>1</v>
      </c>
      <c r="E147" s="10" t="s">
        <v>19</v>
      </c>
      <c r="F147" s="11" t="s">
        <v>29</v>
      </c>
      <c r="G147" s="11" t="s">
        <v>88</v>
      </c>
      <c r="H147" s="10" t="s">
        <v>89</v>
      </c>
      <c r="I147" s="11" t="s">
        <v>19</v>
      </c>
      <c r="J147" s="11" t="s">
        <v>90</v>
      </c>
      <c r="K147" s="10" t="s">
        <v>19</v>
      </c>
      <c r="L147" s="12"/>
      <c r="M147" s="11" t="s">
        <v>91</v>
      </c>
      <c r="N147" s="10" t="s">
        <v>635</v>
      </c>
      <c r="O147" s="10" t="s">
        <v>93</v>
      </c>
      <c r="P147" s="10" t="s">
        <v>54</v>
      </c>
      <c r="Q147" s="13"/>
    </row>
    <row r="148" spans="1:17" ht="15.75" customHeight="1">
      <c r="A148" s="9" t="s">
        <v>636</v>
      </c>
      <c r="B148" s="10" t="s">
        <v>637</v>
      </c>
      <c r="C148" s="10" t="s">
        <v>36</v>
      </c>
      <c r="D148" s="10">
        <v>18</v>
      </c>
      <c r="E148" s="10" t="s">
        <v>19</v>
      </c>
      <c r="F148" s="11" t="s">
        <v>355</v>
      </c>
      <c r="G148" s="11" t="s">
        <v>116</v>
      </c>
      <c r="H148" s="10">
        <v>2000</v>
      </c>
      <c r="I148" s="11" t="s">
        <v>19</v>
      </c>
      <c r="J148" s="11" t="s">
        <v>362</v>
      </c>
      <c r="K148" s="10" t="s">
        <v>19</v>
      </c>
      <c r="L148" s="12"/>
      <c r="M148" s="11" t="s">
        <v>356</v>
      </c>
      <c r="N148" s="10" t="s">
        <v>638</v>
      </c>
      <c r="O148" s="10" t="s">
        <v>358</v>
      </c>
      <c r="P148" s="10" t="s">
        <v>359</v>
      </c>
      <c r="Q148" s="13"/>
    </row>
    <row r="149" spans="1:17" ht="15.75" customHeight="1">
      <c r="A149" s="9" t="s">
        <v>639</v>
      </c>
      <c r="B149" s="10" t="s">
        <v>640</v>
      </c>
      <c r="C149" s="10" t="s">
        <v>187</v>
      </c>
      <c r="D149" s="10">
        <v>124</v>
      </c>
      <c r="E149" s="10" t="s">
        <v>19</v>
      </c>
      <c r="F149" s="11" t="s">
        <v>355</v>
      </c>
      <c r="G149" s="11" t="s">
        <v>116</v>
      </c>
      <c r="H149" s="10">
        <v>2001</v>
      </c>
      <c r="I149" s="11" t="s">
        <v>19</v>
      </c>
      <c r="J149" s="11" t="s">
        <v>59</v>
      </c>
      <c r="K149" s="10" t="s">
        <v>19</v>
      </c>
      <c r="L149" s="12"/>
      <c r="M149" s="11" t="s">
        <v>356</v>
      </c>
      <c r="N149" s="10" t="s">
        <v>641</v>
      </c>
      <c r="O149" s="10" t="s">
        <v>358</v>
      </c>
      <c r="P149" s="10" t="s">
        <v>359</v>
      </c>
      <c r="Q149" s="13"/>
    </row>
    <row r="150" spans="1:17" ht="15.75" customHeight="1">
      <c r="A150" s="9" t="s">
        <v>642</v>
      </c>
      <c r="B150" s="10" t="s">
        <v>643</v>
      </c>
      <c r="C150" s="10" t="s">
        <v>187</v>
      </c>
      <c r="D150" s="10">
        <v>124</v>
      </c>
      <c r="E150" s="10" t="s">
        <v>19</v>
      </c>
      <c r="F150" s="11" t="s">
        <v>355</v>
      </c>
      <c r="G150" s="11" t="s">
        <v>116</v>
      </c>
      <c r="H150" s="10">
        <v>2000</v>
      </c>
      <c r="I150" s="11" t="s">
        <v>19</v>
      </c>
      <c r="J150" s="11" t="s">
        <v>59</v>
      </c>
      <c r="K150" s="10" t="s">
        <v>19</v>
      </c>
      <c r="L150" s="12"/>
      <c r="M150" s="11" t="s">
        <v>356</v>
      </c>
      <c r="N150" s="10" t="s">
        <v>644</v>
      </c>
      <c r="O150" s="10" t="s">
        <v>358</v>
      </c>
      <c r="P150" s="10" t="s">
        <v>359</v>
      </c>
      <c r="Q150" s="13"/>
    </row>
    <row r="151" spans="1:17" ht="15.75" customHeight="1">
      <c r="A151" s="9" t="s">
        <v>645</v>
      </c>
      <c r="B151" s="10" t="s">
        <v>646</v>
      </c>
      <c r="C151" s="10" t="s">
        <v>564</v>
      </c>
      <c r="D151" s="10">
        <v>10</v>
      </c>
      <c r="E151" s="10" t="s">
        <v>19</v>
      </c>
      <c r="F151" s="11" t="s">
        <v>355</v>
      </c>
      <c r="G151" s="11" t="s">
        <v>116</v>
      </c>
      <c r="H151" s="10">
        <v>2000</v>
      </c>
      <c r="I151" s="11" t="s">
        <v>19</v>
      </c>
      <c r="J151" s="11" t="s">
        <v>59</v>
      </c>
      <c r="K151" s="10" t="s">
        <v>19</v>
      </c>
      <c r="L151" s="12"/>
      <c r="M151" s="11" t="s">
        <v>120</v>
      </c>
      <c r="N151" s="10" t="s">
        <v>647</v>
      </c>
      <c r="O151" s="10" t="s">
        <v>358</v>
      </c>
      <c r="P151" s="10" t="s">
        <v>359</v>
      </c>
      <c r="Q151" s="13"/>
    </row>
    <row r="152" spans="1:17" ht="15.75" customHeight="1">
      <c r="A152" s="9" t="s">
        <v>648</v>
      </c>
      <c r="B152" s="10" t="s">
        <v>649</v>
      </c>
      <c r="C152" s="10" t="s">
        <v>187</v>
      </c>
      <c r="D152" s="10">
        <v>124</v>
      </c>
      <c r="E152" s="10" t="s">
        <v>19</v>
      </c>
      <c r="F152" s="11" t="s">
        <v>355</v>
      </c>
      <c r="G152" s="11" t="s">
        <v>116</v>
      </c>
      <c r="H152" s="10">
        <v>2001</v>
      </c>
      <c r="I152" s="11" t="s">
        <v>19</v>
      </c>
      <c r="J152" s="11" t="s">
        <v>59</v>
      </c>
      <c r="K152" s="10" t="s">
        <v>19</v>
      </c>
      <c r="L152" s="12"/>
      <c r="M152" s="11" t="s">
        <v>356</v>
      </c>
      <c r="N152" s="10" t="s">
        <v>650</v>
      </c>
      <c r="O152" s="10" t="s">
        <v>358</v>
      </c>
      <c r="P152" s="10" t="s">
        <v>359</v>
      </c>
      <c r="Q152" s="13"/>
    </row>
    <row r="153" spans="1:17" ht="15.75" customHeight="1">
      <c r="A153" s="9" t="s">
        <v>651</v>
      </c>
      <c r="B153" s="10" t="s">
        <v>652</v>
      </c>
      <c r="C153" s="10" t="s">
        <v>28</v>
      </c>
      <c r="D153" s="10">
        <v>143</v>
      </c>
      <c r="E153" s="10" t="s">
        <v>19</v>
      </c>
      <c r="F153" s="11" t="s">
        <v>29</v>
      </c>
      <c r="G153" s="11" t="s">
        <v>88</v>
      </c>
      <c r="H153" s="10" t="s">
        <v>89</v>
      </c>
      <c r="I153" s="11" t="s">
        <v>19</v>
      </c>
      <c r="J153" s="11" t="s">
        <v>90</v>
      </c>
      <c r="K153" s="10" t="s">
        <v>19</v>
      </c>
      <c r="L153" s="12"/>
      <c r="M153" s="11" t="s">
        <v>91</v>
      </c>
      <c r="N153" s="10" t="s">
        <v>653</v>
      </c>
      <c r="O153" s="10" t="s">
        <v>93</v>
      </c>
      <c r="P153" s="10" t="s">
        <v>54</v>
      </c>
      <c r="Q153" s="13"/>
    </row>
    <row r="154" spans="1:17" ht="15.75" customHeight="1">
      <c r="A154" s="9" t="s">
        <v>654</v>
      </c>
      <c r="B154" s="10" t="s">
        <v>655</v>
      </c>
      <c r="C154" s="10" t="s">
        <v>187</v>
      </c>
      <c r="D154" s="10">
        <v>124</v>
      </c>
      <c r="E154" s="10" t="s">
        <v>19</v>
      </c>
      <c r="F154" s="11" t="s">
        <v>355</v>
      </c>
      <c r="G154" s="11" t="s">
        <v>116</v>
      </c>
      <c r="H154" s="10">
        <v>2000</v>
      </c>
      <c r="I154" s="11" t="s">
        <v>19</v>
      </c>
      <c r="J154" s="11" t="s">
        <v>59</v>
      </c>
      <c r="K154" s="10" t="s">
        <v>19</v>
      </c>
      <c r="L154" s="12"/>
      <c r="M154" s="11" t="s">
        <v>356</v>
      </c>
      <c r="N154" s="10" t="s">
        <v>656</v>
      </c>
      <c r="O154" s="10" t="s">
        <v>358</v>
      </c>
      <c r="P154" s="10" t="s">
        <v>359</v>
      </c>
      <c r="Q154" s="13"/>
    </row>
    <row r="155" spans="1:17" ht="15.75" customHeight="1">
      <c r="A155" s="9" t="s">
        <v>657</v>
      </c>
      <c r="B155" s="10" t="s">
        <v>658</v>
      </c>
      <c r="C155" s="10" t="s">
        <v>36</v>
      </c>
      <c r="D155" s="10" t="s">
        <v>372</v>
      </c>
      <c r="E155" s="10" t="s">
        <v>19</v>
      </c>
      <c r="F155" s="11" t="s">
        <v>355</v>
      </c>
      <c r="G155" s="11" t="s">
        <v>116</v>
      </c>
      <c r="H155" s="10">
        <v>2001</v>
      </c>
      <c r="I155" s="11" t="s">
        <v>19</v>
      </c>
      <c r="J155" s="11" t="s">
        <v>59</v>
      </c>
      <c r="K155" s="10" t="s">
        <v>19</v>
      </c>
      <c r="L155" s="12"/>
      <c r="M155" s="11" t="s">
        <v>356</v>
      </c>
      <c r="N155" s="10" t="s">
        <v>659</v>
      </c>
      <c r="O155" s="10" t="s">
        <v>358</v>
      </c>
      <c r="P155" s="10" t="s">
        <v>359</v>
      </c>
      <c r="Q155" s="13"/>
    </row>
    <row r="156" spans="1:17" ht="15.75" customHeight="1">
      <c r="A156" s="9" t="s">
        <v>660</v>
      </c>
      <c r="B156" s="10" t="s">
        <v>661</v>
      </c>
      <c r="C156" s="10" t="s">
        <v>187</v>
      </c>
      <c r="D156" s="10">
        <v>124</v>
      </c>
      <c r="E156" s="10" t="s">
        <v>19</v>
      </c>
      <c r="F156" s="11" t="s">
        <v>355</v>
      </c>
      <c r="G156" s="11" t="s">
        <v>116</v>
      </c>
      <c r="H156" s="10">
        <v>2000</v>
      </c>
      <c r="I156" s="11" t="s">
        <v>19</v>
      </c>
      <c r="J156" s="11" t="s">
        <v>59</v>
      </c>
      <c r="K156" s="10" t="s">
        <v>19</v>
      </c>
      <c r="L156" s="12"/>
      <c r="M156" s="11" t="s">
        <v>356</v>
      </c>
      <c r="N156" s="10" t="s">
        <v>662</v>
      </c>
      <c r="O156" s="10" t="s">
        <v>358</v>
      </c>
      <c r="P156" s="10" t="s">
        <v>359</v>
      </c>
      <c r="Q156" s="13"/>
    </row>
    <row r="157" spans="1:17" ht="15.75" customHeight="1">
      <c r="A157" s="9" t="s">
        <v>663</v>
      </c>
      <c r="B157" s="10" t="s">
        <v>664</v>
      </c>
      <c r="C157" s="10" t="s">
        <v>36</v>
      </c>
      <c r="D157" s="10">
        <v>127</v>
      </c>
      <c r="E157" s="10" t="s">
        <v>19</v>
      </c>
      <c r="F157" s="11" t="s">
        <v>355</v>
      </c>
      <c r="G157" s="11" t="s">
        <v>116</v>
      </c>
      <c r="H157" s="10">
        <v>2000</v>
      </c>
      <c r="I157" s="11" t="s">
        <v>19</v>
      </c>
      <c r="J157" s="11" t="s">
        <v>59</v>
      </c>
      <c r="K157" s="10" t="s">
        <v>19</v>
      </c>
      <c r="L157" s="12"/>
      <c r="M157" s="11" t="s">
        <v>356</v>
      </c>
      <c r="N157" s="10" t="s">
        <v>665</v>
      </c>
      <c r="O157" s="10" t="s">
        <v>358</v>
      </c>
      <c r="P157" s="10" t="s">
        <v>359</v>
      </c>
      <c r="Q157" s="13"/>
    </row>
    <row r="158" spans="1:17" ht="15.75" customHeight="1">
      <c r="A158" s="9" t="s">
        <v>666</v>
      </c>
      <c r="B158" s="10" t="s">
        <v>667</v>
      </c>
      <c r="C158" s="10" t="s">
        <v>187</v>
      </c>
      <c r="D158" s="10">
        <v>124</v>
      </c>
      <c r="E158" s="10" t="s">
        <v>19</v>
      </c>
      <c r="F158" s="11" t="s">
        <v>355</v>
      </c>
      <c r="G158" s="11" t="s">
        <v>116</v>
      </c>
      <c r="H158" s="10">
        <v>2001</v>
      </c>
      <c r="I158" s="11" t="s">
        <v>19</v>
      </c>
      <c r="J158" s="11" t="s">
        <v>59</v>
      </c>
      <c r="K158" s="10" t="s">
        <v>19</v>
      </c>
      <c r="L158" s="12"/>
      <c r="M158" s="11" t="s">
        <v>356</v>
      </c>
      <c r="N158" s="10" t="s">
        <v>668</v>
      </c>
      <c r="O158" s="10" t="s">
        <v>358</v>
      </c>
      <c r="P158" s="10" t="s">
        <v>359</v>
      </c>
      <c r="Q158" s="13"/>
    </row>
    <row r="159" spans="1:17" ht="15.75" customHeight="1">
      <c r="A159" s="9" t="s">
        <v>669</v>
      </c>
      <c r="B159" s="10" t="s">
        <v>670</v>
      </c>
      <c r="C159" s="10" t="s">
        <v>28</v>
      </c>
      <c r="D159" s="10">
        <v>139</v>
      </c>
      <c r="E159" s="10" t="s">
        <v>19</v>
      </c>
      <c r="F159" s="11" t="s">
        <v>29</v>
      </c>
      <c r="G159" s="11" t="s">
        <v>88</v>
      </c>
      <c r="H159" s="10" t="s">
        <v>89</v>
      </c>
      <c r="I159" s="11" t="s">
        <v>19</v>
      </c>
      <c r="J159" s="11" t="s">
        <v>90</v>
      </c>
      <c r="K159" s="10" t="s">
        <v>19</v>
      </c>
      <c r="L159" s="12"/>
      <c r="M159" s="11" t="s">
        <v>91</v>
      </c>
      <c r="N159" s="10" t="s">
        <v>671</v>
      </c>
      <c r="O159" s="10" t="s">
        <v>93</v>
      </c>
      <c r="P159" s="10" t="s">
        <v>54</v>
      </c>
      <c r="Q159" s="13"/>
    </row>
    <row r="160" spans="1:17" ht="15.75" customHeight="1">
      <c r="A160" s="9" t="s">
        <v>672</v>
      </c>
      <c r="B160" s="10" t="s">
        <v>673</v>
      </c>
      <c r="C160" s="10" t="s">
        <v>28</v>
      </c>
      <c r="D160" s="10">
        <v>136</v>
      </c>
      <c r="E160" s="10" t="s">
        <v>19</v>
      </c>
      <c r="F160" s="11" t="s">
        <v>29</v>
      </c>
      <c r="G160" s="11" t="s">
        <v>88</v>
      </c>
      <c r="H160" s="10" t="s">
        <v>89</v>
      </c>
      <c r="I160" s="11" t="s">
        <v>19</v>
      </c>
      <c r="J160" s="11" t="s">
        <v>59</v>
      </c>
      <c r="K160" s="10" t="s">
        <v>19</v>
      </c>
      <c r="L160" s="12"/>
      <c r="M160" s="11" t="s">
        <v>91</v>
      </c>
      <c r="N160" s="10" t="s">
        <v>674</v>
      </c>
      <c r="O160" s="10" t="s">
        <v>93</v>
      </c>
      <c r="P160" s="10" t="s">
        <v>54</v>
      </c>
      <c r="Q160" s="13"/>
    </row>
    <row r="161" spans="1:17" ht="15.75" customHeight="1">
      <c r="A161" s="9" t="s">
        <v>675</v>
      </c>
      <c r="B161" s="10" t="s">
        <v>676</v>
      </c>
      <c r="C161" s="10" t="s">
        <v>28</v>
      </c>
      <c r="D161" s="10">
        <v>263</v>
      </c>
      <c r="E161" s="10" t="s">
        <v>19</v>
      </c>
      <c r="F161" s="11" t="s">
        <v>29</v>
      </c>
      <c r="G161" s="11" t="s">
        <v>88</v>
      </c>
      <c r="H161" s="10" t="s">
        <v>89</v>
      </c>
      <c r="I161" s="11" t="s">
        <v>19</v>
      </c>
      <c r="J161" s="11" t="s">
        <v>59</v>
      </c>
      <c r="K161" s="10" t="s">
        <v>19</v>
      </c>
      <c r="L161" s="12"/>
      <c r="M161" s="11" t="s">
        <v>91</v>
      </c>
      <c r="N161" s="10" t="s">
        <v>677</v>
      </c>
      <c r="O161" s="10" t="s">
        <v>93</v>
      </c>
      <c r="P161" s="10" t="s">
        <v>54</v>
      </c>
      <c r="Q161" s="13"/>
    </row>
    <row r="162" spans="1:17" ht="15.75" customHeight="1">
      <c r="A162" s="9" t="s">
        <v>678</v>
      </c>
      <c r="B162" s="10" t="s">
        <v>679</v>
      </c>
      <c r="C162" s="10" t="s">
        <v>28</v>
      </c>
      <c r="D162" s="10">
        <v>263</v>
      </c>
      <c r="E162" s="10" t="s">
        <v>19</v>
      </c>
      <c r="F162" s="11" t="s">
        <v>29</v>
      </c>
      <c r="G162" s="11" t="s">
        <v>88</v>
      </c>
      <c r="H162" s="10" t="s">
        <v>89</v>
      </c>
      <c r="I162" s="11" t="s">
        <v>19</v>
      </c>
      <c r="J162" s="11" t="s">
        <v>90</v>
      </c>
      <c r="K162" s="10" t="s">
        <v>19</v>
      </c>
      <c r="L162" s="12"/>
      <c r="M162" s="11" t="s">
        <v>91</v>
      </c>
      <c r="N162" s="10" t="s">
        <v>680</v>
      </c>
      <c r="O162" s="10" t="s">
        <v>93</v>
      </c>
      <c r="P162" s="10" t="s">
        <v>54</v>
      </c>
      <c r="Q162" s="13"/>
    </row>
    <row r="163" spans="1:17" ht="15.75" customHeight="1">
      <c r="A163" s="9" t="s">
        <v>681</v>
      </c>
      <c r="B163" s="10" t="s">
        <v>682</v>
      </c>
      <c r="C163" s="10" t="s">
        <v>28</v>
      </c>
      <c r="D163" s="10">
        <v>389</v>
      </c>
      <c r="E163" s="10" t="s">
        <v>19</v>
      </c>
      <c r="F163" s="11" t="s">
        <v>29</v>
      </c>
      <c r="G163" s="11" t="s">
        <v>88</v>
      </c>
      <c r="H163" s="10" t="s">
        <v>89</v>
      </c>
      <c r="I163" s="11" t="s">
        <v>19</v>
      </c>
      <c r="J163" s="11" t="s">
        <v>59</v>
      </c>
      <c r="K163" s="10" t="s">
        <v>19</v>
      </c>
      <c r="L163" s="12"/>
      <c r="M163" s="11" t="s">
        <v>91</v>
      </c>
      <c r="N163" s="10" t="s">
        <v>683</v>
      </c>
      <c r="O163" s="10" t="s">
        <v>93</v>
      </c>
      <c r="P163" s="10" t="s">
        <v>54</v>
      </c>
      <c r="Q163" s="13"/>
    </row>
    <row r="164" spans="1:17" ht="15.75" customHeight="1">
      <c r="A164" s="9" t="s">
        <v>684</v>
      </c>
      <c r="B164" s="10" t="s">
        <v>685</v>
      </c>
      <c r="C164" s="10" t="s">
        <v>28</v>
      </c>
      <c r="D164" s="10">
        <v>147</v>
      </c>
      <c r="E164" s="10" t="s">
        <v>19</v>
      </c>
      <c r="F164" s="11" t="s">
        <v>29</v>
      </c>
      <c r="G164" s="11" t="s">
        <v>88</v>
      </c>
      <c r="H164" s="10" t="s">
        <v>89</v>
      </c>
      <c r="I164" s="11" t="s">
        <v>19</v>
      </c>
      <c r="J164" s="11" t="s">
        <v>59</v>
      </c>
      <c r="K164" s="10" t="s">
        <v>19</v>
      </c>
      <c r="L164" s="12"/>
      <c r="M164" s="11" t="s">
        <v>91</v>
      </c>
      <c r="N164" s="10" t="s">
        <v>686</v>
      </c>
      <c r="O164" s="10" t="s">
        <v>93</v>
      </c>
      <c r="P164" s="10" t="s">
        <v>54</v>
      </c>
      <c r="Q164" s="13"/>
    </row>
    <row r="165" spans="1:17" ht="15.75" customHeight="1">
      <c r="A165" s="9" t="s">
        <v>687</v>
      </c>
      <c r="B165" s="10" t="s">
        <v>688</v>
      </c>
      <c r="C165" s="10" t="s">
        <v>28</v>
      </c>
      <c r="D165" s="10">
        <v>136</v>
      </c>
      <c r="E165" s="10" t="s">
        <v>19</v>
      </c>
      <c r="F165" s="11" t="s">
        <v>29</v>
      </c>
      <c r="G165" s="11" t="s">
        <v>88</v>
      </c>
      <c r="H165" s="10" t="s">
        <v>89</v>
      </c>
      <c r="I165" s="11" t="s">
        <v>19</v>
      </c>
      <c r="J165" s="11" t="s">
        <v>90</v>
      </c>
      <c r="K165" s="10" t="s">
        <v>19</v>
      </c>
      <c r="L165" s="12"/>
      <c r="M165" s="11" t="s">
        <v>91</v>
      </c>
      <c r="N165" s="10" t="s">
        <v>689</v>
      </c>
      <c r="O165" s="10" t="s">
        <v>93</v>
      </c>
      <c r="P165" s="10" t="s">
        <v>54</v>
      </c>
      <c r="Q165" s="13"/>
    </row>
    <row r="166" spans="1:17" ht="15.75" customHeight="1">
      <c r="A166" s="9" t="s">
        <v>690</v>
      </c>
      <c r="B166" s="10" t="s">
        <v>691</v>
      </c>
      <c r="C166" s="10" t="s">
        <v>28</v>
      </c>
      <c r="D166" s="10">
        <v>1</v>
      </c>
      <c r="E166" s="10" t="s">
        <v>19</v>
      </c>
      <c r="F166" s="11" t="s">
        <v>29</v>
      </c>
      <c r="G166" s="11" t="s">
        <v>88</v>
      </c>
      <c r="H166" s="10" t="s">
        <v>89</v>
      </c>
      <c r="I166" s="11" t="s">
        <v>19</v>
      </c>
      <c r="J166" s="11" t="s">
        <v>59</v>
      </c>
      <c r="K166" s="10" t="s">
        <v>19</v>
      </c>
      <c r="L166" s="12"/>
      <c r="M166" s="11" t="s">
        <v>91</v>
      </c>
      <c r="N166" s="10" t="s">
        <v>692</v>
      </c>
      <c r="O166" s="10" t="s">
        <v>93</v>
      </c>
      <c r="P166" s="10" t="s">
        <v>54</v>
      </c>
      <c r="Q166" s="13"/>
    </row>
    <row r="167" spans="1:17" ht="15.75" customHeight="1">
      <c r="A167" s="9" t="s">
        <v>693</v>
      </c>
      <c r="B167" s="10" t="s">
        <v>694</v>
      </c>
      <c r="C167" s="10" t="s">
        <v>555</v>
      </c>
      <c r="D167" s="10">
        <v>9</v>
      </c>
      <c r="E167" s="10" t="s">
        <v>19</v>
      </c>
      <c r="F167" s="11" t="s">
        <v>355</v>
      </c>
      <c r="G167" s="11" t="s">
        <v>116</v>
      </c>
      <c r="H167" s="10">
        <v>2000</v>
      </c>
      <c r="I167" s="11" t="s">
        <v>19</v>
      </c>
      <c r="J167" s="11" t="s">
        <v>59</v>
      </c>
      <c r="K167" s="10" t="s">
        <v>19</v>
      </c>
      <c r="L167" s="12"/>
      <c r="M167" s="11" t="s">
        <v>120</v>
      </c>
      <c r="N167" s="10" t="s">
        <v>695</v>
      </c>
      <c r="O167" s="10" t="s">
        <v>358</v>
      </c>
      <c r="P167" s="10" t="s">
        <v>359</v>
      </c>
      <c r="Q167" s="13"/>
    </row>
    <row r="168" spans="1:17" ht="15.75" customHeight="1">
      <c r="A168" s="9" t="s">
        <v>696</v>
      </c>
      <c r="B168" s="10" t="s">
        <v>697</v>
      </c>
      <c r="C168" s="10" t="s">
        <v>28</v>
      </c>
      <c r="D168" s="10">
        <v>14</v>
      </c>
      <c r="E168" s="10" t="s">
        <v>19</v>
      </c>
      <c r="F168" s="11" t="s">
        <v>698</v>
      </c>
      <c r="G168" s="11" t="s">
        <v>699</v>
      </c>
      <c r="H168" s="10" t="s">
        <v>700</v>
      </c>
      <c r="I168" s="11" t="s">
        <v>19</v>
      </c>
      <c r="J168" s="11" t="s">
        <v>701</v>
      </c>
      <c r="K168" s="10" t="s">
        <v>702</v>
      </c>
      <c r="L168" s="12"/>
      <c r="M168" s="11" t="s">
        <v>703</v>
      </c>
      <c r="N168" s="10" t="s">
        <v>704</v>
      </c>
      <c r="O168" s="10" t="s">
        <v>705</v>
      </c>
      <c r="P168" s="10" t="s">
        <v>54</v>
      </c>
      <c r="Q168" s="13"/>
    </row>
    <row r="169" spans="1:17" ht="15.75" customHeight="1">
      <c r="A169" s="9" t="s">
        <v>706</v>
      </c>
      <c r="B169" s="10" t="s">
        <v>707</v>
      </c>
      <c r="C169" s="10" t="s">
        <v>28</v>
      </c>
      <c r="D169" s="10">
        <v>57</v>
      </c>
      <c r="E169" s="10" t="s">
        <v>19</v>
      </c>
      <c r="F169" s="11" t="s">
        <v>698</v>
      </c>
      <c r="G169" s="11" t="s">
        <v>699</v>
      </c>
      <c r="H169" s="10" t="s">
        <v>700</v>
      </c>
      <c r="I169" s="11" t="s">
        <v>19</v>
      </c>
      <c r="J169" s="11" t="s">
        <v>708</v>
      </c>
      <c r="K169" s="10" t="s">
        <v>709</v>
      </c>
      <c r="L169" s="12"/>
      <c r="M169" s="11" t="s">
        <v>703</v>
      </c>
      <c r="N169" s="10" t="s">
        <v>710</v>
      </c>
      <c r="O169" s="10" t="s">
        <v>705</v>
      </c>
      <c r="P169" s="10" t="s">
        <v>54</v>
      </c>
      <c r="Q169" s="13"/>
    </row>
    <row r="170" spans="1:17" ht="15.75" customHeight="1">
      <c r="A170" s="9" t="s">
        <v>711</v>
      </c>
      <c r="B170" s="10" t="s">
        <v>712</v>
      </c>
      <c r="C170" s="10" t="s">
        <v>28</v>
      </c>
      <c r="D170" s="10">
        <v>1559</v>
      </c>
      <c r="E170" s="10" t="s">
        <v>19</v>
      </c>
      <c r="F170" s="11" t="s">
        <v>698</v>
      </c>
      <c r="G170" s="11" t="s">
        <v>699</v>
      </c>
      <c r="H170" s="10" t="s">
        <v>700</v>
      </c>
      <c r="I170" s="11" t="s">
        <v>19</v>
      </c>
      <c r="J170" s="11" t="s">
        <v>701</v>
      </c>
      <c r="K170" s="10" t="s">
        <v>713</v>
      </c>
      <c r="L170" s="12"/>
      <c r="M170" s="11" t="s">
        <v>703</v>
      </c>
      <c r="N170" s="10" t="s">
        <v>714</v>
      </c>
      <c r="O170" s="10" t="s">
        <v>705</v>
      </c>
      <c r="P170" s="10" t="s">
        <v>54</v>
      </c>
      <c r="Q170" s="13"/>
    </row>
    <row r="171" spans="1:17" ht="15.75" customHeight="1">
      <c r="A171" s="9" t="s">
        <v>715</v>
      </c>
      <c r="B171" s="10" t="s">
        <v>716</v>
      </c>
      <c r="C171" s="10" t="s">
        <v>28</v>
      </c>
      <c r="D171" s="10">
        <v>57</v>
      </c>
      <c r="E171" s="10" t="s">
        <v>19</v>
      </c>
      <c r="F171" s="11" t="s">
        <v>698</v>
      </c>
      <c r="G171" s="11" t="s">
        <v>699</v>
      </c>
      <c r="H171" s="10" t="s">
        <v>700</v>
      </c>
      <c r="I171" s="11" t="s">
        <v>19</v>
      </c>
      <c r="J171" s="11" t="s">
        <v>701</v>
      </c>
      <c r="K171" s="10" t="s">
        <v>717</v>
      </c>
      <c r="L171" s="12"/>
      <c r="M171" s="11" t="s">
        <v>703</v>
      </c>
      <c r="N171" s="10" t="s">
        <v>718</v>
      </c>
      <c r="O171" s="10" t="s">
        <v>705</v>
      </c>
      <c r="P171" s="10" t="s">
        <v>54</v>
      </c>
      <c r="Q171" s="13"/>
    </row>
    <row r="172" spans="1:17" ht="15.75" customHeight="1">
      <c r="A172" s="9" t="s">
        <v>719</v>
      </c>
      <c r="B172" s="10" t="s">
        <v>720</v>
      </c>
      <c r="C172" s="10" t="s">
        <v>28</v>
      </c>
      <c r="D172" s="10">
        <v>367</v>
      </c>
      <c r="E172" s="10" t="s">
        <v>19</v>
      </c>
      <c r="F172" s="11" t="s">
        <v>698</v>
      </c>
      <c r="G172" s="11" t="s">
        <v>699</v>
      </c>
      <c r="H172" s="10" t="s">
        <v>700</v>
      </c>
      <c r="I172" s="11" t="s">
        <v>19</v>
      </c>
      <c r="J172" s="11" t="s">
        <v>708</v>
      </c>
      <c r="K172" s="10" t="s">
        <v>721</v>
      </c>
      <c r="L172" s="12"/>
      <c r="M172" s="11" t="s">
        <v>703</v>
      </c>
      <c r="N172" s="10" t="s">
        <v>722</v>
      </c>
      <c r="O172" s="10" t="s">
        <v>705</v>
      </c>
      <c r="P172" s="10" t="s">
        <v>54</v>
      </c>
      <c r="Q172" s="13"/>
    </row>
    <row r="173" spans="1:17" ht="15.75" customHeight="1">
      <c r="A173" s="9" t="s">
        <v>723</v>
      </c>
      <c r="B173" s="10" t="s">
        <v>724</v>
      </c>
      <c r="C173" s="10" t="s">
        <v>28</v>
      </c>
      <c r="D173" s="10">
        <v>367</v>
      </c>
      <c r="E173" s="10" t="s">
        <v>19</v>
      </c>
      <c r="F173" s="11" t="s">
        <v>698</v>
      </c>
      <c r="G173" s="11" t="s">
        <v>699</v>
      </c>
      <c r="H173" s="10" t="s">
        <v>700</v>
      </c>
      <c r="I173" s="11" t="s">
        <v>19</v>
      </c>
      <c r="J173" s="11" t="s">
        <v>708</v>
      </c>
      <c r="K173" s="10" t="s">
        <v>721</v>
      </c>
      <c r="L173" s="12"/>
      <c r="M173" s="11" t="s">
        <v>703</v>
      </c>
      <c r="N173" s="10" t="s">
        <v>725</v>
      </c>
      <c r="O173" s="10" t="s">
        <v>705</v>
      </c>
      <c r="P173" s="10" t="s">
        <v>54</v>
      </c>
      <c r="Q173" s="13"/>
    </row>
    <row r="174" spans="1:17" ht="15.75" customHeight="1">
      <c r="A174" s="9" t="s">
        <v>726</v>
      </c>
      <c r="B174" s="10" t="s">
        <v>727</v>
      </c>
      <c r="C174" s="10" t="s">
        <v>28</v>
      </c>
      <c r="D174" s="10">
        <v>396</v>
      </c>
      <c r="E174" s="10" t="s">
        <v>19</v>
      </c>
      <c r="F174" s="11" t="s">
        <v>698</v>
      </c>
      <c r="G174" s="11" t="s">
        <v>699</v>
      </c>
      <c r="H174" s="10" t="s">
        <v>700</v>
      </c>
      <c r="I174" s="11" t="s">
        <v>19</v>
      </c>
      <c r="J174" s="11" t="s">
        <v>701</v>
      </c>
      <c r="K174" s="10" t="s">
        <v>728</v>
      </c>
      <c r="L174" s="12"/>
      <c r="M174" s="11" t="s">
        <v>703</v>
      </c>
      <c r="N174" s="10" t="s">
        <v>729</v>
      </c>
      <c r="O174" s="10" t="s">
        <v>705</v>
      </c>
      <c r="P174" s="10" t="s">
        <v>54</v>
      </c>
      <c r="Q174" s="13"/>
    </row>
    <row r="175" spans="1:17" ht="15.75" customHeight="1">
      <c r="A175" s="9" t="s">
        <v>730</v>
      </c>
      <c r="B175" s="10" t="s">
        <v>731</v>
      </c>
      <c r="C175" s="10" t="s">
        <v>28</v>
      </c>
      <c r="D175" s="10">
        <v>140</v>
      </c>
      <c r="E175" s="10" t="s">
        <v>19</v>
      </c>
      <c r="F175" s="11" t="s">
        <v>698</v>
      </c>
      <c r="G175" s="11" t="s">
        <v>699</v>
      </c>
      <c r="H175" s="10" t="s">
        <v>700</v>
      </c>
      <c r="I175" s="11" t="s">
        <v>19</v>
      </c>
      <c r="J175" s="11" t="s">
        <v>732</v>
      </c>
      <c r="K175" s="10" t="s">
        <v>733</v>
      </c>
      <c r="L175" s="12"/>
      <c r="M175" s="11" t="s">
        <v>703</v>
      </c>
      <c r="N175" s="10" t="s">
        <v>734</v>
      </c>
      <c r="O175" s="10" t="s">
        <v>705</v>
      </c>
      <c r="P175" s="10" t="s">
        <v>54</v>
      </c>
      <c r="Q175" s="13"/>
    </row>
    <row r="176" spans="1:17" ht="15.75" customHeight="1">
      <c r="A176" s="9" t="s">
        <v>735</v>
      </c>
      <c r="B176" s="10" t="s">
        <v>736</v>
      </c>
      <c r="C176" s="10" t="s">
        <v>28</v>
      </c>
      <c r="D176" s="10">
        <v>436</v>
      </c>
      <c r="E176" s="10" t="s">
        <v>19</v>
      </c>
      <c r="F176" s="11" t="s">
        <v>698</v>
      </c>
      <c r="G176" s="11" t="s">
        <v>699</v>
      </c>
      <c r="H176" s="10" t="s">
        <v>700</v>
      </c>
      <c r="I176" s="11" t="s">
        <v>19</v>
      </c>
      <c r="J176" s="11" t="s">
        <v>701</v>
      </c>
      <c r="K176" s="10" t="s">
        <v>737</v>
      </c>
      <c r="L176" s="12"/>
      <c r="M176" s="11" t="s">
        <v>703</v>
      </c>
      <c r="N176" s="10" t="s">
        <v>738</v>
      </c>
      <c r="O176" s="10" t="s">
        <v>705</v>
      </c>
      <c r="P176" s="10" t="s">
        <v>54</v>
      </c>
      <c r="Q176" s="13"/>
    </row>
    <row r="177" spans="1:17" ht="15.75" customHeight="1">
      <c r="A177" s="9" t="s">
        <v>739</v>
      </c>
      <c r="B177" s="10" t="s">
        <v>740</v>
      </c>
      <c r="C177" s="10" t="s">
        <v>28</v>
      </c>
      <c r="D177" s="10">
        <v>1025</v>
      </c>
      <c r="E177" s="10" t="s">
        <v>19</v>
      </c>
      <c r="F177" s="11" t="s">
        <v>474</v>
      </c>
      <c r="G177" s="11" t="s">
        <v>475</v>
      </c>
      <c r="H177" s="10" t="s">
        <v>741</v>
      </c>
      <c r="I177" s="11" t="s">
        <v>477</v>
      </c>
      <c r="J177" s="11" t="s">
        <v>40</v>
      </c>
      <c r="K177" s="10" t="s">
        <v>742</v>
      </c>
      <c r="L177" s="12"/>
      <c r="M177" s="11" t="s">
        <v>479</v>
      </c>
      <c r="N177" s="10" t="s">
        <v>743</v>
      </c>
      <c r="O177" s="10" t="s">
        <v>481</v>
      </c>
      <c r="P177" s="10" t="s">
        <v>25</v>
      </c>
      <c r="Q177" s="13"/>
    </row>
    <row r="178" spans="1:17" ht="15.75" customHeight="1">
      <c r="A178" s="9" t="s">
        <v>744</v>
      </c>
      <c r="B178" s="10" t="s">
        <v>745</v>
      </c>
      <c r="C178" s="10" t="s">
        <v>28</v>
      </c>
      <c r="D178" s="10">
        <v>1025</v>
      </c>
      <c r="E178" s="10" t="s">
        <v>19</v>
      </c>
      <c r="F178" s="11" t="s">
        <v>474</v>
      </c>
      <c r="G178" s="11" t="s">
        <v>475</v>
      </c>
      <c r="H178" s="10" t="s">
        <v>746</v>
      </c>
      <c r="I178" s="11" t="s">
        <v>477</v>
      </c>
      <c r="J178" s="11" t="s">
        <v>40</v>
      </c>
      <c r="K178" s="10" t="s">
        <v>495</v>
      </c>
      <c r="L178" s="12"/>
      <c r="M178" s="11" t="s">
        <v>479</v>
      </c>
      <c r="N178" s="10" t="s">
        <v>747</v>
      </c>
      <c r="O178" s="10" t="s">
        <v>481</v>
      </c>
      <c r="P178" s="10" t="s">
        <v>25</v>
      </c>
      <c r="Q178" s="13"/>
    </row>
    <row r="179" spans="1:17" ht="15.75" customHeight="1">
      <c r="A179" s="9" t="s">
        <v>748</v>
      </c>
      <c r="B179" s="10" t="s">
        <v>749</v>
      </c>
      <c r="C179" s="10" t="s">
        <v>28</v>
      </c>
      <c r="D179" s="10">
        <v>670</v>
      </c>
      <c r="E179" s="10" t="s">
        <v>19</v>
      </c>
      <c r="F179" s="11" t="s">
        <v>474</v>
      </c>
      <c r="G179" s="11" t="s">
        <v>475</v>
      </c>
      <c r="H179" s="10" t="s">
        <v>750</v>
      </c>
      <c r="I179" s="11" t="s">
        <v>477</v>
      </c>
      <c r="J179" s="11" t="s">
        <v>40</v>
      </c>
      <c r="K179" s="10" t="s">
        <v>751</v>
      </c>
      <c r="L179" s="12"/>
      <c r="M179" s="11" t="s">
        <v>51</v>
      </c>
      <c r="N179" s="10" t="s">
        <v>752</v>
      </c>
      <c r="O179" s="10" t="s">
        <v>481</v>
      </c>
      <c r="P179" s="10" t="s">
        <v>507</v>
      </c>
      <c r="Q179" s="13"/>
    </row>
    <row r="180" spans="1:17" ht="15.75" customHeight="1">
      <c r="A180" s="9" t="s">
        <v>753</v>
      </c>
      <c r="B180" s="10" t="s">
        <v>754</v>
      </c>
      <c r="C180" s="10" t="s">
        <v>28</v>
      </c>
      <c r="D180" s="10">
        <v>145</v>
      </c>
      <c r="E180" s="10" t="s">
        <v>19</v>
      </c>
      <c r="F180" s="11" t="s">
        <v>474</v>
      </c>
      <c r="G180" s="11" t="s">
        <v>475</v>
      </c>
      <c r="H180" s="10" t="s">
        <v>755</v>
      </c>
      <c r="I180" s="11" t="s">
        <v>477</v>
      </c>
      <c r="J180" s="11" t="s">
        <v>40</v>
      </c>
      <c r="K180" s="10" t="s">
        <v>756</v>
      </c>
      <c r="L180" s="12"/>
      <c r="M180" s="11" t="s">
        <v>479</v>
      </c>
      <c r="N180" s="10" t="s">
        <v>757</v>
      </c>
      <c r="O180" s="10" t="s">
        <v>481</v>
      </c>
      <c r="P180" s="10" t="s">
        <v>25</v>
      </c>
      <c r="Q180" s="13"/>
    </row>
    <row r="181" spans="1:17" ht="15.75" customHeight="1">
      <c r="A181" s="9" t="s">
        <v>758</v>
      </c>
      <c r="B181" s="10" t="s">
        <v>759</v>
      </c>
      <c r="C181" s="10" t="s">
        <v>28</v>
      </c>
      <c r="D181" s="10">
        <v>46</v>
      </c>
      <c r="E181" s="10" t="s">
        <v>19</v>
      </c>
      <c r="F181" s="11" t="s">
        <v>474</v>
      </c>
      <c r="G181" s="11" t="s">
        <v>475</v>
      </c>
      <c r="H181" s="10" t="s">
        <v>760</v>
      </c>
      <c r="I181" s="11" t="s">
        <v>477</v>
      </c>
      <c r="J181" s="11" t="s">
        <v>40</v>
      </c>
      <c r="K181" s="10" t="s">
        <v>761</v>
      </c>
      <c r="L181" s="12"/>
      <c r="M181" s="11" t="s">
        <v>479</v>
      </c>
      <c r="N181" s="10" t="s">
        <v>762</v>
      </c>
      <c r="O181" s="10" t="s">
        <v>481</v>
      </c>
      <c r="P181" s="10" t="s">
        <v>25</v>
      </c>
      <c r="Q181" s="13"/>
    </row>
    <row r="182" spans="1:17" ht="15.75" customHeight="1">
      <c r="A182" s="9" t="s">
        <v>763</v>
      </c>
      <c r="B182" s="10">
        <v>2019</v>
      </c>
      <c r="C182" s="10" t="s">
        <v>28</v>
      </c>
      <c r="D182" s="10">
        <v>321</v>
      </c>
      <c r="E182" s="10" t="s">
        <v>19</v>
      </c>
      <c r="F182" s="11" t="s">
        <v>764</v>
      </c>
      <c r="G182" s="11" t="s">
        <v>116</v>
      </c>
      <c r="H182" s="10" t="s">
        <v>19</v>
      </c>
      <c r="I182" s="11" t="s">
        <v>765</v>
      </c>
      <c r="J182" s="11" t="s">
        <v>766</v>
      </c>
      <c r="K182" s="10" t="s">
        <v>767</v>
      </c>
      <c r="L182" s="12"/>
      <c r="M182" s="11">
        <v>454</v>
      </c>
      <c r="N182" s="10" t="s">
        <v>768</v>
      </c>
      <c r="O182" s="10" t="s">
        <v>769</v>
      </c>
      <c r="P182" s="10" t="s">
        <v>25</v>
      </c>
      <c r="Q182" s="13"/>
    </row>
    <row r="183" spans="1:17" ht="15.75" customHeight="1">
      <c r="A183" s="9" t="s">
        <v>770</v>
      </c>
      <c r="B183" s="10" t="s">
        <v>771</v>
      </c>
      <c r="C183" s="10" t="s">
        <v>28</v>
      </c>
      <c r="D183" s="10">
        <v>712</v>
      </c>
      <c r="E183" s="10" t="s">
        <v>19</v>
      </c>
      <c r="F183" s="11" t="s">
        <v>19</v>
      </c>
      <c r="G183" s="11" t="s">
        <v>772</v>
      </c>
      <c r="H183" s="10" t="s">
        <v>19</v>
      </c>
      <c r="I183" s="11" t="s">
        <v>246</v>
      </c>
      <c r="J183" s="11" t="s">
        <v>181</v>
      </c>
      <c r="K183" s="10" t="s">
        <v>449</v>
      </c>
      <c r="L183" s="12"/>
      <c r="M183" s="11" t="s">
        <v>182</v>
      </c>
      <c r="N183" s="10" t="s">
        <v>773</v>
      </c>
      <c r="O183" s="10" t="s">
        <v>774</v>
      </c>
      <c r="P183" s="10" t="s">
        <v>25</v>
      </c>
      <c r="Q183" s="13"/>
    </row>
    <row r="184" spans="1:17" ht="15.75" customHeight="1">
      <c r="A184" s="9" t="s">
        <v>775</v>
      </c>
      <c r="B184" s="10" t="s">
        <v>776</v>
      </c>
      <c r="C184" s="10" t="s">
        <v>28</v>
      </c>
      <c r="D184" s="10">
        <v>1621</v>
      </c>
      <c r="E184" s="10" t="s">
        <v>19</v>
      </c>
      <c r="F184" s="11" t="s">
        <v>777</v>
      </c>
      <c r="G184" s="11" t="s">
        <v>778</v>
      </c>
      <c r="H184" s="10">
        <v>1975</v>
      </c>
      <c r="I184" s="11" t="s">
        <v>19</v>
      </c>
      <c r="J184" s="11" t="s">
        <v>779</v>
      </c>
      <c r="K184" s="10" t="s">
        <v>449</v>
      </c>
      <c r="L184" s="12" t="s">
        <v>780</v>
      </c>
      <c r="M184" s="11" t="s">
        <v>781</v>
      </c>
      <c r="N184" s="10" t="s">
        <v>782</v>
      </c>
      <c r="O184" s="10" t="s">
        <v>783</v>
      </c>
      <c r="P184" s="10" t="s">
        <v>25</v>
      </c>
      <c r="Q184" s="13"/>
    </row>
    <row r="185" spans="1:17" ht="15.75" customHeight="1">
      <c r="A185" s="9" t="s">
        <v>784</v>
      </c>
      <c r="B185" s="10" t="s">
        <v>785</v>
      </c>
      <c r="C185" s="10" t="s">
        <v>28</v>
      </c>
      <c r="D185" s="10">
        <v>47</v>
      </c>
      <c r="E185" s="10" t="s">
        <v>19</v>
      </c>
      <c r="F185" s="11" t="s">
        <v>786</v>
      </c>
      <c r="G185" s="11" t="s">
        <v>787</v>
      </c>
      <c r="H185" s="10" t="s">
        <v>19</v>
      </c>
      <c r="I185" s="11" t="s">
        <v>19</v>
      </c>
      <c r="J185" s="11" t="s">
        <v>19</v>
      </c>
      <c r="K185" s="10" t="s">
        <v>19</v>
      </c>
      <c r="L185" s="12"/>
      <c r="M185" s="11" t="s">
        <v>788</v>
      </c>
      <c r="N185" s="10" t="s">
        <v>789</v>
      </c>
      <c r="O185" s="10" t="s">
        <v>790</v>
      </c>
      <c r="P185" s="10" t="s">
        <v>25</v>
      </c>
      <c r="Q185" s="13"/>
    </row>
    <row r="186" spans="1:17" ht="15.75" customHeight="1">
      <c r="A186" s="9" t="s">
        <v>791</v>
      </c>
      <c r="B186" s="10" t="s">
        <v>792</v>
      </c>
      <c r="C186" s="10" t="s">
        <v>36</v>
      </c>
      <c r="D186" s="10">
        <v>66</v>
      </c>
      <c r="E186" s="10" t="s">
        <v>19</v>
      </c>
      <c r="F186" s="11" t="s">
        <v>355</v>
      </c>
      <c r="G186" s="11" t="s">
        <v>116</v>
      </c>
      <c r="H186" s="10">
        <v>2000</v>
      </c>
      <c r="I186" s="11" t="s">
        <v>19</v>
      </c>
      <c r="J186" s="11" t="s">
        <v>59</v>
      </c>
      <c r="K186" s="10" t="s">
        <v>19</v>
      </c>
      <c r="L186" s="12"/>
      <c r="M186" s="11" t="s">
        <v>356</v>
      </c>
      <c r="N186" s="10" t="s">
        <v>793</v>
      </c>
      <c r="O186" s="10" t="s">
        <v>358</v>
      </c>
      <c r="P186" s="10" t="s">
        <v>359</v>
      </c>
      <c r="Q186" s="13"/>
    </row>
    <row r="187" spans="1:17" ht="15.75" customHeight="1">
      <c r="A187" s="9" t="s">
        <v>794</v>
      </c>
      <c r="B187" s="10" t="s">
        <v>795</v>
      </c>
      <c r="C187" s="10" t="s">
        <v>28</v>
      </c>
      <c r="D187" s="10">
        <v>1892</v>
      </c>
      <c r="E187" s="10" t="s">
        <v>19</v>
      </c>
      <c r="F187" s="11" t="s">
        <v>796</v>
      </c>
      <c r="G187" s="11" t="s">
        <v>797</v>
      </c>
      <c r="H187" s="10" t="s">
        <v>19</v>
      </c>
      <c r="I187" s="11" t="s">
        <v>19</v>
      </c>
      <c r="J187" s="11" t="s">
        <v>19</v>
      </c>
      <c r="K187" s="10" t="s">
        <v>19</v>
      </c>
      <c r="L187" s="12"/>
      <c r="M187" s="11" t="s">
        <v>224</v>
      </c>
      <c r="N187" s="10" t="s">
        <v>798</v>
      </c>
      <c r="O187" s="10" t="s">
        <v>799</v>
      </c>
      <c r="P187" s="10" t="s">
        <v>54</v>
      </c>
      <c r="Q187" s="13"/>
    </row>
    <row r="188" spans="1:17" ht="15.75" customHeight="1">
      <c r="A188" s="9" t="s">
        <v>800</v>
      </c>
      <c r="B188" s="10" t="s">
        <v>801</v>
      </c>
      <c r="C188" s="10" t="s">
        <v>28</v>
      </c>
      <c r="D188" s="10">
        <v>1892</v>
      </c>
      <c r="E188" s="10" t="s">
        <v>19</v>
      </c>
      <c r="F188" s="11" t="s">
        <v>796</v>
      </c>
      <c r="G188" s="11" t="s">
        <v>797</v>
      </c>
      <c r="H188" s="10" t="s">
        <v>19</v>
      </c>
      <c r="I188" s="11" t="s">
        <v>19</v>
      </c>
      <c r="J188" s="11" t="s">
        <v>19</v>
      </c>
      <c r="K188" s="10" t="s">
        <v>19</v>
      </c>
      <c r="L188" s="12"/>
      <c r="M188" s="11" t="s">
        <v>224</v>
      </c>
      <c r="N188" s="10" t="s">
        <v>802</v>
      </c>
      <c r="O188" s="10" t="s">
        <v>803</v>
      </c>
      <c r="P188" s="10" t="s">
        <v>54</v>
      </c>
      <c r="Q188" s="13"/>
    </row>
    <row r="189" spans="1:17" ht="15.75" customHeight="1">
      <c r="A189" s="9" t="s">
        <v>804</v>
      </c>
      <c r="B189" s="10" t="s">
        <v>805</v>
      </c>
      <c r="C189" s="10" t="s">
        <v>28</v>
      </c>
      <c r="D189" s="10" t="s">
        <v>806</v>
      </c>
      <c r="E189" s="10" t="s">
        <v>19</v>
      </c>
      <c r="F189" s="11" t="s">
        <v>796</v>
      </c>
      <c r="G189" s="11" t="s">
        <v>797</v>
      </c>
      <c r="H189" s="10" t="s">
        <v>19</v>
      </c>
      <c r="I189" s="11" t="s">
        <v>19</v>
      </c>
      <c r="J189" s="11" t="s">
        <v>19</v>
      </c>
      <c r="K189" s="10" t="s">
        <v>19</v>
      </c>
      <c r="L189" s="12"/>
      <c r="M189" s="11" t="s">
        <v>224</v>
      </c>
      <c r="N189" s="10" t="s">
        <v>807</v>
      </c>
      <c r="O189" s="10" t="s">
        <v>808</v>
      </c>
      <c r="P189" s="10" t="s">
        <v>54</v>
      </c>
      <c r="Q189" s="13"/>
    </row>
    <row r="190" spans="1:17" ht="15.75" customHeight="1">
      <c r="A190" s="9" t="s">
        <v>809</v>
      </c>
      <c r="B190" s="10" t="s">
        <v>810</v>
      </c>
      <c r="C190" s="10" t="s">
        <v>187</v>
      </c>
      <c r="D190" s="10">
        <v>124</v>
      </c>
      <c r="E190" s="10" t="s">
        <v>19</v>
      </c>
      <c r="F190" s="11" t="s">
        <v>355</v>
      </c>
      <c r="G190" s="11" t="s">
        <v>116</v>
      </c>
      <c r="H190" s="10">
        <v>2001</v>
      </c>
      <c r="I190" s="11" t="s">
        <v>19</v>
      </c>
      <c r="J190" s="11" t="s">
        <v>59</v>
      </c>
      <c r="K190" s="10" t="s">
        <v>19</v>
      </c>
      <c r="L190" s="12"/>
      <c r="M190" s="11" t="s">
        <v>356</v>
      </c>
      <c r="N190" s="10" t="s">
        <v>811</v>
      </c>
      <c r="O190" s="10" t="s">
        <v>358</v>
      </c>
      <c r="P190" s="10" t="s">
        <v>359</v>
      </c>
      <c r="Q190" s="13"/>
    </row>
    <row r="191" spans="1:17" ht="15.75" customHeight="1">
      <c r="A191" s="9" t="s">
        <v>812</v>
      </c>
      <c r="B191" s="10" t="s">
        <v>813</v>
      </c>
      <c r="C191" s="10" t="s">
        <v>187</v>
      </c>
      <c r="D191" s="10">
        <v>125</v>
      </c>
      <c r="E191" s="10" t="s">
        <v>19</v>
      </c>
      <c r="F191" s="11" t="s">
        <v>355</v>
      </c>
      <c r="G191" s="11" t="s">
        <v>116</v>
      </c>
      <c r="H191" s="10">
        <v>2002</v>
      </c>
      <c r="I191" s="11" t="s">
        <v>19</v>
      </c>
      <c r="J191" s="11" t="s">
        <v>59</v>
      </c>
      <c r="K191" s="10" t="s">
        <v>19</v>
      </c>
      <c r="L191" s="12"/>
      <c r="M191" s="11" t="s">
        <v>356</v>
      </c>
      <c r="N191" s="10" t="s">
        <v>814</v>
      </c>
      <c r="O191" s="10" t="s">
        <v>358</v>
      </c>
      <c r="P191" s="10" t="s">
        <v>359</v>
      </c>
      <c r="Q191" s="13"/>
    </row>
    <row r="192" spans="1:17" ht="15.75" customHeight="1">
      <c r="A192" s="9" t="s">
        <v>815</v>
      </c>
      <c r="B192" s="10" t="s">
        <v>816</v>
      </c>
      <c r="C192" s="10" t="s">
        <v>187</v>
      </c>
      <c r="D192" s="10">
        <v>124</v>
      </c>
      <c r="E192" s="10" t="s">
        <v>19</v>
      </c>
      <c r="F192" s="11" t="s">
        <v>355</v>
      </c>
      <c r="G192" s="11" t="s">
        <v>116</v>
      </c>
      <c r="H192" s="10">
        <v>2001</v>
      </c>
      <c r="I192" s="11" t="s">
        <v>19</v>
      </c>
      <c r="J192" s="11" t="s">
        <v>59</v>
      </c>
      <c r="K192" s="10" t="s">
        <v>19</v>
      </c>
      <c r="L192" s="12"/>
      <c r="M192" s="11" t="s">
        <v>356</v>
      </c>
      <c r="N192" s="10" t="s">
        <v>817</v>
      </c>
      <c r="O192" s="10" t="s">
        <v>358</v>
      </c>
      <c r="P192" s="10" t="s">
        <v>359</v>
      </c>
      <c r="Q192" s="13"/>
    </row>
    <row r="193" spans="1:17" ht="15.75" customHeight="1">
      <c r="A193" s="9" t="s">
        <v>818</v>
      </c>
      <c r="B193" s="10" t="s">
        <v>819</v>
      </c>
      <c r="C193" s="10" t="s">
        <v>28</v>
      </c>
      <c r="D193" s="10">
        <v>139</v>
      </c>
      <c r="E193" s="10" t="s">
        <v>19</v>
      </c>
      <c r="F193" s="11" t="s">
        <v>71</v>
      </c>
      <c r="G193" s="11" t="s">
        <v>116</v>
      </c>
      <c r="H193" s="10">
        <v>2009</v>
      </c>
      <c r="I193" s="11" t="s">
        <v>19</v>
      </c>
      <c r="J193" s="11" t="s">
        <v>779</v>
      </c>
      <c r="K193" s="10" t="s">
        <v>19</v>
      </c>
      <c r="L193" s="12" t="s">
        <v>820</v>
      </c>
      <c r="M193" s="11" t="s">
        <v>72</v>
      </c>
      <c r="N193" s="10" t="s">
        <v>821</v>
      </c>
      <c r="O193" s="10" t="s">
        <v>531</v>
      </c>
      <c r="P193" s="10" t="s">
        <v>25</v>
      </c>
      <c r="Q193" s="13"/>
    </row>
    <row r="194" spans="1:17" ht="15.75" customHeight="1">
      <c r="A194" s="9" t="s">
        <v>822</v>
      </c>
      <c r="B194" s="10" t="s">
        <v>823</v>
      </c>
      <c r="C194" s="10" t="s">
        <v>187</v>
      </c>
      <c r="D194" s="10">
        <v>124</v>
      </c>
      <c r="E194" s="10" t="s">
        <v>19</v>
      </c>
      <c r="F194" s="11" t="s">
        <v>355</v>
      </c>
      <c r="G194" s="11" t="s">
        <v>116</v>
      </c>
      <c r="H194" s="10">
        <v>2001</v>
      </c>
      <c r="I194" s="11" t="s">
        <v>19</v>
      </c>
      <c r="J194" s="11" t="s">
        <v>59</v>
      </c>
      <c r="K194" s="10" t="s">
        <v>19</v>
      </c>
      <c r="L194" s="12"/>
      <c r="M194" s="11" t="s">
        <v>356</v>
      </c>
      <c r="N194" s="10" t="s">
        <v>824</v>
      </c>
      <c r="O194" s="10" t="s">
        <v>358</v>
      </c>
      <c r="P194" s="10" t="s">
        <v>359</v>
      </c>
      <c r="Q194" s="13"/>
    </row>
    <row r="195" spans="1:17" ht="15.75" customHeight="1">
      <c r="A195" s="9" t="s">
        <v>825</v>
      </c>
      <c r="B195" s="10" t="s">
        <v>826</v>
      </c>
      <c r="C195" s="10" t="s">
        <v>187</v>
      </c>
      <c r="D195" s="10">
        <v>124</v>
      </c>
      <c r="E195" s="10" t="s">
        <v>19</v>
      </c>
      <c r="F195" s="11" t="s">
        <v>355</v>
      </c>
      <c r="G195" s="11" t="s">
        <v>116</v>
      </c>
      <c r="H195" s="10">
        <v>2001</v>
      </c>
      <c r="I195" s="11" t="s">
        <v>19</v>
      </c>
      <c r="J195" s="11" t="s">
        <v>59</v>
      </c>
      <c r="K195" s="10" t="s">
        <v>19</v>
      </c>
      <c r="L195" s="12"/>
      <c r="M195" s="11" t="s">
        <v>356</v>
      </c>
      <c r="N195" s="10" t="s">
        <v>827</v>
      </c>
      <c r="O195" s="10" t="s">
        <v>358</v>
      </c>
      <c r="P195" s="10" t="s">
        <v>359</v>
      </c>
      <c r="Q195" s="13"/>
    </row>
    <row r="196" spans="1:17" ht="15.75" customHeight="1">
      <c r="A196" s="9" t="s">
        <v>828</v>
      </c>
      <c r="B196" s="10" t="s">
        <v>829</v>
      </c>
      <c r="C196" s="10" t="s">
        <v>18</v>
      </c>
      <c r="D196" s="10">
        <v>119</v>
      </c>
      <c r="E196" s="10" t="s">
        <v>19</v>
      </c>
      <c r="F196" s="11" t="s">
        <v>71</v>
      </c>
      <c r="G196" s="11" t="s">
        <v>116</v>
      </c>
      <c r="H196" s="10">
        <v>2001</v>
      </c>
      <c r="I196" s="11" t="s">
        <v>19</v>
      </c>
      <c r="J196" s="11" t="s">
        <v>59</v>
      </c>
      <c r="K196" s="10" t="s">
        <v>19</v>
      </c>
      <c r="L196" s="12" t="s">
        <v>830</v>
      </c>
      <c r="M196" s="11" t="s">
        <v>72</v>
      </c>
      <c r="N196" s="10" t="s">
        <v>831</v>
      </c>
      <c r="O196" s="10" t="s">
        <v>531</v>
      </c>
      <c r="P196" s="10" t="s">
        <v>44</v>
      </c>
      <c r="Q196" s="13"/>
    </row>
    <row r="197" spans="1:17" ht="15.75" customHeight="1">
      <c r="A197" s="9" t="s">
        <v>832</v>
      </c>
      <c r="B197" s="10" t="s">
        <v>833</v>
      </c>
      <c r="C197" s="10" t="s">
        <v>36</v>
      </c>
      <c r="D197" s="10" t="s">
        <v>372</v>
      </c>
      <c r="E197" s="10" t="s">
        <v>19</v>
      </c>
      <c r="F197" s="11" t="s">
        <v>355</v>
      </c>
      <c r="G197" s="11" t="s">
        <v>116</v>
      </c>
      <c r="H197" s="10">
        <v>2001</v>
      </c>
      <c r="I197" s="11" t="s">
        <v>19</v>
      </c>
      <c r="J197" s="11" t="s">
        <v>59</v>
      </c>
      <c r="K197" s="10" t="s">
        <v>19</v>
      </c>
      <c r="L197" s="12"/>
      <c r="M197" s="11" t="s">
        <v>356</v>
      </c>
      <c r="N197" s="10" t="s">
        <v>834</v>
      </c>
      <c r="O197" s="10" t="s">
        <v>358</v>
      </c>
      <c r="P197" s="10" t="s">
        <v>359</v>
      </c>
      <c r="Q197" s="13"/>
    </row>
    <row r="198" spans="1:17" ht="15.75" customHeight="1">
      <c r="A198" s="9" t="s">
        <v>835</v>
      </c>
      <c r="B198" s="10" t="s">
        <v>836</v>
      </c>
      <c r="C198" s="10" t="s">
        <v>36</v>
      </c>
      <c r="D198" s="10">
        <v>18</v>
      </c>
      <c r="E198" s="10" t="s">
        <v>19</v>
      </c>
      <c r="F198" s="11" t="s">
        <v>355</v>
      </c>
      <c r="G198" s="11" t="s">
        <v>116</v>
      </c>
      <c r="H198" s="10">
        <v>2001</v>
      </c>
      <c r="I198" s="11" t="s">
        <v>19</v>
      </c>
      <c r="J198" s="11" t="s">
        <v>59</v>
      </c>
      <c r="K198" s="10" t="s">
        <v>19</v>
      </c>
      <c r="L198" s="12"/>
      <c r="M198" s="11" t="s">
        <v>356</v>
      </c>
      <c r="N198" s="10" t="s">
        <v>837</v>
      </c>
      <c r="O198" s="10" t="s">
        <v>358</v>
      </c>
      <c r="P198" s="10" t="s">
        <v>359</v>
      </c>
      <c r="Q198" s="13"/>
    </row>
    <row r="199" spans="1:17" ht="15.75" customHeight="1">
      <c r="A199" s="9" t="s">
        <v>838</v>
      </c>
      <c r="B199" s="10" t="s">
        <v>839</v>
      </c>
      <c r="C199" s="10" t="s">
        <v>187</v>
      </c>
      <c r="D199" s="10">
        <v>124</v>
      </c>
      <c r="E199" s="10" t="s">
        <v>19</v>
      </c>
      <c r="F199" s="11" t="s">
        <v>355</v>
      </c>
      <c r="G199" s="11" t="s">
        <v>116</v>
      </c>
      <c r="H199" s="10">
        <v>2001</v>
      </c>
      <c r="I199" s="11" t="s">
        <v>19</v>
      </c>
      <c r="J199" s="11" t="s">
        <v>59</v>
      </c>
      <c r="K199" s="10" t="s">
        <v>19</v>
      </c>
      <c r="L199" s="12"/>
      <c r="M199" s="11" t="s">
        <v>356</v>
      </c>
      <c r="N199" s="10" t="s">
        <v>840</v>
      </c>
      <c r="O199" s="10" t="s">
        <v>358</v>
      </c>
      <c r="P199" s="10" t="s">
        <v>359</v>
      </c>
      <c r="Q199" s="13"/>
    </row>
    <row r="200" spans="1:17" ht="15.75" customHeight="1">
      <c r="A200" s="9" t="s">
        <v>841</v>
      </c>
      <c r="B200" s="10" t="s">
        <v>842</v>
      </c>
      <c r="C200" s="10" t="s">
        <v>187</v>
      </c>
      <c r="D200" s="10">
        <v>124</v>
      </c>
      <c r="E200" s="10" t="s">
        <v>19</v>
      </c>
      <c r="F200" s="11" t="s">
        <v>355</v>
      </c>
      <c r="G200" s="11" t="s">
        <v>116</v>
      </c>
      <c r="H200" s="10">
        <v>2001</v>
      </c>
      <c r="I200" s="11" t="s">
        <v>19</v>
      </c>
      <c r="J200" s="11" t="s">
        <v>59</v>
      </c>
      <c r="K200" s="10" t="s">
        <v>19</v>
      </c>
      <c r="L200" s="12"/>
      <c r="M200" s="11" t="s">
        <v>356</v>
      </c>
      <c r="N200" s="10" t="s">
        <v>843</v>
      </c>
      <c r="O200" s="10" t="s">
        <v>358</v>
      </c>
      <c r="P200" s="10" t="s">
        <v>359</v>
      </c>
      <c r="Q200" s="13"/>
    </row>
    <row r="201" spans="1:17" ht="15.75" customHeight="1">
      <c r="A201" s="9" t="s">
        <v>844</v>
      </c>
      <c r="B201" s="10" t="s">
        <v>845</v>
      </c>
      <c r="C201" s="10" t="s">
        <v>564</v>
      </c>
      <c r="D201" s="10">
        <v>47</v>
      </c>
      <c r="E201" s="10" t="s">
        <v>19</v>
      </c>
      <c r="F201" s="11" t="s">
        <v>355</v>
      </c>
      <c r="G201" s="11" t="s">
        <v>116</v>
      </c>
      <c r="H201" s="10">
        <v>2001</v>
      </c>
      <c r="I201" s="11" t="s">
        <v>19</v>
      </c>
      <c r="J201" s="11" t="s">
        <v>59</v>
      </c>
      <c r="K201" s="10" t="s">
        <v>19</v>
      </c>
      <c r="L201" s="12"/>
      <c r="M201" s="11" t="s">
        <v>120</v>
      </c>
      <c r="N201" s="10" t="s">
        <v>846</v>
      </c>
      <c r="O201" s="10" t="s">
        <v>358</v>
      </c>
      <c r="P201" s="10" t="s">
        <v>359</v>
      </c>
      <c r="Q201" s="13"/>
    </row>
    <row r="202" spans="1:17" ht="15.75" customHeight="1">
      <c r="A202" s="9" t="s">
        <v>847</v>
      </c>
      <c r="B202" s="10" t="s">
        <v>848</v>
      </c>
      <c r="C202" s="10" t="s">
        <v>36</v>
      </c>
      <c r="D202" s="10">
        <v>121</v>
      </c>
      <c r="E202" s="10" t="s">
        <v>19</v>
      </c>
      <c r="F202" s="11" t="s">
        <v>355</v>
      </c>
      <c r="G202" s="11" t="s">
        <v>116</v>
      </c>
      <c r="H202" s="10">
        <v>2001</v>
      </c>
      <c r="I202" s="11" t="s">
        <v>19</v>
      </c>
      <c r="J202" s="11" t="s">
        <v>59</v>
      </c>
      <c r="K202" s="10" t="s">
        <v>19</v>
      </c>
      <c r="L202" s="12"/>
      <c r="M202" s="11" t="s">
        <v>356</v>
      </c>
      <c r="N202" s="10" t="s">
        <v>849</v>
      </c>
      <c r="O202" s="10" t="s">
        <v>358</v>
      </c>
      <c r="P202" s="10" t="s">
        <v>359</v>
      </c>
      <c r="Q202" s="13"/>
    </row>
    <row r="203" spans="1:17" ht="15.75" customHeight="1">
      <c r="A203" s="9" t="s">
        <v>850</v>
      </c>
      <c r="B203" s="10" t="s">
        <v>851</v>
      </c>
      <c r="C203" s="10" t="s">
        <v>36</v>
      </c>
      <c r="D203" s="10">
        <v>18</v>
      </c>
      <c r="E203" s="10" t="s">
        <v>19</v>
      </c>
      <c r="F203" s="11" t="s">
        <v>355</v>
      </c>
      <c r="G203" s="11" t="s">
        <v>116</v>
      </c>
      <c r="H203" s="10">
        <v>2001</v>
      </c>
      <c r="I203" s="11" t="s">
        <v>19</v>
      </c>
      <c r="J203" s="11" t="s">
        <v>59</v>
      </c>
      <c r="K203" s="10" t="s">
        <v>19</v>
      </c>
      <c r="L203" s="12"/>
      <c r="M203" s="11" t="s">
        <v>356</v>
      </c>
      <c r="N203" s="10" t="s">
        <v>852</v>
      </c>
      <c r="O203" s="10" t="s">
        <v>358</v>
      </c>
      <c r="P203" s="10" t="s">
        <v>359</v>
      </c>
      <c r="Q203" s="13"/>
    </row>
    <row r="204" spans="1:17" ht="15.75" customHeight="1">
      <c r="A204" s="9" t="s">
        <v>853</v>
      </c>
      <c r="B204" s="10" t="s">
        <v>854</v>
      </c>
      <c r="C204" s="10" t="s">
        <v>77</v>
      </c>
      <c r="D204" s="10">
        <v>23</v>
      </c>
      <c r="E204" s="10" t="s">
        <v>19</v>
      </c>
      <c r="F204" s="11" t="s">
        <v>355</v>
      </c>
      <c r="G204" s="11" t="s">
        <v>116</v>
      </c>
      <c r="H204" s="10">
        <v>2001</v>
      </c>
      <c r="I204" s="11" t="s">
        <v>19</v>
      </c>
      <c r="J204" s="11" t="s">
        <v>59</v>
      </c>
      <c r="K204" s="10" t="s">
        <v>19</v>
      </c>
      <c r="L204" s="12"/>
      <c r="M204" s="11" t="s">
        <v>356</v>
      </c>
      <c r="N204" s="10" t="s">
        <v>855</v>
      </c>
      <c r="O204" s="10" t="s">
        <v>358</v>
      </c>
      <c r="P204" s="10" t="s">
        <v>359</v>
      </c>
      <c r="Q204" s="13"/>
    </row>
    <row r="205" spans="1:17" ht="15.75" customHeight="1">
      <c r="A205" s="9" t="s">
        <v>856</v>
      </c>
      <c r="B205" s="10" t="s">
        <v>857</v>
      </c>
      <c r="C205" s="10" t="s">
        <v>36</v>
      </c>
      <c r="D205" s="10">
        <v>121</v>
      </c>
      <c r="E205" s="10" t="s">
        <v>19</v>
      </c>
      <c r="F205" s="11" t="s">
        <v>355</v>
      </c>
      <c r="G205" s="11" t="s">
        <v>116</v>
      </c>
      <c r="H205" s="10">
        <v>2001</v>
      </c>
      <c r="I205" s="11" t="s">
        <v>19</v>
      </c>
      <c r="J205" s="11" t="s">
        <v>59</v>
      </c>
      <c r="K205" s="10" t="s">
        <v>19</v>
      </c>
      <c r="L205" s="12"/>
      <c r="M205" s="11" t="s">
        <v>356</v>
      </c>
      <c r="N205" s="10" t="s">
        <v>858</v>
      </c>
      <c r="O205" s="10" t="s">
        <v>358</v>
      </c>
      <c r="P205" s="10" t="s">
        <v>359</v>
      </c>
      <c r="Q205" s="13"/>
    </row>
    <row r="206" spans="1:17" ht="15.75" customHeight="1">
      <c r="A206" s="9" t="s">
        <v>859</v>
      </c>
      <c r="B206" s="10" t="s">
        <v>860</v>
      </c>
      <c r="C206" s="10" t="s">
        <v>187</v>
      </c>
      <c r="D206" s="10">
        <v>124</v>
      </c>
      <c r="E206" s="10" t="s">
        <v>19</v>
      </c>
      <c r="F206" s="11" t="s">
        <v>355</v>
      </c>
      <c r="G206" s="11" t="s">
        <v>116</v>
      </c>
      <c r="H206" s="10">
        <v>2002</v>
      </c>
      <c r="I206" s="11" t="s">
        <v>19</v>
      </c>
      <c r="J206" s="11" t="s">
        <v>59</v>
      </c>
      <c r="K206" s="10" t="s">
        <v>19</v>
      </c>
      <c r="L206" s="12"/>
      <c r="M206" s="11" t="s">
        <v>356</v>
      </c>
      <c r="N206" s="10" t="s">
        <v>861</v>
      </c>
      <c r="O206" s="10" t="s">
        <v>358</v>
      </c>
      <c r="P206" s="10" t="s">
        <v>359</v>
      </c>
      <c r="Q206" s="13"/>
    </row>
    <row r="207" spans="1:17" ht="15.75" customHeight="1">
      <c r="A207" s="9" t="s">
        <v>862</v>
      </c>
      <c r="B207" s="10" t="s">
        <v>863</v>
      </c>
      <c r="C207" s="10" t="s">
        <v>187</v>
      </c>
      <c r="D207" s="10">
        <v>124</v>
      </c>
      <c r="E207" s="10" t="s">
        <v>19</v>
      </c>
      <c r="F207" s="11" t="s">
        <v>355</v>
      </c>
      <c r="G207" s="11" t="s">
        <v>116</v>
      </c>
      <c r="H207" s="10">
        <v>2002</v>
      </c>
      <c r="I207" s="11" t="s">
        <v>19</v>
      </c>
      <c r="J207" s="11" t="s">
        <v>59</v>
      </c>
      <c r="K207" s="10" t="s">
        <v>19</v>
      </c>
      <c r="L207" s="12"/>
      <c r="M207" s="11" t="s">
        <v>356</v>
      </c>
      <c r="N207" s="10" t="s">
        <v>864</v>
      </c>
      <c r="O207" s="10" t="s">
        <v>358</v>
      </c>
      <c r="P207" s="10" t="s">
        <v>359</v>
      </c>
      <c r="Q207" s="13"/>
    </row>
    <row r="208" spans="1:17" ht="15.75" customHeight="1">
      <c r="A208" s="9" t="s">
        <v>865</v>
      </c>
      <c r="B208" s="10" t="s">
        <v>866</v>
      </c>
      <c r="C208" s="10" t="s">
        <v>187</v>
      </c>
      <c r="D208" s="10">
        <v>124</v>
      </c>
      <c r="E208" s="10" t="s">
        <v>19</v>
      </c>
      <c r="F208" s="11" t="s">
        <v>355</v>
      </c>
      <c r="G208" s="11" t="s">
        <v>116</v>
      </c>
      <c r="H208" s="10">
        <v>2002</v>
      </c>
      <c r="I208" s="11" t="s">
        <v>19</v>
      </c>
      <c r="J208" s="11" t="s">
        <v>59</v>
      </c>
      <c r="K208" s="10" t="s">
        <v>19</v>
      </c>
      <c r="L208" s="12"/>
      <c r="M208" s="11" t="s">
        <v>356</v>
      </c>
      <c r="N208" s="10" t="s">
        <v>867</v>
      </c>
      <c r="O208" s="10" t="s">
        <v>358</v>
      </c>
      <c r="P208" s="10" t="s">
        <v>359</v>
      </c>
      <c r="Q208" s="13"/>
    </row>
    <row r="209" spans="1:17" ht="15.75" customHeight="1">
      <c r="A209" s="9" t="s">
        <v>868</v>
      </c>
      <c r="B209" s="10" t="s">
        <v>869</v>
      </c>
      <c r="C209" s="10" t="s">
        <v>187</v>
      </c>
      <c r="D209" s="10">
        <v>124</v>
      </c>
      <c r="E209" s="10" t="s">
        <v>19</v>
      </c>
      <c r="F209" s="11" t="s">
        <v>355</v>
      </c>
      <c r="G209" s="11" t="s">
        <v>116</v>
      </c>
      <c r="H209" s="10">
        <v>2002</v>
      </c>
      <c r="I209" s="11" t="s">
        <v>19</v>
      </c>
      <c r="J209" s="11" t="s">
        <v>59</v>
      </c>
      <c r="K209" s="10" t="s">
        <v>19</v>
      </c>
      <c r="L209" s="12"/>
      <c r="M209" s="11" t="s">
        <v>356</v>
      </c>
      <c r="N209" s="10" t="s">
        <v>870</v>
      </c>
      <c r="O209" s="10" t="s">
        <v>358</v>
      </c>
      <c r="P209" s="10" t="s">
        <v>359</v>
      </c>
      <c r="Q209" s="13"/>
    </row>
    <row r="210" spans="1:17" ht="15.75" customHeight="1">
      <c r="A210" s="9" t="s">
        <v>871</v>
      </c>
      <c r="B210" s="10" t="s">
        <v>872</v>
      </c>
      <c r="C210" s="10" t="s">
        <v>36</v>
      </c>
      <c r="D210" s="10">
        <v>18</v>
      </c>
      <c r="E210" s="10" t="s">
        <v>19</v>
      </c>
      <c r="F210" s="11" t="s">
        <v>355</v>
      </c>
      <c r="G210" s="11" t="s">
        <v>116</v>
      </c>
      <c r="H210" s="10">
        <v>2002</v>
      </c>
      <c r="I210" s="11" t="s">
        <v>19</v>
      </c>
      <c r="J210" s="11" t="s">
        <v>59</v>
      </c>
      <c r="K210" s="10" t="s">
        <v>19</v>
      </c>
      <c r="L210" s="12"/>
      <c r="M210" s="11" t="s">
        <v>356</v>
      </c>
      <c r="N210" s="10" t="s">
        <v>873</v>
      </c>
      <c r="O210" s="10" t="s">
        <v>358</v>
      </c>
      <c r="P210" s="10" t="s">
        <v>359</v>
      </c>
      <c r="Q210" s="13"/>
    </row>
    <row r="211" spans="1:17" ht="15.75" customHeight="1">
      <c r="A211" s="9" t="s">
        <v>874</v>
      </c>
      <c r="B211" s="10" t="s">
        <v>875</v>
      </c>
      <c r="C211" s="10" t="s">
        <v>187</v>
      </c>
      <c r="D211" s="10">
        <v>124</v>
      </c>
      <c r="E211" s="10" t="s">
        <v>19</v>
      </c>
      <c r="F211" s="11" t="s">
        <v>355</v>
      </c>
      <c r="G211" s="11" t="s">
        <v>116</v>
      </c>
      <c r="H211" s="10">
        <v>2002</v>
      </c>
      <c r="I211" s="11" t="s">
        <v>19</v>
      </c>
      <c r="J211" s="11" t="s">
        <v>59</v>
      </c>
      <c r="K211" s="10" t="s">
        <v>19</v>
      </c>
      <c r="L211" s="12"/>
      <c r="M211" s="11" t="s">
        <v>356</v>
      </c>
      <c r="N211" s="10" t="s">
        <v>876</v>
      </c>
      <c r="O211" s="10" t="s">
        <v>358</v>
      </c>
      <c r="P211" s="10" t="s">
        <v>359</v>
      </c>
      <c r="Q211" s="13"/>
    </row>
    <row r="212" spans="1:17" ht="15.75" customHeight="1">
      <c r="A212" s="9" t="s">
        <v>877</v>
      </c>
      <c r="B212" s="10" t="s">
        <v>878</v>
      </c>
      <c r="C212" s="10" t="s">
        <v>77</v>
      </c>
      <c r="D212" s="10">
        <v>56</v>
      </c>
      <c r="E212" s="10" t="s">
        <v>19</v>
      </c>
      <c r="F212" s="11" t="s">
        <v>355</v>
      </c>
      <c r="G212" s="11" t="s">
        <v>116</v>
      </c>
      <c r="H212" s="10">
        <v>2002</v>
      </c>
      <c r="I212" s="11" t="s">
        <v>19</v>
      </c>
      <c r="J212" s="11" t="s">
        <v>59</v>
      </c>
      <c r="K212" s="10" t="s">
        <v>19</v>
      </c>
      <c r="L212" s="12"/>
      <c r="M212" s="11" t="s">
        <v>356</v>
      </c>
      <c r="N212" s="10" t="s">
        <v>879</v>
      </c>
      <c r="O212" s="10" t="s">
        <v>358</v>
      </c>
      <c r="P212" s="10" t="s">
        <v>359</v>
      </c>
      <c r="Q212" s="13"/>
    </row>
    <row r="213" spans="1:17" ht="15.75" customHeight="1">
      <c r="A213" s="9" t="s">
        <v>880</v>
      </c>
      <c r="B213" s="10" t="s">
        <v>881</v>
      </c>
      <c r="C213" s="10" t="s">
        <v>187</v>
      </c>
      <c r="D213" s="10">
        <v>124</v>
      </c>
      <c r="E213" s="10" t="s">
        <v>19</v>
      </c>
      <c r="F213" s="11" t="s">
        <v>355</v>
      </c>
      <c r="G213" s="11" t="s">
        <v>116</v>
      </c>
      <c r="H213" s="10">
        <v>2002</v>
      </c>
      <c r="I213" s="11" t="s">
        <v>19</v>
      </c>
      <c r="J213" s="11" t="s">
        <v>59</v>
      </c>
      <c r="K213" s="10" t="s">
        <v>19</v>
      </c>
      <c r="L213" s="12"/>
      <c r="M213" s="11" t="s">
        <v>356</v>
      </c>
      <c r="N213" s="10" t="s">
        <v>882</v>
      </c>
      <c r="O213" s="10" t="s">
        <v>358</v>
      </c>
      <c r="P213" s="10" t="s">
        <v>359</v>
      </c>
      <c r="Q213" s="13"/>
    </row>
    <row r="214" spans="1:17" ht="15.75" customHeight="1">
      <c r="A214" s="9" t="s">
        <v>883</v>
      </c>
      <c r="B214" s="10" t="s">
        <v>884</v>
      </c>
      <c r="C214" s="10" t="s">
        <v>36</v>
      </c>
      <c r="D214" s="10">
        <v>18</v>
      </c>
      <c r="E214" s="10" t="s">
        <v>19</v>
      </c>
      <c r="F214" s="11" t="s">
        <v>355</v>
      </c>
      <c r="G214" s="11" t="s">
        <v>116</v>
      </c>
      <c r="H214" s="10">
        <v>2002</v>
      </c>
      <c r="I214" s="11" t="s">
        <v>19</v>
      </c>
      <c r="J214" s="11" t="s">
        <v>59</v>
      </c>
      <c r="K214" s="10" t="s">
        <v>19</v>
      </c>
      <c r="L214" s="12"/>
      <c r="M214" s="11" t="s">
        <v>356</v>
      </c>
      <c r="N214" s="10" t="s">
        <v>885</v>
      </c>
      <c r="O214" s="10" t="s">
        <v>358</v>
      </c>
      <c r="P214" s="10" t="s">
        <v>359</v>
      </c>
      <c r="Q214" s="13"/>
    </row>
    <row r="215" spans="1:17" ht="15.75" customHeight="1">
      <c r="A215" s="9" t="s">
        <v>886</v>
      </c>
      <c r="B215" s="10" t="s">
        <v>887</v>
      </c>
      <c r="C215" s="10" t="s">
        <v>36</v>
      </c>
      <c r="D215" s="10">
        <v>18</v>
      </c>
      <c r="E215" s="10" t="s">
        <v>19</v>
      </c>
      <c r="F215" s="11" t="s">
        <v>355</v>
      </c>
      <c r="G215" s="11" t="s">
        <v>116</v>
      </c>
      <c r="H215" s="10">
        <v>2002</v>
      </c>
      <c r="I215" s="11" t="s">
        <v>19</v>
      </c>
      <c r="J215" s="11" t="s">
        <v>59</v>
      </c>
      <c r="K215" s="10" t="s">
        <v>19</v>
      </c>
      <c r="L215" s="12"/>
      <c r="M215" s="11" t="s">
        <v>356</v>
      </c>
      <c r="N215" s="10" t="s">
        <v>888</v>
      </c>
      <c r="O215" s="10" t="s">
        <v>358</v>
      </c>
      <c r="P215" s="10" t="s">
        <v>359</v>
      </c>
      <c r="Q215" s="13"/>
    </row>
    <row r="216" spans="1:17" ht="15.75" customHeight="1">
      <c r="A216" s="10" t="s">
        <v>889</v>
      </c>
      <c r="B216" s="10" t="s">
        <v>890</v>
      </c>
      <c r="C216" s="10" t="s">
        <v>18</v>
      </c>
      <c r="D216" s="10">
        <v>55</v>
      </c>
      <c r="E216" s="10" t="s">
        <v>19</v>
      </c>
      <c r="F216" s="11" t="s">
        <v>355</v>
      </c>
      <c r="G216" s="11" t="s">
        <v>116</v>
      </c>
      <c r="H216" s="10">
        <v>2002</v>
      </c>
      <c r="I216" s="11" t="s">
        <v>19</v>
      </c>
      <c r="J216" s="11" t="s">
        <v>59</v>
      </c>
      <c r="K216" s="10" t="s">
        <v>19</v>
      </c>
      <c r="L216" s="12"/>
      <c r="M216" s="11" t="s">
        <v>356</v>
      </c>
      <c r="N216" s="10" t="s">
        <v>891</v>
      </c>
      <c r="O216" s="10" t="s">
        <v>358</v>
      </c>
      <c r="P216" s="10" t="s">
        <v>359</v>
      </c>
      <c r="Q216" s="13"/>
    </row>
    <row r="217" spans="1:17" ht="15.75" customHeight="1">
      <c r="A217" s="9" t="s">
        <v>892</v>
      </c>
      <c r="B217" s="10" t="s">
        <v>893</v>
      </c>
      <c r="C217" s="10" t="s">
        <v>28</v>
      </c>
      <c r="D217" s="10">
        <v>1622</v>
      </c>
      <c r="E217" s="10" t="s">
        <v>19</v>
      </c>
      <c r="F217" s="11" t="s">
        <v>115</v>
      </c>
      <c r="G217" s="11" t="s">
        <v>116</v>
      </c>
      <c r="H217" s="10" t="s">
        <v>19</v>
      </c>
      <c r="I217" s="11" t="s">
        <v>894</v>
      </c>
      <c r="J217" s="11" t="s">
        <v>247</v>
      </c>
      <c r="K217" s="10" t="s">
        <v>156</v>
      </c>
      <c r="L217" s="12"/>
      <c r="M217" s="11" t="s">
        <v>120</v>
      </c>
      <c r="N217" s="10" t="s">
        <v>895</v>
      </c>
      <c r="O217" s="10" t="s">
        <v>896</v>
      </c>
      <c r="P217" s="10" t="s">
        <v>25</v>
      </c>
      <c r="Q217" s="13"/>
    </row>
    <row r="218" spans="1:17" ht="15.75" customHeight="1">
      <c r="A218" s="9" t="s">
        <v>897</v>
      </c>
      <c r="B218" s="10" t="s">
        <v>898</v>
      </c>
      <c r="C218" s="10" t="s">
        <v>36</v>
      </c>
      <c r="D218" s="10" t="s">
        <v>372</v>
      </c>
      <c r="E218" s="10" t="s">
        <v>19</v>
      </c>
      <c r="F218" s="11" t="s">
        <v>355</v>
      </c>
      <c r="G218" s="11" t="s">
        <v>116</v>
      </c>
      <c r="H218" s="10">
        <v>2002</v>
      </c>
      <c r="I218" s="11" t="s">
        <v>19</v>
      </c>
      <c r="J218" s="11" t="s">
        <v>59</v>
      </c>
      <c r="K218" s="10" t="s">
        <v>19</v>
      </c>
      <c r="L218" s="12"/>
      <c r="M218" s="11" t="s">
        <v>356</v>
      </c>
      <c r="N218" s="10" t="s">
        <v>899</v>
      </c>
      <c r="O218" s="10" t="s">
        <v>358</v>
      </c>
      <c r="P218" s="10" t="s">
        <v>359</v>
      </c>
      <c r="Q218" s="13"/>
    </row>
    <row r="219" spans="1:17" ht="15.75" customHeight="1">
      <c r="A219" s="9" t="s">
        <v>900</v>
      </c>
      <c r="B219" s="10" t="s">
        <v>901</v>
      </c>
      <c r="C219" s="10" t="s">
        <v>555</v>
      </c>
      <c r="D219" s="10">
        <v>51</v>
      </c>
      <c r="E219" s="10" t="s">
        <v>19</v>
      </c>
      <c r="F219" s="11" t="s">
        <v>71</v>
      </c>
      <c r="G219" s="11" t="s">
        <v>19</v>
      </c>
      <c r="H219" s="10" t="s">
        <v>19</v>
      </c>
      <c r="I219" s="11" t="s">
        <v>19</v>
      </c>
      <c r="J219" s="11" t="s">
        <v>19</v>
      </c>
      <c r="K219" s="10" t="s">
        <v>19</v>
      </c>
      <c r="L219" s="12"/>
      <c r="M219" s="11" t="s">
        <v>72</v>
      </c>
      <c r="N219" s="10" t="s">
        <v>902</v>
      </c>
      <c r="O219" s="10" t="s">
        <v>531</v>
      </c>
      <c r="P219" s="10" t="s">
        <v>44</v>
      </c>
      <c r="Q219" s="13"/>
    </row>
    <row r="220" spans="1:17" ht="15.75" customHeight="1">
      <c r="A220" s="9" t="s">
        <v>903</v>
      </c>
      <c r="B220" s="10" t="s">
        <v>904</v>
      </c>
      <c r="C220" s="10" t="s">
        <v>187</v>
      </c>
      <c r="D220" s="10">
        <v>124</v>
      </c>
      <c r="E220" s="10" t="s">
        <v>19</v>
      </c>
      <c r="F220" s="11" t="s">
        <v>355</v>
      </c>
      <c r="G220" s="11" t="s">
        <v>116</v>
      </c>
      <c r="H220" s="10">
        <v>2002</v>
      </c>
      <c r="I220" s="11" t="s">
        <v>19</v>
      </c>
      <c r="J220" s="11" t="s">
        <v>59</v>
      </c>
      <c r="K220" s="10" t="s">
        <v>19</v>
      </c>
      <c r="L220" s="12"/>
      <c r="M220" s="11" t="s">
        <v>356</v>
      </c>
      <c r="N220" s="10" t="s">
        <v>905</v>
      </c>
      <c r="O220" s="10" t="s">
        <v>358</v>
      </c>
      <c r="P220" s="10" t="s">
        <v>359</v>
      </c>
      <c r="Q220" s="13"/>
    </row>
    <row r="221" spans="1:17" ht="15.75" customHeight="1">
      <c r="A221" s="10" t="s">
        <v>906</v>
      </c>
      <c r="B221" s="10" t="s">
        <v>907</v>
      </c>
      <c r="C221" s="10" t="s">
        <v>187</v>
      </c>
      <c r="D221" s="10">
        <v>124</v>
      </c>
      <c r="E221" s="10" t="s">
        <v>19</v>
      </c>
      <c r="F221" s="11" t="s">
        <v>355</v>
      </c>
      <c r="G221" s="11" t="s">
        <v>116</v>
      </c>
      <c r="H221" s="10">
        <v>2003</v>
      </c>
      <c r="I221" s="11" t="s">
        <v>19</v>
      </c>
      <c r="J221" s="11" t="s">
        <v>59</v>
      </c>
      <c r="K221" s="10" t="s">
        <v>19</v>
      </c>
      <c r="L221" s="12"/>
      <c r="M221" s="11" t="s">
        <v>356</v>
      </c>
      <c r="N221" s="10" t="s">
        <v>908</v>
      </c>
      <c r="O221" s="10" t="s">
        <v>358</v>
      </c>
      <c r="P221" s="10" t="s">
        <v>359</v>
      </c>
      <c r="Q221" s="13"/>
    </row>
    <row r="222" spans="1:17" ht="15.75" customHeight="1">
      <c r="A222" s="9" t="s">
        <v>909</v>
      </c>
      <c r="B222" s="10" t="s">
        <v>910</v>
      </c>
      <c r="C222" s="10" t="s">
        <v>36</v>
      </c>
      <c r="D222" s="10" t="s">
        <v>372</v>
      </c>
      <c r="E222" s="10" t="s">
        <v>19</v>
      </c>
      <c r="F222" s="11" t="s">
        <v>355</v>
      </c>
      <c r="G222" s="11" t="s">
        <v>116</v>
      </c>
      <c r="H222" s="10">
        <v>2003</v>
      </c>
      <c r="I222" s="11" t="s">
        <v>19</v>
      </c>
      <c r="J222" s="11" t="s">
        <v>59</v>
      </c>
      <c r="K222" s="10" t="s">
        <v>19</v>
      </c>
      <c r="L222" s="12"/>
      <c r="M222" s="11" t="s">
        <v>356</v>
      </c>
      <c r="N222" s="10" t="s">
        <v>911</v>
      </c>
      <c r="O222" s="10" t="s">
        <v>358</v>
      </c>
      <c r="P222" s="10" t="s">
        <v>359</v>
      </c>
      <c r="Q222" s="13"/>
    </row>
    <row r="223" spans="1:17" ht="15.75" customHeight="1">
      <c r="A223" s="9" t="s">
        <v>912</v>
      </c>
      <c r="B223" s="10" t="s">
        <v>913</v>
      </c>
      <c r="C223" s="10" t="s">
        <v>187</v>
      </c>
      <c r="D223" s="10">
        <v>124</v>
      </c>
      <c r="E223" s="10" t="s">
        <v>19</v>
      </c>
      <c r="F223" s="11" t="s">
        <v>355</v>
      </c>
      <c r="G223" s="11" t="s">
        <v>116</v>
      </c>
      <c r="H223" s="10">
        <v>2003</v>
      </c>
      <c r="I223" s="11" t="s">
        <v>19</v>
      </c>
      <c r="J223" s="11" t="s">
        <v>362</v>
      </c>
      <c r="K223" s="10" t="s">
        <v>19</v>
      </c>
      <c r="L223" s="12"/>
      <c r="M223" s="11" t="s">
        <v>356</v>
      </c>
      <c r="N223" s="10" t="s">
        <v>914</v>
      </c>
      <c r="O223" s="10" t="s">
        <v>358</v>
      </c>
      <c r="P223" s="10" t="s">
        <v>359</v>
      </c>
      <c r="Q223" s="13"/>
    </row>
    <row r="224" spans="1:17" ht="15.75" customHeight="1">
      <c r="A224" s="9" t="s">
        <v>915</v>
      </c>
      <c r="B224" s="10" t="s">
        <v>916</v>
      </c>
      <c r="C224" s="10" t="s">
        <v>36</v>
      </c>
      <c r="D224" s="10">
        <v>129</v>
      </c>
      <c r="E224" s="10" t="s">
        <v>19</v>
      </c>
      <c r="F224" s="11" t="s">
        <v>355</v>
      </c>
      <c r="G224" s="11" t="s">
        <v>116</v>
      </c>
      <c r="H224" s="10">
        <v>2003</v>
      </c>
      <c r="I224" s="11" t="s">
        <v>19</v>
      </c>
      <c r="J224" s="11" t="s">
        <v>59</v>
      </c>
      <c r="K224" s="10" t="s">
        <v>19</v>
      </c>
      <c r="L224" s="12"/>
      <c r="M224" s="11" t="s">
        <v>356</v>
      </c>
      <c r="N224" s="10" t="s">
        <v>917</v>
      </c>
      <c r="O224" s="10" t="s">
        <v>358</v>
      </c>
      <c r="P224" s="10" t="s">
        <v>359</v>
      </c>
      <c r="Q224" s="13"/>
    </row>
    <row r="225" spans="1:17" ht="15.75" customHeight="1">
      <c r="A225" s="9" t="s">
        <v>918</v>
      </c>
      <c r="B225" s="10" t="s">
        <v>919</v>
      </c>
      <c r="C225" s="10" t="s">
        <v>36</v>
      </c>
      <c r="D225" s="10" t="s">
        <v>372</v>
      </c>
      <c r="E225" s="10" t="s">
        <v>19</v>
      </c>
      <c r="F225" s="11" t="s">
        <v>355</v>
      </c>
      <c r="G225" s="11" t="s">
        <v>116</v>
      </c>
      <c r="H225" s="10">
        <v>2003</v>
      </c>
      <c r="I225" s="11" t="s">
        <v>19</v>
      </c>
      <c r="J225" s="11" t="s">
        <v>59</v>
      </c>
      <c r="K225" s="10" t="s">
        <v>19</v>
      </c>
      <c r="L225" s="12"/>
      <c r="M225" s="11" t="s">
        <v>356</v>
      </c>
      <c r="N225" s="10" t="s">
        <v>920</v>
      </c>
      <c r="O225" s="10" t="s">
        <v>358</v>
      </c>
      <c r="P225" s="10" t="s">
        <v>359</v>
      </c>
      <c r="Q225" s="13"/>
    </row>
    <row r="226" spans="1:17" ht="15.75" customHeight="1">
      <c r="A226" s="9" t="s">
        <v>921</v>
      </c>
      <c r="B226" s="10" t="s">
        <v>922</v>
      </c>
      <c r="C226" s="10" t="s">
        <v>36</v>
      </c>
      <c r="D226" s="10">
        <v>18</v>
      </c>
      <c r="E226" s="10" t="s">
        <v>19</v>
      </c>
      <c r="F226" s="11" t="s">
        <v>355</v>
      </c>
      <c r="G226" s="11" t="s">
        <v>116</v>
      </c>
      <c r="H226" s="10">
        <v>2002</v>
      </c>
      <c r="I226" s="11" t="s">
        <v>19</v>
      </c>
      <c r="J226" s="11" t="s">
        <v>59</v>
      </c>
      <c r="K226" s="10" t="s">
        <v>19</v>
      </c>
      <c r="L226" s="12"/>
      <c r="M226" s="11" t="s">
        <v>356</v>
      </c>
      <c r="N226" s="10" t="s">
        <v>923</v>
      </c>
      <c r="O226" s="10" t="s">
        <v>358</v>
      </c>
      <c r="P226" s="10" t="s">
        <v>359</v>
      </c>
      <c r="Q226" s="13"/>
    </row>
    <row r="227" spans="1:17" ht="15.75" customHeight="1">
      <c r="A227" s="9" t="s">
        <v>924</v>
      </c>
      <c r="B227" s="10" t="s">
        <v>925</v>
      </c>
      <c r="C227" s="10" t="s">
        <v>187</v>
      </c>
      <c r="D227" s="10">
        <v>124</v>
      </c>
      <c r="E227" s="10" t="s">
        <v>19</v>
      </c>
      <c r="F227" s="11" t="s">
        <v>355</v>
      </c>
      <c r="G227" s="11" t="s">
        <v>116</v>
      </c>
      <c r="H227" s="10">
        <v>2003</v>
      </c>
      <c r="I227" s="11" t="s">
        <v>19</v>
      </c>
      <c r="J227" s="11" t="s">
        <v>362</v>
      </c>
      <c r="K227" s="10" t="s">
        <v>19</v>
      </c>
      <c r="L227" s="12"/>
      <c r="M227" s="11" t="s">
        <v>356</v>
      </c>
      <c r="N227" s="10" t="s">
        <v>926</v>
      </c>
      <c r="O227" s="10" t="s">
        <v>358</v>
      </c>
      <c r="P227" s="10" t="s">
        <v>359</v>
      </c>
      <c r="Q227" s="13"/>
    </row>
    <row r="228" spans="1:17" ht="15.75" customHeight="1">
      <c r="A228" s="9" t="s">
        <v>927</v>
      </c>
      <c r="B228" s="10" t="s">
        <v>928</v>
      </c>
      <c r="C228" s="10" t="s">
        <v>36</v>
      </c>
      <c r="D228" s="10">
        <v>18</v>
      </c>
      <c r="E228" s="10" t="s">
        <v>19</v>
      </c>
      <c r="F228" s="11" t="s">
        <v>355</v>
      </c>
      <c r="G228" s="11" t="s">
        <v>116</v>
      </c>
      <c r="H228" s="10">
        <v>2003</v>
      </c>
      <c r="I228" s="11" t="s">
        <v>19</v>
      </c>
      <c r="J228" s="11" t="s">
        <v>59</v>
      </c>
      <c r="K228" s="10" t="s">
        <v>19</v>
      </c>
      <c r="L228" s="12"/>
      <c r="M228" s="11" t="s">
        <v>356</v>
      </c>
      <c r="N228" s="10" t="s">
        <v>929</v>
      </c>
      <c r="O228" s="10" t="s">
        <v>358</v>
      </c>
      <c r="P228" s="10" t="s">
        <v>359</v>
      </c>
      <c r="Q228" s="13"/>
    </row>
    <row r="229" spans="1:17" ht="15.75" customHeight="1">
      <c r="A229" s="9" t="s">
        <v>930</v>
      </c>
      <c r="B229" s="10" t="s">
        <v>931</v>
      </c>
      <c r="C229" s="10" t="s">
        <v>36</v>
      </c>
      <c r="D229" s="10">
        <v>386</v>
      </c>
      <c r="E229" s="10" t="s">
        <v>19</v>
      </c>
      <c r="F229" s="11" t="s">
        <v>355</v>
      </c>
      <c r="G229" s="11" t="s">
        <v>116</v>
      </c>
      <c r="H229" s="10">
        <v>2003</v>
      </c>
      <c r="I229" s="11" t="s">
        <v>19</v>
      </c>
      <c r="J229" s="11" t="s">
        <v>59</v>
      </c>
      <c r="K229" s="10" t="s">
        <v>19</v>
      </c>
      <c r="L229" s="12"/>
      <c r="M229" s="11" t="s">
        <v>356</v>
      </c>
      <c r="N229" s="10" t="s">
        <v>932</v>
      </c>
      <c r="O229" s="10" t="s">
        <v>358</v>
      </c>
      <c r="P229" s="10" t="s">
        <v>359</v>
      </c>
      <c r="Q229" s="13"/>
    </row>
    <row r="230" spans="1:17" ht="15.75" customHeight="1">
      <c r="A230" s="9" t="s">
        <v>933</v>
      </c>
      <c r="B230" s="10" t="s">
        <v>934</v>
      </c>
      <c r="C230" s="10" t="s">
        <v>36</v>
      </c>
      <c r="D230" s="10">
        <v>386</v>
      </c>
      <c r="E230" s="10" t="s">
        <v>19</v>
      </c>
      <c r="F230" s="11" t="s">
        <v>355</v>
      </c>
      <c r="G230" s="11" t="s">
        <v>116</v>
      </c>
      <c r="H230" s="10">
        <v>2003</v>
      </c>
      <c r="I230" s="11" t="s">
        <v>19</v>
      </c>
      <c r="J230" s="11" t="s">
        <v>59</v>
      </c>
      <c r="K230" s="10" t="s">
        <v>19</v>
      </c>
      <c r="L230" s="12"/>
      <c r="M230" s="11" t="s">
        <v>356</v>
      </c>
      <c r="N230" s="10" t="s">
        <v>935</v>
      </c>
      <c r="O230" s="10" t="s">
        <v>358</v>
      </c>
      <c r="P230" s="10" t="s">
        <v>359</v>
      </c>
      <c r="Q230" s="13"/>
    </row>
    <row r="231" spans="1:17" ht="15.75" customHeight="1">
      <c r="A231" s="9" t="s">
        <v>936</v>
      </c>
      <c r="B231" s="10" t="s">
        <v>937</v>
      </c>
      <c r="C231" s="10" t="s">
        <v>187</v>
      </c>
      <c r="D231" s="10">
        <v>124</v>
      </c>
      <c r="E231" s="10" t="s">
        <v>19</v>
      </c>
      <c r="F231" s="11" t="s">
        <v>355</v>
      </c>
      <c r="G231" s="11" t="s">
        <v>116</v>
      </c>
      <c r="H231" s="10">
        <v>2003</v>
      </c>
      <c r="I231" s="11" t="s">
        <v>19</v>
      </c>
      <c r="J231" s="11" t="s">
        <v>59</v>
      </c>
      <c r="K231" s="10" t="s">
        <v>19</v>
      </c>
      <c r="L231" s="12"/>
      <c r="M231" s="11" t="s">
        <v>356</v>
      </c>
      <c r="N231" s="10" t="s">
        <v>938</v>
      </c>
      <c r="O231" s="10" t="s">
        <v>358</v>
      </c>
      <c r="P231" s="10" t="s">
        <v>359</v>
      </c>
      <c r="Q231" s="13"/>
    </row>
    <row r="232" spans="1:17" ht="15.75" customHeight="1">
      <c r="A232" s="9" t="s">
        <v>939</v>
      </c>
      <c r="B232" s="10" t="s">
        <v>940</v>
      </c>
      <c r="C232" s="10" t="s">
        <v>36</v>
      </c>
      <c r="D232" s="10">
        <v>121</v>
      </c>
      <c r="E232" s="10" t="s">
        <v>19</v>
      </c>
      <c r="F232" s="11" t="s">
        <v>71</v>
      </c>
      <c r="G232" s="11" t="s">
        <v>116</v>
      </c>
      <c r="H232" s="10">
        <v>2003</v>
      </c>
      <c r="I232" s="11" t="s">
        <v>19</v>
      </c>
      <c r="J232" s="11" t="s">
        <v>59</v>
      </c>
      <c r="K232" s="10" t="s">
        <v>19</v>
      </c>
      <c r="L232" s="12" t="s">
        <v>941</v>
      </c>
      <c r="M232" s="11" t="s">
        <v>72</v>
      </c>
      <c r="N232" s="10" t="s">
        <v>942</v>
      </c>
      <c r="O232" s="10" t="s">
        <v>531</v>
      </c>
      <c r="P232" s="10" t="s">
        <v>44</v>
      </c>
      <c r="Q232" s="13"/>
    </row>
    <row r="233" spans="1:17" ht="15.75" customHeight="1">
      <c r="A233" s="9" t="s">
        <v>943</v>
      </c>
      <c r="B233" s="10" t="s">
        <v>944</v>
      </c>
      <c r="C233" s="10" t="s">
        <v>187</v>
      </c>
      <c r="D233" s="10">
        <v>124</v>
      </c>
      <c r="E233" s="10" t="s">
        <v>19</v>
      </c>
      <c r="F233" s="11" t="s">
        <v>355</v>
      </c>
      <c r="G233" s="11" t="s">
        <v>116</v>
      </c>
      <c r="H233" s="10">
        <v>2003</v>
      </c>
      <c r="I233" s="11" t="s">
        <v>19</v>
      </c>
      <c r="J233" s="11" t="s">
        <v>59</v>
      </c>
      <c r="K233" s="10" t="s">
        <v>19</v>
      </c>
      <c r="L233" s="12"/>
      <c r="M233" s="11" t="s">
        <v>356</v>
      </c>
      <c r="N233" s="10" t="s">
        <v>945</v>
      </c>
      <c r="O233" s="10" t="s">
        <v>358</v>
      </c>
      <c r="P233" s="10" t="s">
        <v>359</v>
      </c>
      <c r="Q233" s="13"/>
    </row>
    <row r="234" spans="1:17" ht="15.75" customHeight="1">
      <c r="A234" s="9" t="s">
        <v>946</v>
      </c>
      <c r="B234" s="10" t="s">
        <v>947</v>
      </c>
      <c r="C234" s="10" t="s">
        <v>36</v>
      </c>
      <c r="D234" s="10">
        <v>18</v>
      </c>
      <c r="E234" s="10" t="s">
        <v>19</v>
      </c>
      <c r="F234" s="11" t="s">
        <v>355</v>
      </c>
      <c r="G234" s="11" t="s">
        <v>116</v>
      </c>
      <c r="H234" s="10">
        <v>2003</v>
      </c>
      <c r="I234" s="11" t="s">
        <v>19</v>
      </c>
      <c r="J234" s="11" t="s">
        <v>59</v>
      </c>
      <c r="K234" s="10" t="s">
        <v>19</v>
      </c>
      <c r="L234" s="12"/>
      <c r="M234" s="11" t="s">
        <v>356</v>
      </c>
      <c r="N234" s="10" t="s">
        <v>948</v>
      </c>
      <c r="O234" s="10" t="s">
        <v>358</v>
      </c>
      <c r="P234" s="10" t="s">
        <v>359</v>
      </c>
      <c r="Q234" s="13"/>
    </row>
    <row r="235" spans="1:17" ht="15.75" customHeight="1">
      <c r="A235" s="9" t="s">
        <v>949</v>
      </c>
      <c r="B235" s="10" t="s">
        <v>950</v>
      </c>
      <c r="C235" s="10" t="s">
        <v>36</v>
      </c>
      <c r="D235" s="10">
        <v>66</v>
      </c>
      <c r="E235" s="10" t="s">
        <v>19</v>
      </c>
      <c r="F235" s="11" t="s">
        <v>355</v>
      </c>
      <c r="G235" s="11" t="s">
        <v>116</v>
      </c>
      <c r="H235" s="10">
        <v>2003</v>
      </c>
      <c r="I235" s="11" t="s">
        <v>19</v>
      </c>
      <c r="J235" s="11" t="s">
        <v>59</v>
      </c>
      <c r="K235" s="10" t="s">
        <v>19</v>
      </c>
      <c r="L235" s="12"/>
      <c r="M235" s="11" t="s">
        <v>356</v>
      </c>
      <c r="N235" s="10" t="s">
        <v>951</v>
      </c>
      <c r="O235" s="10" t="s">
        <v>358</v>
      </c>
      <c r="P235" s="10" t="s">
        <v>359</v>
      </c>
      <c r="Q235" s="13"/>
    </row>
    <row r="236" spans="1:17" ht="15.75" customHeight="1">
      <c r="A236" s="9" t="s">
        <v>952</v>
      </c>
      <c r="B236" s="10" t="s">
        <v>953</v>
      </c>
      <c r="C236" s="10" t="s">
        <v>555</v>
      </c>
      <c r="D236" s="10">
        <v>1870</v>
      </c>
      <c r="E236" s="10" t="s">
        <v>19</v>
      </c>
      <c r="F236" s="11" t="s">
        <v>71</v>
      </c>
      <c r="G236" s="11" t="s">
        <v>19</v>
      </c>
      <c r="H236" s="10" t="s">
        <v>19</v>
      </c>
      <c r="I236" s="11" t="s">
        <v>19</v>
      </c>
      <c r="J236" s="11" t="s">
        <v>19</v>
      </c>
      <c r="K236" s="10" t="s">
        <v>19</v>
      </c>
      <c r="L236" s="12"/>
      <c r="M236" s="11" t="s">
        <v>72</v>
      </c>
      <c r="N236" s="10" t="s">
        <v>954</v>
      </c>
      <c r="O236" s="10" t="s">
        <v>531</v>
      </c>
      <c r="P236" s="10" t="s">
        <v>44</v>
      </c>
      <c r="Q236" s="13"/>
    </row>
    <row r="237" spans="1:17" ht="15.75" customHeight="1">
      <c r="A237" s="10" t="s">
        <v>955</v>
      </c>
      <c r="B237" s="10" t="s">
        <v>956</v>
      </c>
      <c r="C237" s="10" t="s">
        <v>187</v>
      </c>
      <c r="D237" s="10">
        <v>124</v>
      </c>
      <c r="E237" s="10" t="s">
        <v>19</v>
      </c>
      <c r="F237" s="11" t="s">
        <v>355</v>
      </c>
      <c r="G237" s="11" t="s">
        <v>116</v>
      </c>
      <c r="H237" s="10">
        <v>2004</v>
      </c>
      <c r="I237" s="11" t="s">
        <v>19</v>
      </c>
      <c r="J237" s="11" t="s">
        <v>59</v>
      </c>
      <c r="K237" s="10" t="s">
        <v>19</v>
      </c>
      <c r="L237" s="12"/>
      <c r="M237" s="11" t="s">
        <v>356</v>
      </c>
      <c r="N237" s="10" t="s">
        <v>957</v>
      </c>
      <c r="O237" s="10" t="s">
        <v>358</v>
      </c>
      <c r="P237" s="10" t="s">
        <v>359</v>
      </c>
      <c r="Q237" s="13"/>
    </row>
    <row r="238" spans="1:17" ht="15.75" customHeight="1">
      <c r="A238" s="10" t="s">
        <v>958</v>
      </c>
      <c r="B238" s="10" t="s">
        <v>959</v>
      </c>
      <c r="C238" s="10" t="s">
        <v>187</v>
      </c>
      <c r="D238" s="10">
        <v>124</v>
      </c>
      <c r="E238" s="10" t="s">
        <v>19</v>
      </c>
      <c r="F238" s="11" t="s">
        <v>355</v>
      </c>
      <c r="G238" s="11" t="s">
        <v>116</v>
      </c>
      <c r="H238" s="10">
        <v>2004</v>
      </c>
      <c r="I238" s="11" t="s">
        <v>19</v>
      </c>
      <c r="J238" s="11" t="s">
        <v>59</v>
      </c>
      <c r="K238" s="10" t="s">
        <v>19</v>
      </c>
      <c r="L238" s="12"/>
      <c r="M238" s="11" t="s">
        <v>356</v>
      </c>
      <c r="N238" s="10" t="s">
        <v>960</v>
      </c>
      <c r="O238" s="10" t="s">
        <v>358</v>
      </c>
      <c r="P238" s="10" t="s">
        <v>359</v>
      </c>
      <c r="Q238" s="13"/>
    </row>
    <row r="239" spans="1:17" ht="15.75" customHeight="1">
      <c r="A239" s="9" t="s">
        <v>961</v>
      </c>
      <c r="B239" s="10" t="s">
        <v>962</v>
      </c>
      <c r="C239" s="10" t="s">
        <v>36</v>
      </c>
      <c r="D239" s="10">
        <v>127</v>
      </c>
      <c r="E239" s="10" t="s">
        <v>19</v>
      </c>
      <c r="F239" s="11" t="s">
        <v>355</v>
      </c>
      <c r="G239" s="11" t="s">
        <v>116</v>
      </c>
      <c r="H239" s="10">
        <v>2004</v>
      </c>
      <c r="I239" s="11" t="s">
        <v>19</v>
      </c>
      <c r="J239" s="11" t="s">
        <v>59</v>
      </c>
      <c r="K239" s="10" t="s">
        <v>19</v>
      </c>
      <c r="L239" s="12"/>
      <c r="M239" s="11" t="s">
        <v>120</v>
      </c>
      <c r="N239" s="10" t="s">
        <v>963</v>
      </c>
      <c r="O239" s="10" t="s">
        <v>358</v>
      </c>
      <c r="P239" s="10" t="s">
        <v>359</v>
      </c>
      <c r="Q239" s="13"/>
    </row>
    <row r="240" spans="1:17" ht="15.75" customHeight="1">
      <c r="A240" s="9" t="s">
        <v>964</v>
      </c>
      <c r="B240" s="10" t="s">
        <v>965</v>
      </c>
      <c r="C240" s="10" t="s">
        <v>77</v>
      </c>
      <c r="D240" s="10">
        <v>56</v>
      </c>
      <c r="E240" s="10" t="s">
        <v>19</v>
      </c>
      <c r="F240" s="11" t="s">
        <v>355</v>
      </c>
      <c r="G240" s="11" t="s">
        <v>116</v>
      </c>
      <c r="H240" s="10">
        <v>2004</v>
      </c>
      <c r="I240" s="11" t="s">
        <v>19</v>
      </c>
      <c r="J240" s="11" t="s">
        <v>966</v>
      </c>
      <c r="K240" s="10" t="s">
        <v>19</v>
      </c>
      <c r="L240" s="12"/>
      <c r="M240" s="11" t="s">
        <v>120</v>
      </c>
      <c r="N240" s="10" t="s">
        <v>967</v>
      </c>
      <c r="O240" s="10" t="s">
        <v>358</v>
      </c>
      <c r="P240" s="10" t="s">
        <v>359</v>
      </c>
      <c r="Q240" s="13"/>
    </row>
    <row r="241" spans="1:17" ht="15.75" customHeight="1">
      <c r="A241" s="9" t="s">
        <v>968</v>
      </c>
      <c r="B241" s="10" t="s">
        <v>969</v>
      </c>
      <c r="C241" s="10" t="s">
        <v>187</v>
      </c>
      <c r="D241" s="10">
        <v>124</v>
      </c>
      <c r="E241" s="10" t="s">
        <v>19</v>
      </c>
      <c r="F241" s="11" t="s">
        <v>355</v>
      </c>
      <c r="G241" s="11" t="s">
        <v>116</v>
      </c>
      <c r="H241" s="10">
        <v>2004</v>
      </c>
      <c r="I241" s="11" t="s">
        <v>19</v>
      </c>
      <c r="J241" s="11" t="s">
        <v>59</v>
      </c>
      <c r="K241" s="10" t="s">
        <v>19</v>
      </c>
      <c r="L241" s="12"/>
      <c r="M241" s="11" t="s">
        <v>356</v>
      </c>
      <c r="N241" s="10" t="s">
        <v>970</v>
      </c>
      <c r="O241" s="10" t="s">
        <v>358</v>
      </c>
      <c r="P241" s="10" t="s">
        <v>359</v>
      </c>
      <c r="Q241" s="13"/>
    </row>
    <row r="242" spans="1:17" ht="15.75" customHeight="1">
      <c r="A242" s="9" t="s">
        <v>971</v>
      </c>
      <c r="B242" s="10" t="s">
        <v>972</v>
      </c>
      <c r="C242" s="10" t="s">
        <v>36</v>
      </c>
      <c r="D242" s="10" t="s">
        <v>372</v>
      </c>
      <c r="E242" s="10" t="s">
        <v>19</v>
      </c>
      <c r="F242" s="11" t="s">
        <v>355</v>
      </c>
      <c r="G242" s="11" t="s">
        <v>116</v>
      </c>
      <c r="H242" s="10">
        <v>2004</v>
      </c>
      <c r="I242" s="11" t="s">
        <v>19</v>
      </c>
      <c r="J242" s="11" t="s">
        <v>59</v>
      </c>
      <c r="K242" s="10" t="s">
        <v>19</v>
      </c>
      <c r="L242" s="12"/>
      <c r="M242" s="11" t="s">
        <v>356</v>
      </c>
      <c r="N242" s="10" t="s">
        <v>973</v>
      </c>
      <c r="O242" s="10" t="s">
        <v>358</v>
      </c>
      <c r="P242" s="10" t="s">
        <v>359</v>
      </c>
      <c r="Q242" s="13"/>
    </row>
    <row r="243" spans="1:17" ht="15.75" customHeight="1">
      <c r="A243" s="9" t="s">
        <v>974</v>
      </c>
      <c r="B243" s="10" t="s">
        <v>975</v>
      </c>
      <c r="C243" s="10" t="s">
        <v>187</v>
      </c>
      <c r="D243" s="10">
        <v>124</v>
      </c>
      <c r="E243" s="10" t="s">
        <v>19</v>
      </c>
      <c r="F243" s="11" t="s">
        <v>355</v>
      </c>
      <c r="G243" s="11" t="s">
        <v>116</v>
      </c>
      <c r="H243" s="10">
        <v>2004</v>
      </c>
      <c r="I243" s="11" t="s">
        <v>19</v>
      </c>
      <c r="J243" s="11" t="s">
        <v>59</v>
      </c>
      <c r="K243" s="10" t="s">
        <v>19</v>
      </c>
      <c r="L243" s="12"/>
      <c r="M243" s="11" t="s">
        <v>356</v>
      </c>
      <c r="N243" s="10" t="s">
        <v>976</v>
      </c>
      <c r="O243" s="10" t="s">
        <v>358</v>
      </c>
      <c r="P243" s="10" t="s">
        <v>359</v>
      </c>
      <c r="Q243" s="13"/>
    </row>
    <row r="244" spans="1:17" ht="15.75" customHeight="1">
      <c r="A244" s="9" t="s">
        <v>977</v>
      </c>
      <c r="B244" s="10" t="s">
        <v>978</v>
      </c>
      <c r="C244" s="10" t="s">
        <v>187</v>
      </c>
      <c r="D244" s="10">
        <v>124</v>
      </c>
      <c r="E244" s="10" t="s">
        <v>19</v>
      </c>
      <c r="F244" s="11" t="s">
        <v>355</v>
      </c>
      <c r="G244" s="11" t="s">
        <v>116</v>
      </c>
      <c r="H244" s="10">
        <v>2004</v>
      </c>
      <c r="I244" s="11" t="s">
        <v>19</v>
      </c>
      <c r="J244" s="11" t="s">
        <v>59</v>
      </c>
      <c r="K244" s="10" t="s">
        <v>19</v>
      </c>
      <c r="L244" s="12"/>
      <c r="M244" s="11" t="s">
        <v>356</v>
      </c>
      <c r="N244" s="10" t="s">
        <v>979</v>
      </c>
      <c r="O244" s="10" t="s">
        <v>358</v>
      </c>
      <c r="P244" s="10" t="s">
        <v>359</v>
      </c>
      <c r="Q244" s="13"/>
    </row>
    <row r="245" spans="1:17" ht="15.75" customHeight="1">
      <c r="A245" s="9" t="s">
        <v>980</v>
      </c>
      <c r="B245" s="10" t="s">
        <v>981</v>
      </c>
      <c r="C245" s="10" t="s">
        <v>77</v>
      </c>
      <c r="D245" s="10">
        <v>56</v>
      </c>
      <c r="E245" s="10" t="s">
        <v>19</v>
      </c>
      <c r="F245" s="11" t="s">
        <v>355</v>
      </c>
      <c r="G245" s="11" t="s">
        <v>116</v>
      </c>
      <c r="H245" s="10">
        <v>2004</v>
      </c>
      <c r="I245" s="11" t="s">
        <v>19</v>
      </c>
      <c r="J245" s="11" t="s">
        <v>59</v>
      </c>
      <c r="K245" s="10" t="s">
        <v>19</v>
      </c>
      <c r="L245" s="12"/>
      <c r="M245" s="11" t="s">
        <v>356</v>
      </c>
      <c r="N245" s="10" t="s">
        <v>982</v>
      </c>
      <c r="O245" s="10" t="s">
        <v>358</v>
      </c>
      <c r="P245" s="10" t="s">
        <v>359</v>
      </c>
      <c r="Q245" s="13"/>
    </row>
    <row r="246" spans="1:17" ht="15.75" customHeight="1">
      <c r="A246" s="9" t="s">
        <v>983</v>
      </c>
      <c r="B246" s="10" t="s">
        <v>984</v>
      </c>
      <c r="C246" s="10" t="s">
        <v>36</v>
      </c>
      <c r="D246" s="10">
        <v>18</v>
      </c>
      <c r="E246" s="10" t="s">
        <v>19</v>
      </c>
      <c r="F246" s="11" t="s">
        <v>355</v>
      </c>
      <c r="G246" s="11" t="s">
        <v>116</v>
      </c>
      <c r="H246" s="10">
        <v>2004</v>
      </c>
      <c r="I246" s="11" t="s">
        <v>19</v>
      </c>
      <c r="J246" s="11" t="s">
        <v>362</v>
      </c>
      <c r="K246" s="10" t="s">
        <v>19</v>
      </c>
      <c r="L246" s="12"/>
      <c r="M246" s="11" t="s">
        <v>356</v>
      </c>
      <c r="N246" s="10" t="s">
        <v>985</v>
      </c>
      <c r="O246" s="10" t="s">
        <v>358</v>
      </c>
      <c r="P246" s="10" t="s">
        <v>359</v>
      </c>
      <c r="Q246" s="13"/>
    </row>
    <row r="247" spans="1:17" ht="15.75" customHeight="1">
      <c r="A247" s="9" t="s">
        <v>986</v>
      </c>
      <c r="B247" s="10" t="s">
        <v>987</v>
      </c>
      <c r="C247" s="10" t="s">
        <v>187</v>
      </c>
      <c r="D247" s="10">
        <v>124</v>
      </c>
      <c r="E247" s="10" t="s">
        <v>19</v>
      </c>
      <c r="F247" s="11" t="s">
        <v>355</v>
      </c>
      <c r="G247" s="11" t="s">
        <v>116</v>
      </c>
      <c r="H247" s="10">
        <v>2004</v>
      </c>
      <c r="I247" s="11" t="s">
        <v>19</v>
      </c>
      <c r="J247" s="11" t="s">
        <v>59</v>
      </c>
      <c r="K247" s="10" t="s">
        <v>19</v>
      </c>
      <c r="L247" s="12"/>
      <c r="M247" s="11" t="s">
        <v>356</v>
      </c>
      <c r="N247" s="10" t="s">
        <v>988</v>
      </c>
      <c r="O247" s="10" t="s">
        <v>358</v>
      </c>
      <c r="P247" s="10" t="s">
        <v>359</v>
      </c>
      <c r="Q247" s="13"/>
    </row>
    <row r="248" spans="1:17" ht="15.75" customHeight="1">
      <c r="A248" s="9" t="s">
        <v>989</v>
      </c>
      <c r="B248" s="10" t="s">
        <v>990</v>
      </c>
      <c r="C248" s="10" t="s">
        <v>36</v>
      </c>
      <c r="D248" s="10">
        <v>18</v>
      </c>
      <c r="E248" s="10" t="s">
        <v>19</v>
      </c>
      <c r="F248" s="11" t="s">
        <v>355</v>
      </c>
      <c r="G248" s="11" t="s">
        <v>116</v>
      </c>
      <c r="H248" s="10">
        <v>2004</v>
      </c>
      <c r="I248" s="11" t="s">
        <v>19</v>
      </c>
      <c r="J248" s="11" t="s">
        <v>59</v>
      </c>
      <c r="K248" s="10" t="s">
        <v>19</v>
      </c>
      <c r="L248" s="12"/>
      <c r="M248" s="11" t="s">
        <v>356</v>
      </c>
      <c r="N248" s="10" t="s">
        <v>991</v>
      </c>
      <c r="O248" s="10" t="s">
        <v>358</v>
      </c>
      <c r="P248" s="10" t="s">
        <v>359</v>
      </c>
      <c r="Q248" s="13"/>
    </row>
    <row r="249" spans="1:17" ht="15.75" customHeight="1">
      <c r="A249" s="9" t="s">
        <v>992</v>
      </c>
      <c r="B249" s="10" t="s">
        <v>993</v>
      </c>
      <c r="C249" s="10" t="s">
        <v>555</v>
      </c>
      <c r="D249" s="10">
        <v>7</v>
      </c>
      <c r="E249" s="10" t="s">
        <v>19</v>
      </c>
      <c r="F249" s="11" t="s">
        <v>71</v>
      </c>
      <c r="G249" s="11" t="s">
        <v>116</v>
      </c>
      <c r="H249" s="10">
        <v>2004</v>
      </c>
      <c r="I249" s="11" t="s">
        <v>19</v>
      </c>
      <c r="J249" s="11" t="s">
        <v>59</v>
      </c>
      <c r="K249" s="10" t="s">
        <v>19</v>
      </c>
      <c r="L249" s="12" t="s">
        <v>994</v>
      </c>
      <c r="M249" s="11" t="s">
        <v>72</v>
      </c>
      <c r="N249" s="10" t="s">
        <v>995</v>
      </c>
      <c r="O249" s="10" t="s">
        <v>531</v>
      </c>
      <c r="P249" s="10" t="s">
        <v>25</v>
      </c>
      <c r="Q249" s="13"/>
    </row>
    <row r="250" spans="1:17" ht="15.75" customHeight="1">
      <c r="A250" s="9" t="s">
        <v>996</v>
      </c>
      <c r="B250" s="10" t="s">
        <v>997</v>
      </c>
      <c r="C250" s="10" t="s">
        <v>36</v>
      </c>
      <c r="D250" s="10">
        <v>18</v>
      </c>
      <c r="E250" s="10" t="s">
        <v>19</v>
      </c>
      <c r="F250" s="11" t="s">
        <v>355</v>
      </c>
      <c r="G250" s="11" t="s">
        <v>116</v>
      </c>
      <c r="H250" s="10">
        <v>2004</v>
      </c>
      <c r="I250" s="11" t="s">
        <v>19</v>
      </c>
      <c r="J250" s="11" t="s">
        <v>59</v>
      </c>
      <c r="K250" s="10" t="s">
        <v>19</v>
      </c>
      <c r="L250" s="12"/>
      <c r="M250" s="11" t="s">
        <v>356</v>
      </c>
      <c r="N250" s="10" t="s">
        <v>998</v>
      </c>
      <c r="O250" s="10" t="s">
        <v>358</v>
      </c>
      <c r="P250" s="10" t="s">
        <v>359</v>
      </c>
      <c r="Q250" s="13"/>
    </row>
    <row r="251" spans="1:17" ht="15.75" customHeight="1">
      <c r="A251" s="9" t="s">
        <v>999</v>
      </c>
      <c r="B251" s="10" t="s">
        <v>1000</v>
      </c>
      <c r="C251" s="10" t="s">
        <v>36</v>
      </c>
      <c r="D251" s="10" t="s">
        <v>372</v>
      </c>
      <c r="E251" s="10" t="s">
        <v>19</v>
      </c>
      <c r="F251" s="11" t="s">
        <v>355</v>
      </c>
      <c r="G251" s="11" t="s">
        <v>116</v>
      </c>
      <c r="H251" s="10">
        <v>2004</v>
      </c>
      <c r="I251" s="11" t="s">
        <v>19</v>
      </c>
      <c r="J251" s="11" t="s">
        <v>59</v>
      </c>
      <c r="K251" s="10" t="s">
        <v>19</v>
      </c>
      <c r="L251" s="12"/>
      <c r="M251" s="11" t="s">
        <v>356</v>
      </c>
      <c r="N251" s="10" t="s">
        <v>1001</v>
      </c>
      <c r="O251" s="10" t="s">
        <v>358</v>
      </c>
      <c r="P251" s="10" t="s">
        <v>359</v>
      </c>
      <c r="Q251" s="13"/>
    </row>
    <row r="252" spans="1:17" ht="15.75" customHeight="1">
      <c r="A252" s="9" t="s">
        <v>1002</v>
      </c>
      <c r="B252" s="10" t="s">
        <v>1003</v>
      </c>
      <c r="C252" s="10" t="s">
        <v>36</v>
      </c>
      <c r="D252" s="10">
        <v>122</v>
      </c>
      <c r="E252" s="10" t="s">
        <v>19</v>
      </c>
      <c r="F252" s="11" t="s">
        <v>355</v>
      </c>
      <c r="G252" s="11" t="s">
        <v>116</v>
      </c>
      <c r="H252" s="10">
        <v>2004</v>
      </c>
      <c r="I252" s="11" t="s">
        <v>19</v>
      </c>
      <c r="J252" s="11" t="s">
        <v>59</v>
      </c>
      <c r="K252" s="10" t="s">
        <v>19</v>
      </c>
      <c r="L252" s="12"/>
      <c r="M252" s="11" t="s">
        <v>356</v>
      </c>
      <c r="N252" s="10" t="s">
        <v>1004</v>
      </c>
      <c r="O252" s="10" t="s">
        <v>358</v>
      </c>
      <c r="P252" s="10" t="s">
        <v>359</v>
      </c>
      <c r="Q252" s="13"/>
    </row>
    <row r="253" spans="1:17" ht="15.75" customHeight="1">
      <c r="A253" s="9" t="s">
        <v>1005</v>
      </c>
      <c r="B253" s="10" t="s">
        <v>1006</v>
      </c>
      <c r="C253" s="10" t="s">
        <v>18</v>
      </c>
      <c r="D253" s="10">
        <v>53</v>
      </c>
      <c r="E253" s="10" t="s">
        <v>19</v>
      </c>
      <c r="F253" s="11" t="s">
        <v>71</v>
      </c>
      <c r="G253" s="11" t="s">
        <v>116</v>
      </c>
      <c r="H253" s="10">
        <v>2004</v>
      </c>
      <c r="I253" s="11" t="s">
        <v>19</v>
      </c>
      <c r="J253" s="11" t="s">
        <v>362</v>
      </c>
      <c r="K253" s="10" t="s">
        <v>19</v>
      </c>
      <c r="L253" s="12" t="s">
        <v>1007</v>
      </c>
      <c r="M253" s="11" t="s">
        <v>72</v>
      </c>
      <c r="N253" s="10" t="s">
        <v>1008</v>
      </c>
      <c r="O253" s="10" t="s">
        <v>531</v>
      </c>
      <c r="P253" s="10" t="s">
        <v>44</v>
      </c>
      <c r="Q253" s="13"/>
    </row>
    <row r="254" spans="1:17" ht="15.75" customHeight="1">
      <c r="A254" s="9" t="s">
        <v>1009</v>
      </c>
      <c r="B254" s="10" t="s">
        <v>1010</v>
      </c>
      <c r="C254" s="10" t="s">
        <v>36</v>
      </c>
      <c r="D254" s="10">
        <v>66</v>
      </c>
      <c r="E254" s="10" t="s">
        <v>19</v>
      </c>
      <c r="F254" s="11" t="s">
        <v>71</v>
      </c>
      <c r="G254" s="11" t="s">
        <v>116</v>
      </c>
      <c r="H254" s="10" t="s">
        <v>1011</v>
      </c>
      <c r="I254" s="11" t="s">
        <v>19</v>
      </c>
      <c r="J254" s="11" t="s">
        <v>362</v>
      </c>
      <c r="K254" s="10" t="s">
        <v>19</v>
      </c>
      <c r="L254" s="12" t="s">
        <v>1012</v>
      </c>
      <c r="M254" s="11" t="s">
        <v>72</v>
      </c>
      <c r="N254" s="10" t="s">
        <v>1013</v>
      </c>
      <c r="O254" s="10" t="s">
        <v>531</v>
      </c>
      <c r="P254" s="10" t="s">
        <v>25</v>
      </c>
      <c r="Q254" s="13"/>
    </row>
    <row r="255" spans="1:17" ht="15.75" customHeight="1">
      <c r="A255" s="9" t="s">
        <v>1014</v>
      </c>
      <c r="B255" s="10" t="s">
        <v>1015</v>
      </c>
      <c r="C255" s="10" t="s">
        <v>36</v>
      </c>
      <c r="D255" s="10">
        <v>18</v>
      </c>
      <c r="E255" s="10" t="s">
        <v>19</v>
      </c>
      <c r="F255" s="11" t="s">
        <v>355</v>
      </c>
      <c r="G255" s="11" t="s">
        <v>116</v>
      </c>
      <c r="H255" s="10">
        <v>2005</v>
      </c>
      <c r="I255" s="11" t="s">
        <v>19</v>
      </c>
      <c r="J255" s="11" t="s">
        <v>59</v>
      </c>
      <c r="K255" s="10" t="s">
        <v>19</v>
      </c>
      <c r="L255" s="12"/>
      <c r="M255" s="11" t="s">
        <v>120</v>
      </c>
      <c r="N255" s="10" t="s">
        <v>1016</v>
      </c>
      <c r="O255" s="10" t="s">
        <v>358</v>
      </c>
      <c r="P255" s="10" t="s">
        <v>359</v>
      </c>
      <c r="Q255" s="13"/>
    </row>
    <row r="256" spans="1:17" ht="15.75" customHeight="1">
      <c r="A256" s="9" t="s">
        <v>1017</v>
      </c>
      <c r="B256" s="10" t="s">
        <v>1018</v>
      </c>
      <c r="C256" s="10" t="s">
        <v>187</v>
      </c>
      <c r="D256" s="10">
        <v>124</v>
      </c>
      <c r="E256" s="10" t="s">
        <v>19</v>
      </c>
      <c r="F256" s="11" t="s">
        <v>355</v>
      </c>
      <c r="G256" s="11" t="s">
        <v>116</v>
      </c>
      <c r="H256" s="10">
        <v>2005</v>
      </c>
      <c r="I256" s="11" t="s">
        <v>19</v>
      </c>
      <c r="J256" s="11" t="s">
        <v>59</v>
      </c>
      <c r="K256" s="10" t="s">
        <v>19</v>
      </c>
      <c r="L256" s="12"/>
      <c r="M256" s="11" t="s">
        <v>356</v>
      </c>
      <c r="N256" s="10" t="s">
        <v>1019</v>
      </c>
      <c r="O256" s="10" t="s">
        <v>358</v>
      </c>
      <c r="P256" s="10" t="s">
        <v>359</v>
      </c>
      <c r="Q256" s="13"/>
    </row>
    <row r="257" spans="1:17" ht="15.75" customHeight="1">
      <c r="A257" s="9" t="s">
        <v>1020</v>
      </c>
      <c r="B257" s="10" t="s">
        <v>1021</v>
      </c>
      <c r="C257" s="10" t="s">
        <v>36</v>
      </c>
      <c r="D257" s="10" t="s">
        <v>372</v>
      </c>
      <c r="E257" s="10" t="s">
        <v>19</v>
      </c>
      <c r="F257" s="11" t="s">
        <v>355</v>
      </c>
      <c r="G257" s="11" t="s">
        <v>116</v>
      </c>
      <c r="H257" s="10">
        <v>2005</v>
      </c>
      <c r="I257" s="11" t="s">
        <v>19</v>
      </c>
      <c r="J257" s="11" t="s">
        <v>59</v>
      </c>
      <c r="K257" s="10" t="s">
        <v>19</v>
      </c>
      <c r="L257" s="12"/>
      <c r="M257" s="11" t="s">
        <v>356</v>
      </c>
      <c r="N257" s="10" t="s">
        <v>1022</v>
      </c>
      <c r="O257" s="10" t="s">
        <v>358</v>
      </c>
      <c r="P257" s="10" t="s">
        <v>359</v>
      </c>
      <c r="Q257" s="13"/>
    </row>
    <row r="258" spans="1:17" ht="15.75" customHeight="1">
      <c r="A258" s="9" t="s">
        <v>1023</v>
      </c>
      <c r="B258" s="10" t="s">
        <v>1024</v>
      </c>
      <c r="C258" s="10" t="s">
        <v>187</v>
      </c>
      <c r="D258" s="10">
        <v>124</v>
      </c>
      <c r="E258" s="10" t="s">
        <v>19</v>
      </c>
      <c r="F258" s="11" t="s">
        <v>355</v>
      </c>
      <c r="G258" s="11" t="s">
        <v>116</v>
      </c>
      <c r="H258" s="10">
        <v>2005</v>
      </c>
      <c r="I258" s="11" t="s">
        <v>19</v>
      </c>
      <c r="J258" s="11" t="s">
        <v>59</v>
      </c>
      <c r="K258" s="10" t="s">
        <v>19</v>
      </c>
      <c r="L258" s="12"/>
      <c r="M258" s="11" t="s">
        <v>356</v>
      </c>
      <c r="N258" s="10" t="s">
        <v>1025</v>
      </c>
      <c r="O258" s="10" t="s">
        <v>358</v>
      </c>
      <c r="P258" s="10" t="s">
        <v>359</v>
      </c>
      <c r="Q258" s="13"/>
    </row>
    <row r="259" spans="1:17" ht="15.75" customHeight="1">
      <c r="A259" s="9" t="s">
        <v>1026</v>
      </c>
      <c r="B259" s="10" t="s">
        <v>1027</v>
      </c>
      <c r="C259" s="10" t="s">
        <v>187</v>
      </c>
      <c r="D259" s="10">
        <v>124</v>
      </c>
      <c r="E259" s="10" t="s">
        <v>19</v>
      </c>
      <c r="F259" s="11" t="s">
        <v>355</v>
      </c>
      <c r="G259" s="11" t="s">
        <v>116</v>
      </c>
      <c r="H259" s="10">
        <v>2005</v>
      </c>
      <c r="I259" s="11" t="s">
        <v>19</v>
      </c>
      <c r="J259" s="11" t="s">
        <v>59</v>
      </c>
      <c r="K259" s="10" t="s">
        <v>19</v>
      </c>
      <c r="L259" s="12"/>
      <c r="M259" s="11" t="s">
        <v>356</v>
      </c>
      <c r="N259" s="10" t="s">
        <v>1028</v>
      </c>
      <c r="O259" s="10" t="s">
        <v>358</v>
      </c>
      <c r="P259" s="10" t="s">
        <v>359</v>
      </c>
      <c r="Q259" s="13"/>
    </row>
    <row r="260" spans="1:17" ht="15.75" customHeight="1">
      <c r="A260" s="9" t="s">
        <v>1029</v>
      </c>
      <c r="B260" s="10" t="s">
        <v>1030</v>
      </c>
      <c r="C260" s="10" t="s">
        <v>77</v>
      </c>
      <c r="D260" s="10">
        <v>56</v>
      </c>
      <c r="E260" s="10" t="s">
        <v>19</v>
      </c>
      <c r="F260" s="11" t="s">
        <v>355</v>
      </c>
      <c r="G260" s="11" t="s">
        <v>116</v>
      </c>
      <c r="H260" s="10">
        <v>2005</v>
      </c>
      <c r="I260" s="11" t="s">
        <v>19</v>
      </c>
      <c r="J260" s="11" t="s">
        <v>59</v>
      </c>
      <c r="K260" s="10" t="s">
        <v>19</v>
      </c>
      <c r="L260" s="12"/>
      <c r="M260" s="11" t="s">
        <v>356</v>
      </c>
      <c r="N260" s="10" t="s">
        <v>1031</v>
      </c>
      <c r="O260" s="10" t="s">
        <v>358</v>
      </c>
      <c r="P260" s="10" t="s">
        <v>359</v>
      </c>
      <c r="Q260" s="13"/>
    </row>
    <row r="261" spans="1:17" ht="15.75" customHeight="1">
      <c r="A261" s="9" t="s">
        <v>1032</v>
      </c>
      <c r="B261" s="10" t="s">
        <v>1033</v>
      </c>
      <c r="C261" s="10" t="s">
        <v>36</v>
      </c>
      <c r="D261" s="10">
        <v>18</v>
      </c>
      <c r="E261" s="10" t="s">
        <v>19</v>
      </c>
      <c r="F261" s="11" t="s">
        <v>355</v>
      </c>
      <c r="G261" s="11" t="s">
        <v>116</v>
      </c>
      <c r="H261" s="10">
        <v>2005</v>
      </c>
      <c r="I261" s="11" t="s">
        <v>19</v>
      </c>
      <c r="J261" s="11" t="s">
        <v>59</v>
      </c>
      <c r="K261" s="10" t="s">
        <v>19</v>
      </c>
      <c r="L261" s="12"/>
      <c r="M261" s="11" t="s">
        <v>356</v>
      </c>
      <c r="N261" s="10" t="s">
        <v>1034</v>
      </c>
      <c r="O261" s="10" t="s">
        <v>358</v>
      </c>
      <c r="P261" s="10" t="s">
        <v>359</v>
      </c>
      <c r="Q261" s="13"/>
    </row>
    <row r="262" spans="1:17" ht="15.75" customHeight="1">
      <c r="A262" s="9" t="s">
        <v>1035</v>
      </c>
      <c r="B262" s="10" t="s">
        <v>1036</v>
      </c>
      <c r="C262" s="10" t="s">
        <v>36</v>
      </c>
      <c r="D262" s="10" t="s">
        <v>372</v>
      </c>
      <c r="E262" s="10" t="s">
        <v>19</v>
      </c>
      <c r="F262" s="11" t="s">
        <v>355</v>
      </c>
      <c r="G262" s="11" t="s">
        <v>116</v>
      </c>
      <c r="H262" s="10">
        <v>2005</v>
      </c>
      <c r="I262" s="11" t="s">
        <v>19</v>
      </c>
      <c r="J262" s="11" t="s">
        <v>59</v>
      </c>
      <c r="K262" s="10" t="s">
        <v>19</v>
      </c>
      <c r="L262" s="12"/>
      <c r="M262" s="11" t="s">
        <v>356</v>
      </c>
      <c r="N262" s="10" t="s">
        <v>1037</v>
      </c>
      <c r="O262" s="10" t="s">
        <v>358</v>
      </c>
      <c r="P262" s="10" t="s">
        <v>359</v>
      </c>
      <c r="Q262" s="13"/>
    </row>
    <row r="263" spans="1:17" ht="15.75" customHeight="1">
      <c r="A263" s="9" t="s">
        <v>1038</v>
      </c>
      <c r="B263" s="10" t="s">
        <v>1039</v>
      </c>
      <c r="C263" s="10" t="s">
        <v>187</v>
      </c>
      <c r="D263" s="10">
        <v>124</v>
      </c>
      <c r="E263" s="10" t="s">
        <v>19</v>
      </c>
      <c r="F263" s="11" t="s">
        <v>355</v>
      </c>
      <c r="G263" s="11" t="s">
        <v>116</v>
      </c>
      <c r="H263" s="10">
        <v>2005</v>
      </c>
      <c r="I263" s="11" t="s">
        <v>19</v>
      </c>
      <c r="J263" s="11" t="s">
        <v>59</v>
      </c>
      <c r="K263" s="10" t="s">
        <v>19</v>
      </c>
      <c r="L263" s="12"/>
      <c r="M263" s="11" t="s">
        <v>356</v>
      </c>
      <c r="N263" s="10" t="s">
        <v>1040</v>
      </c>
      <c r="O263" s="10" t="s">
        <v>358</v>
      </c>
      <c r="P263" s="10" t="s">
        <v>359</v>
      </c>
      <c r="Q263" s="13"/>
    </row>
    <row r="264" spans="1:17" ht="15.75" customHeight="1">
      <c r="A264" s="9" t="s">
        <v>1041</v>
      </c>
      <c r="B264" s="10" t="s">
        <v>1042</v>
      </c>
      <c r="C264" s="10" t="s">
        <v>36</v>
      </c>
      <c r="D264" s="10">
        <v>66</v>
      </c>
      <c r="E264" s="10" t="s">
        <v>19</v>
      </c>
      <c r="F264" s="11" t="s">
        <v>355</v>
      </c>
      <c r="G264" s="11" t="s">
        <v>116</v>
      </c>
      <c r="H264" s="10">
        <v>2005</v>
      </c>
      <c r="I264" s="11" t="s">
        <v>19</v>
      </c>
      <c r="J264" s="11" t="s">
        <v>59</v>
      </c>
      <c r="K264" s="10" t="s">
        <v>19</v>
      </c>
      <c r="L264" s="12"/>
      <c r="M264" s="11" t="s">
        <v>356</v>
      </c>
      <c r="N264" s="10" t="s">
        <v>1043</v>
      </c>
      <c r="O264" s="10" t="s">
        <v>358</v>
      </c>
      <c r="P264" s="10" t="s">
        <v>359</v>
      </c>
      <c r="Q264" s="13"/>
    </row>
    <row r="265" spans="1:17" ht="15.75" customHeight="1">
      <c r="A265" s="9" t="s">
        <v>1044</v>
      </c>
      <c r="B265" s="10" t="s">
        <v>1045</v>
      </c>
      <c r="C265" s="10" t="s">
        <v>187</v>
      </c>
      <c r="D265" s="10">
        <v>124</v>
      </c>
      <c r="E265" s="10" t="s">
        <v>19</v>
      </c>
      <c r="F265" s="11" t="s">
        <v>355</v>
      </c>
      <c r="G265" s="11" t="s">
        <v>116</v>
      </c>
      <c r="H265" s="10">
        <v>2005</v>
      </c>
      <c r="I265" s="11" t="s">
        <v>19</v>
      </c>
      <c r="J265" s="11" t="s">
        <v>59</v>
      </c>
      <c r="K265" s="10" t="s">
        <v>19</v>
      </c>
      <c r="L265" s="12"/>
      <c r="M265" s="11" t="s">
        <v>356</v>
      </c>
      <c r="N265" s="10" t="s">
        <v>1046</v>
      </c>
      <c r="O265" s="10" t="s">
        <v>358</v>
      </c>
      <c r="P265" s="10" t="s">
        <v>359</v>
      </c>
      <c r="Q265" s="13"/>
    </row>
    <row r="266" spans="1:17" ht="15.75" customHeight="1">
      <c r="A266" s="9" t="s">
        <v>1047</v>
      </c>
      <c r="B266" s="10" t="s">
        <v>1048</v>
      </c>
      <c r="C266" s="10" t="s">
        <v>77</v>
      </c>
      <c r="D266" s="10">
        <v>62</v>
      </c>
      <c r="E266" s="10" t="s">
        <v>19</v>
      </c>
      <c r="F266" s="11" t="s">
        <v>355</v>
      </c>
      <c r="G266" s="11" t="s">
        <v>116</v>
      </c>
      <c r="H266" s="10">
        <v>2005</v>
      </c>
      <c r="I266" s="11" t="s">
        <v>19</v>
      </c>
      <c r="J266" s="11" t="s">
        <v>362</v>
      </c>
      <c r="K266" s="10" t="s">
        <v>19</v>
      </c>
      <c r="L266" s="12"/>
      <c r="M266" s="11" t="s">
        <v>356</v>
      </c>
      <c r="N266" s="10" t="s">
        <v>1049</v>
      </c>
      <c r="O266" s="10" t="s">
        <v>358</v>
      </c>
      <c r="P266" s="10" t="s">
        <v>359</v>
      </c>
      <c r="Q266" s="13"/>
    </row>
    <row r="267" spans="1:17" ht="15.75" customHeight="1">
      <c r="A267" s="9" t="s">
        <v>1050</v>
      </c>
      <c r="B267" s="10" t="s">
        <v>1051</v>
      </c>
      <c r="C267" s="10" t="s">
        <v>77</v>
      </c>
      <c r="D267" s="10">
        <v>1755</v>
      </c>
      <c r="E267" s="10" t="s">
        <v>19</v>
      </c>
      <c r="F267" s="11" t="s">
        <v>355</v>
      </c>
      <c r="G267" s="11" t="s">
        <v>116</v>
      </c>
      <c r="H267" s="10">
        <v>2005</v>
      </c>
      <c r="I267" s="11" t="s">
        <v>19</v>
      </c>
      <c r="J267" s="11" t="s">
        <v>59</v>
      </c>
      <c r="K267" s="10" t="s">
        <v>19</v>
      </c>
      <c r="L267" s="12"/>
      <c r="M267" s="11" t="s">
        <v>356</v>
      </c>
      <c r="N267" s="10" t="s">
        <v>1052</v>
      </c>
      <c r="O267" s="10" t="s">
        <v>358</v>
      </c>
      <c r="P267" s="10" t="s">
        <v>359</v>
      </c>
      <c r="Q267" s="13"/>
    </row>
    <row r="268" spans="1:17" ht="15.75" customHeight="1">
      <c r="A268" s="9" t="s">
        <v>1053</v>
      </c>
      <c r="B268" s="10" t="s">
        <v>1054</v>
      </c>
      <c r="C268" s="10" t="s">
        <v>36</v>
      </c>
      <c r="D268" s="10">
        <v>18</v>
      </c>
      <c r="E268" s="10" t="s">
        <v>19</v>
      </c>
      <c r="F268" s="11" t="s">
        <v>355</v>
      </c>
      <c r="G268" s="11" t="s">
        <v>116</v>
      </c>
      <c r="H268" s="10">
        <v>2005</v>
      </c>
      <c r="I268" s="11" t="s">
        <v>19</v>
      </c>
      <c r="J268" s="11" t="s">
        <v>59</v>
      </c>
      <c r="K268" s="10" t="s">
        <v>19</v>
      </c>
      <c r="L268" s="12"/>
      <c r="M268" s="11" t="s">
        <v>356</v>
      </c>
      <c r="N268" s="10" t="s">
        <v>1055</v>
      </c>
      <c r="O268" s="10" t="s">
        <v>358</v>
      </c>
      <c r="P268" s="10" t="s">
        <v>359</v>
      </c>
      <c r="Q268" s="13"/>
    </row>
    <row r="269" spans="1:17" ht="15.75" customHeight="1">
      <c r="A269" s="9" t="s">
        <v>1056</v>
      </c>
      <c r="B269" s="10" t="s">
        <v>1057</v>
      </c>
      <c r="C269" s="10" t="s">
        <v>187</v>
      </c>
      <c r="D269" s="10">
        <v>124</v>
      </c>
      <c r="E269" s="10" t="s">
        <v>19</v>
      </c>
      <c r="F269" s="11" t="s">
        <v>355</v>
      </c>
      <c r="G269" s="11" t="s">
        <v>116</v>
      </c>
      <c r="H269" s="10">
        <v>2005</v>
      </c>
      <c r="I269" s="11" t="s">
        <v>19</v>
      </c>
      <c r="J269" s="11" t="s">
        <v>59</v>
      </c>
      <c r="K269" s="10" t="s">
        <v>19</v>
      </c>
      <c r="L269" s="12"/>
      <c r="M269" s="11" t="s">
        <v>356</v>
      </c>
      <c r="N269" s="10" t="s">
        <v>1058</v>
      </c>
      <c r="O269" s="10" t="s">
        <v>358</v>
      </c>
      <c r="P269" s="10" t="s">
        <v>359</v>
      </c>
      <c r="Q269" s="13"/>
    </row>
    <row r="270" spans="1:17" ht="15.75" customHeight="1">
      <c r="A270" s="9" t="s">
        <v>1059</v>
      </c>
      <c r="B270" s="10" t="s">
        <v>1060</v>
      </c>
      <c r="C270" s="10" t="s">
        <v>77</v>
      </c>
      <c r="D270" s="10">
        <v>62</v>
      </c>
      <c r="E270" s="10" t="s">
        <v>19</v>
      </c>
      <c r="F270" s="11" t="s">
        <v>355</v>
      </c>
      <c r="G270" s="11" t="s">
        <v>116</v>
      </c>
      <c r="H270" s="10">
        <v>2005</v>
      </c>
      <c r="I270" s="11" t="s">
        <v>19</v>
      </c>
      <c r="J270" s="11" t="s">
        <v>59</v>
      </c>
      <c r="K270" s="10" t="s">
        <v>19</v>
      </c>
      <c r="L270" s="12"/>
      <c r="M270" s="11" t="s">
        <v>356</v>
      </c>
      <c r="N270" s="10" t="s">
        <v>1061</v>
      </c>
      <c r="O270" s="10" t="s">
        <v>358</v>
      </c>
      <c r="P270" s="10" t="s">
        <v>359</v>
      </c>
      <c r="Q270" s="13"/>
    </row>
    <row r="271" spans="1:17" ht="15.75" customHeight="1">
      <c r="A271" s="9" t="s">
        <v>1062</v>
      </c>
      <c r="B271" s="10" t="s">
        <v>1063</v>
      </c>
      <c r="C271" s="10"/>
      <c r="D271" s="10">
        <v>103</v>
      </c>
      <c r="E271" s="10" t="s">
        <v>19</v>
      </c>
      <c r="F271" s="11" t="s">
        <v>355</v>
      </c>
      <c r="G271" s="11" t="s">
        <v>116</v>
      </c>
      <c r="H271" s="10">
        <v>2005</v>
      </c>
      <c r="I271" s="11" t="s">
        <v>19</v>
      </c>
      <c r="J271" s="11" t="s">
        <v>1064</v>
      </c>
      <c r="K271" s="10" t="s">
        <v>19</v>
      </c>
      <c r="L271" s="12"/>
      <c r="M271" s="11" t="s">
        <v>356</v>
      </c>
      <c r="N271" s="10" t="s">
        <v>1065</v>
      </c>
      <c r="O271" s="10" t="s">
        <v>358</v>
      </c>
      <c r="P271" s="10" t="s">
        <v>359</v>
      </c>
      <c r="Q271" s="13"/>
    </row>
    <row r="272" spans="1:17" ht="15.75" customHeight="1">
      <c r="A272" s="9" t="s">
        <v>1066</v>
      </c>
      <c r="B272" s="10" t="s">
        <v>1067</v>
      </c>
      <c r="C272" s="10" t="s">
        <v>555</v>
      </c>
      <c r="D272" s="10">
        <v>9</v>
      </c>
      <c r="E272" s="10" t="s">
        <v>19</v>
      </c>
      <c r="F272" s="11" t="s">
        <v>355</v>
      </c>
      <c r="G272" s="11" t="s">
        <v>116</v>
      </c>
      <c r="H272" s="10" t="s">
        <v>556</v>
      </c>
      <c r="I272" s="11" t="s">
        <v>19</v>
      </c>
      <c r="J272" s="11" t="s">
        <v>362</v>
      </c>
      <c r="K272" s="10" t="s">
        <v>19</v>
      </c>
      <c r="L272" s="12"/>
      <c r="M272" s="11" t="s">
        <v>120</v>
      </c>
      <c r="N272" s="10" t="s">
        <v>1068</v>
      </c>
      <c r="O272" s="10" t="s">
        <v>358</v>
      </c>
      <c r="P272" s="10" t="s">
        <v>359</v>
      </c>
      <c r="Q272" s="13"/>
    </row>
    <row r="273" spans="1:17" ht="15.75" customHeight="1">
      <c r="A273" s="9" t="s">
        <v>1069</v>
      </c>
      <c r="B273" s="10" t="s">
        <v>1070</v>
      </c>
      <c r="C273" s="10"/>
      <c r="D273" s="10">
        <v>321</v>
      </c>
      <c r="E273" s="10" t="s">
        <v>19</v>
      </c>
      <c r="F273" s="11" t="s">
        <v>355</v>
      </c>
      <c r="G273" s="11" t="s">
        <v>116</v>
      </c>
      <c r="H273" s="10">
        <v>2005</v>
      </c>
      <c r="I273" s="11" t="s">
        <v>19</v>
      </c>
      <c r="J273" s="11" t="s">
        <v>1071</v>
      </c>
      <c r="K273" s="10" t="s">
        <v>19</v>
      </c>
      <c r="L273" s="12"/>
      <c r="M273" s="11" t="s">
        <v>356</v>
      </c>
      <c r="N273" s="10" t="s">
        <v>1072</v>
      </c>
      <c r="O273" s="10" t="s">
        <v>358</v>
      </c>
      <c r="P273" s="10" t="s">
        <v>359</v>
      </c>
      <c r="Q273" s="13"/>
    </row>
    <row r="274" spans="1:17" ht="15.75" customHeight="1">
      <c r="A274" s="9" t="s">
        <v>1073</v>
      </c>
      <c r="B274" s="10" t="s">
        <v>1074</v>
      </c>
      <c r="C274" s="10" t="s">
        <v>36</v>
      </c>
      <c r="D274" s="10">
        <v>121</v>
      </c>
      <c r="E274" s="10" t="s">
        <v>19</v>
      </c>
      <c r="F274" s="11" t="s">
        <v>355</v>
      </c>
      <c r="G274" s="11" t="s">
        <v>116</v>
      </c>
      <c r="H274" s="10">
        <v>2006</v>
      </c>
      <c r="I274" s="11" t="s">
        <v>19</v>
      </c>
      <c r="J274" s="11" t="s">
        <v>59</v>
      </c>
      <c r="K274" s="10" t="s">
        <v>19</v>
      </c>
      <c r="L274" s="12"/>
      <c r="M274" s="11" t="s">
        <v>356</v>
      </c>
      <c r="N274" s="10" t="s">
        <v>1075</v>
      </c>
      <c r="O274" s="10" t="s">
        <v>358</v>
      </c>
      <c r="P274" s="10" t="s">
        <v>359</v>
      </c>
      <c r="Q274" s="13"/>
    </row>
    <row r="275" spans="1:17" ht="15.75" customHeight="1">
      <c r="A275" s="9" t="s">
        <v>1076</v>
      </c>
      <c r="B275" s="10" t="s">
        <v>1077</v>
      </c>
      <c r="C275" s="10" t="s">
        <v>187</v>
      </c>
      <c r="D275" s="10">
        <v>124</v>
      </c>
      <c r="E275" s="10" t="s">
        <v>19</v>
      </c>
      <c r="F275" s="11" t="s">
        <v>355</v>
      </c>
      <c r="G275" s="11" t="s">
        <v>116</v>
      </c>
      <c r="H275" s="10">
        <v>2006</v>
      </c>
      <c r="I275" s="11" t="s">
        <v>19</v>
      </c>
      <c r="J275" s="11" t="s">
        <v>59</v>
      </c>
      <c r="K275" s="10" t="s">
        <v>19</v>
      </c>
      <c r="L275" s="12"/>
      <c r="M275" s="11" t="s">
        <v>356</v>
      </c>
      <c r="N275" s="10" t="s">
        <v>1078</v>
      </c>
      <c r="O275" s="10" t="s">
        <v>358</v>
      </c>
      <c r="P275" s="10" t="s">
        <v>359</v>
      </c>
      <c r="Q275" s="13"/>
    </row>
    <row r="276" spans="1:17" ht="15.75" customHeight="1">
      <c r="A276" s="9" t="s">
        <v>1079</v>
      </c>
      <c r="B276" s="10" t="s">
        <v>1080</v>
      </c>
      <c r="C276" s="10" t="s">
        <v>36</v>
      </c>
      <c r="D276" s="10" t="s">
        <v>372</v>
      </c>
      <c r="E276" s="10" t="s">
        <v>19</v>
      </c>
      <c r="F276" s="11" t="s">
        <v>355</v>
      </c>
      <c r="G276" s="11" t="s">
        <v>116</v>
      </c>
      <c r="H276" s="10">
        <v>2006</v>
      </c>
      <c r="I276" s="11" t="s">
        <v>19</v>
      </c>
      <c r="J276" s="11" t="s">
        <v>59</v>
      </c>
      <c r="K276" s="10" t="s">
        <v>19</v>
      </c>
      <c r="L276" s="12"/>
      <c r="M276" s="11" t="s">
        <v>356</v>
      </c>
      <c r="N276" s="10" t="s">
        <v>1081</v>
      </c>
      <c r="O276" s="10" t="s">
        <v>358</v>
      </c>
      <c r="P276" s="10" t="s">
        <v>359</v>
      </c>
      <c r="Q276" s="13"/>
    </row>
    <row r="277" spans="1:17" ht="15.75" customHeight="1">
      <c r="A277" s="9" t="s">
        <v>1082</v>
      </c>
      <c r="B277" s="10" t="s">
        <v>1083</v>
      </c>
      <c r="C277" s="10" t="s">
        <v>36</v>
      </c>
      <c r="D277" s="10" t="s">
        <v>372</v>
      </c>
      <c r="E277" s="10" t="s">
        <v>19</v>
      </c>
      <c r="F277" s="11" t="s">
        <v>355</v>
      </c>
      <c r="G277" s="11" t="s">
        <v>116</v>
      </c>
      <c r="H277" s="10">
        <v>2006</v>
      </c>
      <c r="I277" s="11" t="s">
        <v>19</v>
      </c>
      <c r="J277" s="11" t="s">
        <v>59</v>
      </c>
      <c r="K277" s="10" t="s">
        <v>19</v>
      </c>
      <c r="L277" s="12"/>
      <c r="M277" s="11" t="s">
        <v>356</v>
      </c>
      <c r="N277" s="10" t="s">
        <v>1084</v>
      </c>
      <c r="O277" s="10" t="s">
        <v>358</v>
      </c>
      <c r="P277" s="10" t="s">
        <v>359</v>
      </c>
      <c r="Q277" s="13"/>
    </row>
    <row r="278" spans="1:17" ht="15.75" customHeight="1">
      <c r="A278" s="9" t="s">
        <v>1085</v>
      </c>
      <c r="B278" s="10" t="s">
        <v>1086</v>
      </c>
      <c r="C278" s="10" t="s">
        <v>77</v>
      </c>
      <c r="D278" s="10">
        <v>56</v>
      </c>
      <c r="E278" s="10" t="s">
        <v>19</v>
      </c>
      <c r="F278" s="11" t="s">
        <v>355</v>
      </c>
      <c r="G278" s="11" t="s">
        <v>116</v>
      </c>
      <c r="H278" s="10">
        <v>2006</v>
      </c>
      <c r="I278" s="11" t="s">
        <v>19</v>
      </c>
      <c r="J278" s="11" t="s">
        <v>59</v>
      </c>
      <c r="K278" s="10" t="s">
        <v>19</v>
      </c>
      <c r="L278" s="12"/>
      <c r="M278" s="11" t="s">
        <v>120</v>
      </c>
      <c r="N278" s="10" t="s">
        <v>1087</v>
      </c>
      <c r="O278" s="10" t="s">
        <v>358</v>
      </c>
      <c r="P278" s="10" t="s">
        <v>359</v>
      </c>
      <c r="Q278" s="13"/>
    </row>
    <row r="279" spans="1:17" ht="15.75" customHeight="1">
      <c r="A279" s="9" t="s">
        <v>1088</v>
      </c>
      <c r="B279" s="10" t="s">
        <v>1089</v>
      </c>
      <c r="C279" s="10" t="s">
        <v>36</v>
      </c>
      <c r="D279" s="10">
        <v>18</v>
      </c>
      <c r="E279" s="10" t="s">
        <v>19</v>
      </c>
      <c r="F279" s="11" t="s">
        <v>355</v>
      </c>
      <c r="G279" s="11" t="s">
        <v>116</v>
      </c>
      <c r="H279" s="10">
        <v>2006</v>
      </c>
      <c r="I279" s="11" t="s">
        <v>19</v>
      </c>
      <c r="J279" s="11" t="s">
        <v>59</v>
      </c>
      <c r="K279" s="10" t="s">
        <v>19</v>
      </c>
      <c r="L279" s="12"/>
      <c r="M279" s="11" t="s">
        <v>356</v>
      </c>
      <c r="N279" s="10" t="s">
        <v>1090</v>
      </c>
      <c r="O279" s="10" t="s">
        <v>358</v>
      </c>
      <c r="P279" s="10" t="s">
        <v>359</v>
      </c>
      <c r="Q279" s="13"/>
    </row>
    <row r="280" spans="1:17" ht="15.75" customHeight="1">
      <c r="A280" s="9" t="s">
        <v>1091</v>
      </c>
      <c r="B280" s="10" t="s">
        <v>1092</v>
      </c>
      <c r="C280" s="10" t="s">
        <v>77</v>
      </c>
      <c r="D280" s="10">
        <v>56</v>
      </c>
      <c r="E280" s="10" t="s">
        <v>19</v>
      </c>
      <c r="F280" s="11" t="s">
        <v>355</v>
      </c>
      <c r="G280" s="11" t="s">
        <v>116</v>
      </c>
      <c r="H280" s="10">
        <v>2006</v>
      </c>
      <c r="I280" s="11" t="s">
        <v>19</v>
      </c>
      <c r="J280" s="11" t="s">
        <v>59</v>
      </c>
      <c r="K280" s="10" t="s">
        <v>19</v>
      </c>
      <c r="L280" s="12"/>
      <c r="M280" s="11" t="s">
        <v>356</v>
      </c>
      <c r="N280" s="10" t="s">
        <v>1093</v>
      </c>
      <c r="O280" s="10" t="s">
        <v>358</v>
      </c>
      <c r="P280" s="10" t="s">
        <v>359</v>
      </c>
      <c r="Q280" s="13"/>
    </row>
    <row r="281" spans="1:17" ht="15.75" customHeight="1">
      <c r="A281" s="9" t="s">
        <v>1094</v>
      </c>
      <c r="B281" s="10" t="s">
        <v>1095</v>
      </c>
      <c r="C281" s="10" t="s">
        <v>36</v>
      </c>
      <c r="D281" s="10" t="s">
        <v>372</v>
      </c>
      <c r="E281" s="10" t="s">
        <v>19</v>
      </c>
      <c r="F281" s="11" t="s">
        <v>355</v>
      </c>
      <c r="G281" s="11" t="s">
        <v>116</v>
      </c>
      <c r="H281" s="10">
        <v>2007</v>
      </c>
      <c r="I281" s="11" t="s">
        <v>19</v>
      </c>
      <c r="J281" s="11" t="s">
        <v>59</v>
      </c>
      <c r="K281" s="10" t="s">
        <v>19</v>
      </c>
      <c r="L281" s="12"/>
      <c r="M281" s="11" t="s">
        <v>356</v>
      </c>
      <c r="N281" s="10" t="s">
        <v>1096</v>
      </c>
      <c r="O281" s="10" t="s">
        <v>358</v>
      </c>
      <c r="P281" s="10" t="s">
        <v>359</v>
      </c>
      <c r="Q281" s="13"/>
    </row>
    <row r="282" spans="1:17" ht="15.75" customHeight="1">
      <c r="A282" s="9" t="s">
        <v>1097</v>
      </c>
      <c r="B282" s="10" t="s">
        <v>1098</v>
      </c>
      <c r="C282" s="10" t="s">
        <v>187</v>
      </c>
      <c r="D282" s="10">
        <v>124</v>
      </c>
      <c r="E282" s="10" t="s">
        <v>19</v>
      </c>
      <c r="F282" s="11" t="s">
        <v>355</v>
      </c>
      <c r="G282" s="11" t="s">
        <v>116</v>
      </c>
      <c r="H282" s="10">
        <v>2007</v>
      </c>
      <c r="I282" s="11" t="s">
        <v>19</v>
      </c>
      <c r="J282" s="11" t="s">
        <v>59</v>
      </c>
      <c r="K282" s="10" t="s">
        <v>19</v>
      </c>
      <c r="L282" s="12"/>
      <c r="M282" s="11" t="s">
        <v>356</v>
      </c>
      <c r="N282" s="10" t="s">
        <v>1099</v>
      </c>
      <c r="O282" s="10" t="s">
        <v>358</v>
      </c>
      <c r="P282" s="10" t="s">
        <v>359</v>
      </c>
      <c r="Q282" s="13"/>
    </row>
    <row r="283" spans="1:17" ht="15.75" customHeight="1">
      <c r="A283" s="9" t="s">
        <v>1100</v>
      </c>
      <c r="B283" s="10" t="s">
        <v>1101</v>
      </c>
      <c r="C283" s="10" t="s">
        <v>36</v>
      </c>
      <c r="D283" s="10">
        <v>18</v>
      </c>
      <c r="E283" s="10" t="s">
        <v>19</v>
      </c>
      <c r="F283" s="11" t="s">
        <v>71</v>
      </c>
      <c r="G283" s="11" t="s">
        <v>116</v>
      </c>
      <c r="H283" s="10">
        <v>2006</v>
      </c>
      <c r="I283" s="11" t="s">
        <v>19</v>
      </c>
      <c r="J283" s="11" t="s">
        <v>362</v>
      </c>
      <c r="K283" s="10" t="s">
        <v>19</v>
      </c>
      <c r="L283" s="12" t="s">
        <v>1102</v>
      </c>
      <c r="M283" s="11" t="s">
        <v>72</v>
      </c>
      <c r="N283" s="10" t="s">
        <v>1103</v>
      </c>
      <c r="O283" s="10" t="s">
        <v>531</v>
      </c>
      <c r="P283" s="10" t="s">
        <v>25</v>
      </c>
      <c r="Q283" s="13"/>
    </row>
    <row r="284" spans="1:17" ht="15.75" customHeight="1">
      <c r="A284" s="9" t="s">
        <v>1104</v>
      </c>
      <c r="B284" s="10" t="s">
        <v>1105</v>
      </c>
      <c r="C284" s="10" t="s">
        <v>36</v>
      </c>
      <c r="D284" s="10">
        <v>18</v>
      </c>
      <c r="E284" s="10" t="s">
        <v>19</v>
      </c>
      <c r="F284" s="11" t="s">
        <v>355</v>
      </c>
      <c r="G284" s="11" t="s">
        <v>116</v>
      </c>
      <c r="H284" s="10">
        <v>2007</v>
      </c>
      <c r="I284" s="11" t="s">
        <v>19</v>
      </c>
      <c r="J284" s="11" t="s">
        <v>59</v>
      </c>
      <c r="K284" s="10" t="s">
        <v>19</v>
      </c>
      <c r="L284" s="12"/>
      <c r="M284" s="11" t="s">
        <v>356</v>
      </c>
      <c r="N284" s="10" t="s">
        <v>1106</v>
      </c>
      <c r="O284" s="10" t="s">
        <v>358</v>
      </c>
      <c r="P284" s="10" t="s">
        <v>359</v>
      </c>
      <c r="Q284" s="13"/>
    </row>
    <row r="285" spans="1:17" ht="15.75" customHeight="1">
      <c r="A285" s="9" t="s">
        <v>1107</v>
      </c>
      <c r="B285" s="10" t="s">
        <v>1108</v>
      </c>
      <c r="C285" s="10" t="s">
        <v>36</v>
      </c>
      <c r="D285" s="10">
        <v>1688</v>
      </c>
      <c r="E285" s="10" t="s">
        <v>19</v>
      </c>
      <c r="F285" s="11" t="s">
        <v>355</v>
      </c>
      <c r="G285" s="11" t="s">
        <v>116</v>
      </c>
      <c r="H285" s="10">
        <v>2007</v>
      </c>
      <c r="I285" s="11" t="s">
        <v>19</v>
      </c>
      <c r="J285" s="11" t="s">
        <v>59</v>
      </c>
      <c r="K285" s="10" t="s">
        <v>19</v>
      </c>
      <c r="L285" s="12"/>
      <c r="M285" s="11" t="s">
        <v>356</v>
      </c>
      <c r="N285" s="10" t="s">
        <v>1109</v>
      </c>
      <c r="O285" s="10" t="s">
        <v>358</v>
      </c>
      <c r="P285" s="10" t="s">
        <v>359</v>
      </c>
      <c r="Q285" s="13"/>
    </row>
    <row r="286" spans="1:17" ht="15.75" customHeight="1">
      <c r="A286" s="9" t="s">
        <v>1110</v>
      </c>
      <c r="B286" s="10" t="s">
        <v>1111</v>
      </c>
      <c r="C286" s="10" t="s">
        <v>36</v>
      </c>
      <c r="D286" s="10">
        <v>127</v>
      </c>
      <c r="E286" s="10" t="s">
        <v>19</v>
      </c>
      <c r="F286" s="11" t="s">
        <v>355</v>
      </c>
      <c r="G286" s="11" t="s">
        <v>116</v>
      </c>
      <c r="H286" s="10">
        <v>2007</v>
      </c>
      <c r="I286" s="11" t="s">
        <v>19</v>
      </c>
      <c r="J286" s="11" t="s">
        <v>59</v>
      </c>
      <c r="K286" s="10" t="s">
        <v>19</v>
      </c>
      <c r="L286" s="12"/>
      <c r="M286" s="11" t="s">
        <v>356</v>
      </c>
      <c r="N286" s="10" t="s">
        <v>1112</v>
      </c>
      <c r="O286" s="10" t="s">
        <v>358</v>
      </c>
      <c r="P286" s="10" t="s">
        <v>359</v>
      </c>
      <c r="Q286" s="13"/>
    </row>
    <row r="287" spans="1:17" ht="15.75" customHeight="1">
      <c r="A287" s="9" t="s">
        <v>1113</v>
      </c>
      <c r="B287" s="10" t="s">
        <v>1114</v>
      </c>
      <c r="C287" s="10" t="s">
        <v>77</v>
      </c>
      <c r="D287" s="10">
        <v>56</v>
      </c>
      <c r="E287" s="10" t="s">
        <v>19</v>
      </c>
      <c r="F287" s="11" t="s">
        <v>355</v>
      </c>
      <c r="G287" s="11" t="s">
        <v>116</v>
      </c>
      <c r="H287" s="10">
        <v>2007</v>
      </c>
      <c r="I287" s="11" t="s">
        <v>19</v>
      </c>
      <c r="J287" s="11" t="s">
        <v>59</v>
      </c>
      <c r="K287" s="10" t="s">
        <v>19</v>
      </c>
      <c r="L287" s="12"/>
      <c r="M287" s="11" t="s">
        <v>356</v>
      </c>
      <c r="N287" s="10" t="s">
        <v>1115</v>
      </c>
      <c r="O287" s="10" t="s">
        <v>358</v>
      </c>
      <c r="P287" s="10" t="s">
        <v>359</v>
      </c>
      <c r="Q287" s="13"/>
    </row>
    <row r="288" spans="1:17" ht="15.75" customHeight="1">
      <c r="A288" s="9" t="s">
        <v>1116</v>
      </c>
      <c r="B288" s="10" t="s">
        <v>1117</v>
      </c>
      <c r="C288" s="10" t="s">
        <v>77</v>
      </c>
      <c r="D288" s="10">
        <v>62</v>
      </c>
      <c r="E288" s="10" t="s">
        <v>19</v>
      </c>
      <c r="F288" s="11" t="s">
        <v>355</v>
      </c>
      <c r="G288" s="11" t="s">
        <v>116</v>
      </c>
      <c r="H288" s="10">
        <v>2007</v>
      </c>
      <c r="I288" s="11" t="s">
        <v>19</v>
      </c>
      <c r="J288" s="11" t="s">
        <v>59</v>
      </c>
      <c r="K288" s="10" t="s">
        <v>19</v>
      </c>
      <c r="L288" s="12"/>
      <c r="M288" s="11" t="s">
        <v>356</v>
      </c>
      <c r="N288" s="10" t="s">
        <v>1118</v>
      </c>
      <c r="O288" s="10" t="s">
        <v>358</v>
      </c>
      <c r="P288" s="10" t="s">
        <v>359</v>
      </c>
      <c r="Q288" s="13"/>
    </row>
    <row r="289" spans="1:17" ht="15.75" customHeight="1">
      <c r="A289" s="9" t="s">
        <v>1119</v>
      </c>
      <c r="B289" s="10" t="s">
        <v>1120</v>
      </c>
      <c r="C289" s="10" t="s">
        <v>36</v>
      </c>
      <c r="D289" s="10" t="s">
        <v>372</v>
      </c>
      <c r="E289" s="10" t="s">
        <v>19</v>
      </c>
      <c r="F289" s="11" t="s">
        <v>355</v>
      </c>
      <c r="G289" s="11" t="s">
        <v>116</v>
      </c>
      <c r="H289" s="10">
        <v>2007</v>
      </c>
      <c r="I289" s="11" t="s">
        <v>19</v>
      </c>
      <c r="J289" s="11" t="s">
        <v>59</v>
      </c>
      <c r="K289" s="10" t="s">
        <v>19</v>
      </c>
      <c r="L289" s="12"/>
      <c r="M289" s="11" t="s">
        <v>356</v>
      </c>
      <c r="N289" s="10" t="s">
        <v>1121</v>
      </c>
      <c r="O289" s="10" t="s">
        <v>358</v>
      </c>
      <c r="P289" s="10" t="s">
        <v>359</v>
      </c>
      <c r="Q289" s="13"/>
    </row>
    <row r="290" spans="1:17" ht="15.75" customHeight="1">
      <c r="A290" s="9" t="s">
        <v>1122</v>
      </c>
      <c r="B290" s="10" t="s">
        <v>1123</v>
      </c>
      <c r="C290" s="10" t="s">
        <v>36</v>
      </c>
      <c r="D290" s="10" t="s">
        <v>372</v>
      </c>
      <c r="E290" s="10" t="s">
        <v>19</v>
      </c>
      <c r="F290" s="11" t="s">
        <v>355</v>
      </c>
      <c r="G290" s="11" t="s">
        <v>116</v>
      </c>
      <c r="H290" s="10">
        <v>2007</v>
      </c>
      <c r="I290" s="11" t="s">
        <v>19</v>
      </c>
      <c r="J290" s="11" t="s">
        <v>59</v>
      </c>
      <c r="K290" s="10" t="s">
        <v>19</v>
      </c>
      <c r="L290" s="12"/>
      <c r="M290" s="11" t="s">
        <v>356</v>
      </c>
      <c r="N290" s="10" t="s">
        <v>1124</v>
      </c>
      <c r="O290" s="10" t="s">
        <v>358</v>
      </c>
      <c r="P290" s="10" t="s">
        <v>359</v>
      </c>
      <c r="Q290" s="13"/>
    </row>
    <row r="291" spans="1:17" ht="15.75" customHeight="1">
      <c r="A291" s="9" t="s">
        <v>1125</v>
      </c>
      <c r="B291" s="10" t="s">
        <v>1126</v>
      </c>
      <c r="C291" s="10" t="s">
        <v>36</v>
      </c>
      <c r="D291" s="10" t="s">
        <v>372</v>
      </c>
      <c r="E291" s="10" t="s">
        <v>19</v>
      </c>
      <c r="F291" s="11" t="s">
        <v>355</v>
      </c>
      <c r="G291" s="11" t="s">
        <v>116</v>
      </c>
      <c r="H291" s="10">
        <v>2007</v>
      </c>
      <c r="I291" s="11" t="s">
        <v>19</v>
      </c>
      <c r="J291" s="11" t="s">
        <v>59</v>
      </c>
      <c r="K291" s="10" t="s">
        <v>19</v>
      </c>
      <c r="L291" s="12"/>
      <c r="M291" s="11" t="s">
        <v>356</v>
      </c>
      <c r="N291" s="10" t="s">
        <v>1127</v>
      </c>
      <c r="O291" s="10" t="s">
        <v>358</v>
      </c>
      <c r="P291" s="10" t="s">
        <v>359</v>
      </c>
      <c r="Q291" s="13"/>
    </row>
    <row r="292" spans="1:17" ht="15.75" customHeight="1">
      <c r="A292" s="9" t="s">
        <v>1128</v>
      </c>
      <c r="B292" s="10" t="s">
        <v>1129</v>
      </c>
      <c r="C292" s="10" t="s">
        <v>36</v>
      </c>
      <c r="D292" s="10">
        <v>66</v>
      </c>
      <c r="E292" s="10" t="s">
        <v>19</v>
      </c>
      <c r="F292" s="11" t="s">
        <v>355</v>
      </c>
      <c r="G292" s="11" t="s">
        <v>116</v>
      </c>
      <c r="H292" s="10">
        <v>2008</v>
      </c>
      <c r="I292" s="11" t="s">
        <v>19</v>
      </c>
      <c r="J292" s="11" t="s">
        <v>59</v>
      </c>
      <c r="K292" s="10" t="s">
        <v>19</v>
      </c>
      <c r="L292" s="12"/>
      <c r="M292" s="11" t="s">
        <v>356</v>
      </c>
      <c r="N292" s="10" t="s">
        <v>1130</v>
      </c>
      <c r="O292" s="10" t="s">
        <v>358</v>
      </c>
      <c r="P292" s="10" t="s">
        <v>359</v>
      </c>
      <c r="Q292" s="13"/>
    </row>
    <row r="293" spans="1:17" ht="15.75" customHeight="1">
      <c r="A293" s="9" t="s">
        <v>1131</v>
      </c>
      <c r="B293" s="10" t="s">
        <v>1132</v>
      </c>
      <c r="C293" s="10" t="s">
        <v>36</v>
      </c>
      <c r="D293" s="10">
        <v>121</v>
      </c>
      <c r="E293" s="10" t="s">
        <v>19</v>
      </c>
      <c r="F293" s="11" t="s">
        <v>355</v>
      </c>
      <c r="G293" s="11" t="s">
        <v>116</v>
      </c>
      <c r="H293" s="10">
        <v>2008</v>
      </c>
      <c r="I293" s="11" t="s">
        <v>19</v>
      </c>
      <c r="J293" s="11" t="s">
        <v>59</v>
      </c>
      <c r="K293" s="10" t="s">
        <v>19</v>
      </c>
      <c r="L293" s="12"/>
      <c r="M293" s="11" t="s">
        <v>356</v>
      </c>
      <c r="N293" s="10" t="s">
        <v>1133</v>
      </c>
      <c r="O293" s="10" t="s">
        <v>358</v>
      </c>
      <c r="P293" s="10" t="s">
        <v>359</v>
      </c>
      <c r="Q293" s="13"/>
    </row>
    <row r="294" spans="1:17" ht="15.75" customHeight="1">
      <c r="A294" s="9" t="s">
        <v>1134</v>
      </c>
      <c r="B294" s="10" t="s">
        <v>1135</v>
      </c>
      <c r="C294" s="10" t="s">
        <v>36</v>
      </c>
      <c r="D294" s="10">
        <v>18</v>
      </c>
      <c r="E294" s="10" t="s">
        <v>19</v>
      </c>
      <c r="F294" s="11" t="s">
        <v>355</v>
      </c>
      <c r="G294" s="11" t="s">
        <v>116</v>
      </c>
      <c r="H294" s="10">
        <v>2008</v>
      </c>
      <c r="I294" s="11" t="s">
        <v>19</v>
      </c>
      <c r="J294" s="11" t="s">
        <v>59</v>
      </c>
      <c r="K294" s="10" t="s">
        <v>19</v>
      </c>
      <c r="L294" s="12"/>
      <c r="M294" s="11" t="s">
        <v>356</v>
      </c>
      <c r="N294" s="10" t="s">
        <v>1136</v>
      </c>
      <c r="O294" s="10" t="s">
        <v>358</v>
      </c>
      <c r="P294" s="10" t="s">
        <v>359</v>
      </c>
      <c r="Q294" s="13"/>
    </row>
    <row r="295" spans="1:17" ht="15.75" customHeight="1">
      <c r="A295" s="9" t="s">
        <v>1137</v>
      </c>
      <c r="B295" s="10" t="s">
        <v>1138</v>
      </c>
      <c r="C295" s="10" t="s">
        <v>36</v>
      </c>
      <c r="D295" s="10">
        <v>18</v>
      </c>
      <c r="E295" s="10" t="s">
        <v>19</v>
      </c>
      <c r="F295" s="11" t="s">
        <v>355</v>
      </c>
      <c r="G295" s="11" t="s">
        <v>116</v>
      </c>
      <c r="H295" s="10">
        <v>2008</v>
      </c>
      <c r="I295" s="11" t="s">
        <v>19</v>
      </c>
      <c r="J295" s="11" t="s">
        <v>59</v>
      </c>
      <c r="K295" s="10" t="s">
        <v>19</v>
      </c>
      <c r="L295" s="12"/>
      <c r="M295" s="11" t="s">
        <v>356</v>
      </c>
      <c r="N295" s="10" t="s">
        <v>1139</v>
      </c>
      <c r="O295" s="10" t="s">
        <v>358</v>
      </c>
      <c r="P295" s="10" t="s">
        <v>359</v>
      </c>
      <c r="Q295" s="13"/>
    </row>
    <row r="296" spans="1:17" ht="15.75" customHeight="1">
      <c r="A296" s="9" t="s">
        <v>1140</v>
      </c>
      <c r="B296" s="10" t="s">
        <v>1141</v>
      </c>
      <c r="C296" s="10" t="s">
        <v>77</v>
      </c>
      <c r="D296" s="10">
        <v>576</v>
      </c>
      <c r="E296" s="10" t="s">
        <v>19</v>
      </c>
      <c r="F296" s="11" t="s">
        <v>355</v>
      </c>
      <c r="G296" s="11" t="s">
        <v>116</v>
      </c>
      <c r="H296" s="10">
        <v>2008</v>
      </c>
      <c r="I296" s="11" t="s">
        <v>19</v>
      </c>
      <c r="J296" s="11" t="s">
        <v>59</v>
      </c>
      <c r="K296" s="10" t="s">
        <v>19</v>
      </c>
      <c r="L296" s="12"/>
      <c r="M296" s="11" t="s">
        <v>356</v>
      </c>
      <c r="N296" s="10" t="s">
        <v>1142</v>
      </c>
      <c r="O296" s="10" t="s">
        <v>358</v>
      </c>
      <c r="P296" s="10" t="s">
        <v>359</v>
      </c>
      <c r="Q296" s="13"/>
    </row>
    <row r="297" spans="1:17" ht="15.75" customHeight="1">
      <c r="A297" s="9" t="s">
        <v>1143</v>
      </c>
      <c r="B297" s="10" t="s">
        <v>1144</v>
      </c>
      <c r="C297" s="10" t="s">
        <v>18</v>
      </c>
      <c r="D297" s="10">
        <v>55</v>
      </c>
      <c r="E297" s="10" t="s">
        <v>19</v>
      </c>
      <c r="F297" s="11" t="s">
        <v>71</v>
      </c>
      <c r="G297" s="11" t="s">
        <v>116</v>
      </c>
      <c r="H297" s="10">
        <v>2008</v>
      </c>
      <c r="I297" s="11" t="s">
        <v>19</v>
      </c>
      <c r="J297" s="11" t="s">
        <v>59</v>
      </c>
      <c r="K297" s="10" t="s">
        <v>19</v>
      </c>
      <c r="L297" s="12" t="s">
        <v>1145</v>
      </c>
      <c r="M297" s="11" t="s">
        <v>72</v>
      </c>
      <c r="N297" s="10" t="s">
        <v>1146</v>
      </c>
      <c r="O297" s="10" t="s">
        <v>531</v>
      </c>
      <c r="P297" s="10" t="s">
        <v>44</v>
      </c>
      <c r="Q297" s="13"/>
    </row>
    <row r="298" spans="1:17" ht="15.75" customHeight="1">
      <c r="A298" s="9" t="s">
        <v>1147</v>
      </c>
      <c r="B298" s="10" t="s">
        <v>1148</v>
      </c>
      <c r="C298" s="10" t="s">
        <v>555</v>
      </c>
      <c r="D298" s="10">
        <v>9</v>
      </c>
      <c r="E298" s="10" t="s">
        <v>19</v>
      </c>
      <c r="F298" s="11" t="s">
        <v>71</v>
      </c>
      <c r="G298" s="11" t="s">
        <v>116</v>
      </c>
      <c r="H298" s="10">
        <v>2008</v>
      </c>
      <c r="I298" s="11" t="s">
        <v>19</v>
      </c>
      <c r="J298" s="11" t="s">
        <v>59</v>
      </c>
      <c r="K298" s="10" t="s">
        <v>19</v>
      </c>
      <c r="L298" s="12" t="s">
        <v>1149</v>
      </c>
      <c r="M298" s="11" t="s">
        <v>72</v>
      </c>
      <c r="N298" s="10" t="s">
        <v>1150</v>
      </c>
      <c r="O298" s="10" t="s">
        <v>531</v>
      </c>
      <c r="P298" s="10" t="s">
        <v>25</v>
      </c>
      <c r="Q298" s="13"/>
    </row>
    <row r="299" spans="1:17" ht="15.75" customHeight="1">
      <c r="A299" s="9" t="s">
        <v>1151</v>
      </c>
      <c r="B299" s="10" t="s">
        <v>1152</v>
      </c>
      <c r="C299" s="10" t="s">
        <v>187</v>
      </c>
      <c r="D299" s="10">
        <v>124</v>
      </c>
      <c r="E299" s="10" t="s">
        <v>19</v>
      </c>
      <c r="F299" s="11" t="s">
        <v>355</v>
      </c>
      <c r="G299" s="11" t="s">
        <v>116</v>
      </c>
      <c r="H299" s="10">
        <v>2008</v>
      </c>
      <c r="I299" s="11" t="s">
        <v>19</v>
      </c>
      <c r="J299" s="11" t="s">
        <v>59</v>
      </c>
      <c r="K299" s="10" t="s">
        <v>19</v>
      </c>
      <c r="L299" s="12"/>
      <c r="M299" s="11" t="s">
        <v>356</v>
      </c>
      <c r="N299" s="10" t="s">
        <v>1153</v>
      </c>
      <c r="O299" s="10" t="s">
        <v>358</v>
      </c>
      <c r="P299" s="10" t="s">
        <v>359</v>
      </c>
      <c r="Q299" s="13"/>
    </row>
    <row r="300" spans="1:17" ht="15.75" customHeight="1">
      <c r="A300" s="9" t="s">
        <v>1154</v>
      </c>
      <c r="B300" s="10" t="s">
        <v>1155</v>
      </c>
      <c r="C300" s="10" t="s">
        <v>36</v>
      </c>
      <c r="D300" s="10" t="s">
        <v>372</v>
      </c>
      <c r="E300" s="10" t="s">
        <v>19</v>
      </c>
      <c r="F300" s="11" t="s">
        <v>355</v>
      </c>
      <c r="G300" s="11" t="s">
        <v>116</v>
      </c>
      <c r="H300" s="10">
        <v>2008</v>
      </c>
      <c r="I300" s="11" t="s">
        <v>19</v>
      </c>
      <c r="J300" s="11" t="s">
        <v>59</v>
      </c>
      <c r="K300" s="10" t="s">
        <v>19</v>
      </c>
      <c r="L300" s="12"/>
      <c r="M300" s="11" t="s">
        <v>356</v>
      </c>
      <c r="N300" s="10" t="s">
        <v>1156</v>
      </c>
      <c r="O300" s="10" t="s">
        <v>358</v>
      </c>
      <c r="P300" s="10" t="s">
        <v>359</v>
      </c>
      <c r="Q300" s="13"/>
    </row>
    <row r="301" spans="1:17" ht="15.75" customHeight="1">
      <c r="A301" s="9" t="s">
        <v>1157</v>
      </c>
      <c r="B301" s="10" t="s">
        <v>1158</v>
      </c>
      <c r="C301" s="10" t="s">
        <v>187</v>
      </c>
      <c r="D301" s="10">
        <v>124</v>
      </c>
      <c r="E301" s="10" t="s">
        <v>19</v>
      </c>
      <c r="F301" s="11" t="s">
        <v>355</v>
      </c>
      <c r="G301" s="11" t="s">
        <v>116</v>
      </c>
      <c r="H301" s="10">
        <v>2008</v>
      </c>
      <c r="I301" s="11" t="s">
        <v>19</v>
      </c>
      <c r="J301" s="11" t="s">
        <v>362</v>
      </c>
      <c r="K301" s="10" t="s">
        <v>19</v>
      </c>
      <c r="L301" s="12"/>
      <c r="M301" s="11" t="s">
        <v>356</v>
      </c>
      <c r="N301" s="10" t="s">
        <v>1159</v>
      </c>
      <c r="O301" s="10" t="s">
        <v>358</v>
      </c>
      <c r="P301" s="10" t="s">
        <v>359</v>
      </c>
      <c r="Q301" s="13"/>
    </row>
    <row r="302" spans="1:17" ht="15.75" customHeight="1">
      <c r="A302" s="9" t="s">
        <v>1160</v>
      </c>
      <c r="B302" s="10" t="s">
        <v>1161</v>
      </c>
      <c r="C302" s="10" t="s">
        <v>187</v>
      </c>
      <c r="D302" s="10">
        <v>124</v>
      </c>
      <c r="E302" s="10" t="s">
        <v>19</v>
      </c>
      <c r="F302" s="11" t="s">
        <v>355</v>
      </c>
      <c r="G302" s="11" t="s">
        <v>116</v>
      </c>
      <c r="H302" s="10">
        <v>2008</v>
      </c>
      <c r="I302" s="11" t="s">
        <v>19</v>
      </c>
      <c r="J302" s="11" t="s">
        <v>59</v>
      </c>
      <c r="K302" s="10" t="s">
        <v>19</v>
      </c>
      <c r="L302" s="12"/>
      <c r="M302" s="11" t="s">
        <v>356</v>
      </c>
      <c r="N302" s="10" t="s">
        <v>1162</v>
      </c>
      <c r="O302" s="10" t="s">
        <v>358</v>
      </c>
      <c r="P302" s="10" t="s">
        <v>359</v>
      </c>
      <c r="Q302" s="13"/>
    </row>
    <row r="303" spans="1:17" ht="15.75" customHeight="1">
      <c r="A303" s="9" t="s">
        <v>1163</v>
      </c>
      <c r="B303" s="10" t="s">
        <v>1164</v>
      </c>
      <c r="C303" s="10" t="s">
        <v>36</v>
      </c>
      <c r="D303" s="10">
        <v>121</v>
      </c>
      <c r="E303" s="10" t="s">
        <v>19</v>
      </c>
      <c r="F303" s="11" t="s">
        <v>355</v>
      </c>
      <c r="G303" s="11" t="s">
        <v>116</v>
      </c>
      <c r="H303" s="10">
        <v>2008</v>
      </c>
      <c r="I303" s="11" t="s">
        <v>19</v>
      </c>
      <c r="J303" s="11" t="s">
        <v>59</v>
      </c>
      <c r="K303" s="10" t="s">
        <v>19</v>
      </c>
      <c r="L303" s="12"/>
      <c r="M303" s="11" t="s">
        <v>356</v>
      </c>
      <c r="N303" s="10" t="s">
        <v>1165</v>
      </c>
      <c r="O303" s="10" t="s">
        <v>358</v>
      </c>
      <c r="P303" s="10" t="s">
        <v>359</v>
      </c>
      <c r="Q303" s="13"/>
    </row>
    <row r="304" spans="1:17" ht="15.75" customHeight="1">
      <c r="A304" s="9" t="s">
        <v>1166</v>
      </c>
      <c r="B304" s="10" t="s">
        <v>1167</v>
      </c>
      <c r="C304" s="10" t="s">
        <v>187</v>
      </c>
      <c r="D304" s="10">
        <v>124</v>
      </c>
      <c r="E304" s="10" t="s">
        <v>19</v>
      </c>
      <c r="F304" s="11" t="s">
        <v>355</v>
      </c>
      <c r="G304" s="11" t="s">
        <v>116</v>
      </c>
      <c r="H304" s="10">
        <v>2008</v>
      </c>
      <c r="I304" s="11" t="s">
        <v>19</v>
      </c>
      <c r="J304" s="11" t="s">
        <v>59</v>
      </c>
      <c r="K304" s="10" t="s">
        <v>19</v>
      </c>
      <c r="L304" s="12"/>
      <c r="M304" s="11" t="s">
        <v>356</v>
      </c>
      <c r="N304" s="10" t="s">
        <v>1168</v>
      </c>
      <c r="O304" s="10" t="s">
        <v>358</v>
      </c>
      <c r="P304" s="10" t="s">
        <v>359</v>
      </c>
      <c r="Q304" s="13"/>
    </row>
    <row r="305" spans="1:17" ht="15.75" customHeight="1">
      <c r="A305" s="9" t="s">
        <v>1169</v>
      </c>
      <c r="B305" s="10" t="s">
        <v>1170</v>
      </c>
      <c r="C305" s="10" t="s">
        <v>36</v>
      </c>
      <c r="D305" s="10">
        <v>18</v>
      </c>
      <c r="E305" s="10" t="s">
        <v>19</v>
      </c>
      <c r="F305" s="11" t="s">
        <v>355</v>
      </c>
      <c r="G305" s="11" t="s">
        <v>116</v>
      </c>
      <c r="H305" s="10">
        <v>2008</v>
      </c>
      <c r="I305" s="11" t="s">
        <v>19</v>
      </c>
      <c r="J305" s="11" t="s">
        <v>59</v>
      </c>
      <c r="K305" s="10" t="s">
        <v>19</v>
      </c>
      <c r="L305" s="12"/>
      <c r="M305" s="11" t="s">
        <v>356</v>
      </c>
      <c r="N305" s="10" t="s">
        <v>1171</v>
      </c>
      <c r="O305" s="10" t="s">
        <v>358</v>
      </c>
      <c r="P305" s="10" t="s">
        <v>359</v>
      </c>
      <c r="Q305" s="13"/>
    </row>
    <row r="306" spans="1:17" ht="15.75" customHeight="1">
      <c r="A306" s="9" t="s">
        <v>1172</v>
      </c>
      <c r="B306" s="10" t="s">
        <v>1173</v>
      </c>
      <c r="C306" s="10" t="s">
        <v>36</v>
      </c>
      <c r="D306" s="10" t="s">
        <v>372</v>
      </c>
      <c r="E306" s="10" t="s">
        <v>19</v>
      </c>
      <c r="F306" s="11" t="s">
        <v>355</v>
      </c>
      <c r="G306" s="11" t="s">
        <v>116</v>
      </c>
      <c r="H306" s="10">
        <v>2008</v>
      </c>
      <c r="I306" s="11" t="s">
        <v>19</v>
      </c>
      <c r="J306" s="11" t="s">
        <v>59</v>
      </c>
      <c r="K306" s="10" t="s">
        <v>19</v>
      </c>
      <c r="L306" s="12"/>
      <c r="M306" s="11" t="s">
        <v>356</v>
      </c>
      <c r="N306" s="10" t="s">
        <v>1174</v>
      </c>
      <c r="O306" s="10" t="s">
        <v>358</v>
      </c>
      <c r="P306" s="10" t="s">
        <v>359</v>
      </c>
      <c r="Q306" s="13"/>
    </row>
    <row r="307" spans="1:17" ht="15.75" customHeight="1">
      <c r="A307" s="9" t="s">
        <v>1175</v>
      </c>
      <c r="B307" s="10" t="s">
        <v>1176</v>
      </c>
      <c r="C307" s="10" t="s">
        <v>77</v>
      </c>
      <c r="D307" s="10">
        <v>576</v>
      </c>
      <c r="E307" s="10" t="s">
        <v>19</v>
      </c>
      <c r="F307" s="11" t="s">
        <v>355</v>
      </c>
      <c r="G307" s="11" t="s">
        <v>116</v>
      </c>
      <c r="H307" s="10">
        <v>2008</v>
      </c>
      <c r="I307" s="11" t="s">
        <v>19</v>
      </c>
      <c r="J307" s="11" t="s">
        <v>362</v>
      </c>
      <c r="K307" s="10" t="s">
        <v>19</v>
      </c>
      <c r="L307" s="12"/>
      <c r="M307" s="11" t="s">
        <v>356</v>
      </c>
      <c r="N307" s="10" t="s">
        <v>1177</v>
      </c>
      <c r="O307" s="10" t="s">
        <v>358</v>
      </c>
      <c r="P307" s="10" t="s">
        <v>359</v>
      </c>
      <c r="Q307" s="13"/>
    </row>
    <row r="308" spans="1:17" ht="15.75" customHeight="1">
      <c r="A308" s="9" t="s">
        <v>1178</v>
      </c>
      <c r="B308" s="10" t="s">
        <v>1179</v>
      </c>
      <c r="C308" s="10" t="s">
        <v>187</v>
      </c>
      <c r="D308" s="10">
        <v>124</v>
      </c>
      <c r="E308" s="10" t="s">
        <v>19</v>
      </c>
      <c r="F308" s="11" t="s">
        <v>355</v>
      </c>
      <c r="G308" s="11" t="s">
        <v>116</v>
      </c>
      <c r="H308" s="10">
        <v>2009</v>
      </c>
      <c r="I308" s="11" t="s">
        <v>19</v>
      </c>
      <c r="J308" s="11" t="s">
        <v>59</v>
      </c>
      <c r="K308" s="10" t="s">
        <v>19</v>
      </c>
      <c r="L308" s="12"/>
      <c r="M308" s="11" t="s">
        <v>356</v>
      </c>
      <c r="N308" s="10" t="s">
        <v>1180</v>
      </c>
      <c r="O308" s="10" t="s">
        <v>358</v>
      </c>
      <c r="P308" s="10" t="s">
        <v>359</v>
      </c>
      <c r="Q308" s="13"/>
    </row>
    <row r="309" spans="1:17" ht="15.75" customHeight="1">
      <c r="A309" s="9" t="s">
        <v>1181</v>
      </c>
      <c r="B309" s="10" t="s">
        <v>1182</v>
      </c>
      <c r="C309" s="10" t="s">
        <v>187</v>
      </c>
      <c r="D309" s="10">
        <v>124</v>
      </c>
      <c r="E309" s="10" t="s">
        <v>19</v>
      </c>
      <c r="F309" s="11" t="s">
        <v>355</v>
      </c>
      <c r="G309" s="11" t="s">
        <v>116</v>
      </c>
      <c r="H309" s="10">
        <v>2009</v>
      </c>
      <c r="I309" s="11" t="s">
        <v>19</v>
      </c>
      <c r="J309" s="11" t="s">
        <v>59</v>
      </c>
      <c r="K309" s="10" t="s">
        <v>19</v>
      </c>
      <c r="L309" s="12"/>
      <c r="M309" s="11" t="s">
        <v>356</v>
      </c>
      <c r="N309" s="10" t="s">
        <v>1183</v>
      </c>
      <c r="O309" s="10" t="s">
        <v>358</v>
      </c>
      <c r="P309" s="10" t="s">
        <v>359</v>
      </c>
      <c r="Q309" s="13"/>
    </row>
    <row r="310" spans="1:17" ht="15.75" customHeight="1">
      <c r="A310" s="9" t="s">
        <v>1184</v>
      </c>
      <c r="B310" s="10" t="s">
        <v>1185</v>
      </c>
      <c r="C310" s="10" t="s">
        <v>187</v>
      </c>
      <c r="D310" s="10">
        <v>124</v>
      </c>
      <c r="E310" s="10" t="s">
        <v>19</v>
      </c>
      <c r="F310" s="11" t="s">
        <v>355</v>
      </c>
      <c r="G310" s="11" t="s">
        <v>116</v>
      </c>
      <c r="H310" s="10">
        <v>2009</v>
      </c>
      <c r="I310" s="11" t="s">
        <v>19</v>
      </c>
      <c r="J310" s="11" t="s">
        <v>59</v>
      </c>
      <c r="K310" s="10" t="s">
        <v>19</v>
      </c>
      <c r="L310" s="12"/>
      <c r="M310" s="11" t="s">
        <v>356</v>
      </c>
      <c r="N310" s="10" t="s">
        <v>1186</v>
      </c>
      <c r="O310" s="10" t="s">
        <v>358</v>
      </c>
      <c r="P310" s="10" t="s">
        <v>359</v>
      </c>
      <c r="Q310" s="13"/>
    </row>
    <row r="311" spans="1:17" ht="15.75" customHeight="1">
      <c r="A311" s="9" t="s">
        <v>1187</v>
      </c>
      <c r="B311" s="10" t="s">
        <v>1188</v>
      </c>
      <c r="C311" s="10" t="s">
        <v>187</v>
      </c>
      <c r="D311" s="10">
        <v>124</v>
      </c>
      <c r="E311" s="10" t="s">
        <v>19</v>
      </c>
      <c r="F311" s="11" t="s">
        <v>355</v>
      </c>
      <c r="G311" s="11" t="s">
        <v>116</v>
      </c>
      <c r="H311" s="10">
        <v>2009</v>
      </c>
      <c r="I311" s="11" t="s">
        <v>19</v>
      </c>
      <c r="J311" s="11" t="s">
        <v>59</v>
      </c>
      <c r="K311" s="10" t="s">
        <v>19</v>
      </c>
      <c r="L311" s="12"/>
      <c r="M311" s="11" t="s">
        <v>356</v>
      </c>
      <c r="N311" s="10" t="s">
        <v>1189</v>
      </c>
      <c r="O311" s="10" t="s">
        <v>358</v>
      </c>
      <c r="P311" s="10" t="s">
        <v>359</v>
      </c>
      <c r="Q311" s="13"/>
    </row>
    <row r="312" spans="1:17" ht="15.75" customHeight="1">
      <c r="A312" s="9" t="s">
        <v>1190</v>
      </c>
      <c r="B312" s="10" t="s">
        <v>1191</v>
      </c>
      <c r="C312" s="10" t="s">
        <v>187</v>
      </c>
      <c r="D312" s="10">
        <v>124</v>
      </c>
      <c r="E312" s="10" t="s">
        <v>19</v>
      </c>
      <c r="F312" s="11" t="s">
        <v>355</v>
      </c>
      <c r="G312" s="11" t="s">
        <v>116</v>
      </c>
      <c r="H312" s="10">
        <v>2009</v>
      </c>
      <c r="I312" s="11" t="s">
        <v>19</v>
      </c>
      <c r="J312" s="11" t="s">
        <v>59</v>
      </c>
      <c r="K312" s="10" t="s">
        <v>19</v>
      </c>
      <c r="L312" s="12"/>
      <c r="M312" s="11" t="s">
        <v>356</v>
      </c>
      <c r="N312" s="10" t="s">
        <v>1192</v>
      </c>
      <c r="O312" s="10" t="s">
        <v>358</v>
      </c>
      <c r="P312" s="10" t="s">
        <v>359</v>
      </c>
      <c r="Q312" s="13"/>
    </row>
    <row r="313" spans="1:17" ht="15.75" customHeight="1">
      <c r="A313" s="9" t="s">
        <v>1193</v>
      </c>
      <c r="B313" s="10" t="s">
        <v>1194</v>
      </c>
      <c r="C313" s="10" t="s">
        <v>187</v>
      </c>
      <c r="D313" s="10">
        <v>124</v>
      </c>
      <c r="E313" s="10" t="s">
        <v>19</v>
      </c>
      <c r="F313" s="11" t="s">
        <v>355</v>
      </c>
      <c r="G313" s="11" t="s">
        <v>116</v>
      </c>
      <c r="H313" s="10">
        <v>2009</v>
      </c>
      <c r="I313" s="11" t="s">
        <v>19</v>
      </c>
      <c r="J313" s="11" t="s">
        <v>59</v>
      </c>
      <c r="K313" s="10" t="s">
        <v>19</v>
      </c>
      <c r="L313" s="12"/>
      <c r="M313" s="11" t="s">
        <v>356</v>
      </c>
      <c r="N313" s="10" t="s">
        <v>1195</v>
      </c>
      <c r="O313" s="10" t="s">
        <v>358</v>
      </c>
      <c r="P313" s="10" t="s">
        <v>359</v>
      </c>
      <c r="Q313" s="13"/>
    </row>
    <row r="314" spans="1:17" ht="15.75" customHeight="1">
      <c r="A314" s="9" t="s">
        <v>1196</v>
      </c>
      <c r="B314" s="10" t="s">
        <v>1197</v>
      </c>
      <c r="C314" s="10" t="s">
        <v>187</v>
      </c>
      <c r="D314" s="10">
        <v>124</v>
      </c>
      <c r="E314" s="10" t="s">
        <v>19</v>
      </c>
      <c r="F314" s="11" t="s">
        <v>355</v>
      </c>
      <c r="G314" s="11" t="s">
        <v>116</v>
      </c>
      <c r="H314" s="10">
        <v>2009</v>
      </c>
      <c r="I314" s="11" t="s">
        <v>19</v>
      </c>
      <c r="J314" s="11" t="s">
        <v>59</v>
      </c>
      <c r="K314" s="10" t="s">
        <v>19</v>
      </c>
      <c r="L314" s="12"/>
      <c r="M314" s="11" t="s">
        <v>356</v>
      </c>
      <c r="N314" s="10" t="s">
        <v>1198</v>
      </c>
      <c r="O314" s="10" t="s">
        <v>358</v>
      </c>
      <c r="P314" s="10" t="s">
        <v>359</v>
      </c>
      <c r="Q314" s="13"/>
    </row>
    <row r="315" spans="1:17" ht="15.75" customHeight="1">
      <c r="A315" s="9" t="s">
        <v>1199</v>
      </c>
      <c r="B315" s="10" t="s">
        <v>1200</v>
      </c>
      <c r="C315" s="10" t="s">
        <v>36</v>
      </c>
      <c r="D315" s="10">
        <v>66</v>
      </c>
      <c r="E315" s="10" t="s">
        <v>19</v>
      </c>
      <c r="F315" s="11" t="s">
        <v>355</v>
      </c>
      <c r="G315" s="11" t="s">
        <v>116</v>
      </c>
      <c r="H315" s="10">
        <v>2009</v>
      </c>
      <c r="I315" s="11" t="s">
        <v>19</v>
      </c>
      <c r="J315" s="11" t="s">
        <v>59</v>
      </c>
      <c r="K315" s="10" t="s">
        <v>19</v>
      </c>
      <c r="L315" s="12"/>
      <c r="M315" s="11" t="s">
        <v>356</v>
      </c>
      <c r="N315" s="10" t="s">
        <v>1201</v>
      </c>
      <c r="O315" s="10" t="s">
        <v>358</v>
      </c>
      <c r="P315" s="10" t="s">
        <v>359</v>
      </c>
      <c r="Q315" s="13"/>
    </row>
    <row r="316" spans="1:17" ht="15.75" customHeight="1">
      <c r="A316" s="9" t="s">
        <v>1202</v>
      </c>
      <c r="B316" s="10" t="s">
        <v>1203</v>
      </c>
      <c r="C316" s="10" t="s">
        <v>36</v>
      </c>
      <c r="D316" s="10" t="s">
        <v>372</v>
      </c>
      <c r="E316" s="10" t="s">
        <v>19</v>
      </c>
      <c r="F316" s="11" t="s">
        <v>355</v>
      </c>
      <c r="G316" s="11" t="s">
        <v>116</v>
      </c>
      <c r="H316" s="10">
        <v>2009</v>
      </c>
      <c r="I316" s="11" t="s">
        <v>19</v>
      </c>
      <c r="J316" s="11" t="s">
        <v>59</v>
      </c>
      <c r="K316" s="10" t="s">
        <v>19</v>
      </c>
      <c r="L316" s="12"/>
      <c r="M316" s="11" t="s">
        <v>356</v>
      </c>
      <c r="N316" s="10" t="s">
        <v>1204</v>
      </c>
      <c r="O316" s="10" t="s">
        <v>358</v>
      </c>
      <c r="P316" s="10" t="s">
        <v>359</v>
      </c>
      <c r="Q316" s="13"/>
    </row>
    <row r="317" spans="1:17" ht="15.75" customHeight="1">
      <c r="A317" s="9" t="s">
        <v>1205</v>
      </c>
      <c r="B317" s="10" t="s">
        <v>1206</v>
      </c>
      <c r="C317" s="10" t="s">
        <v>187</v>
      </c>
      <c r="D317" s="10">
        <v>124</v>
      </c>
      <c r="E317" s="10" t="s">
        <v>19</v>
      </c>
      <c r="F317" s="11" t="s">
        <v>355</v>
      </c>
      <c r="G317" s="11" t="s">
        <v>116</v>
      </c>
      <c r="H317" s="10">
        <v>2009</v>
      </c>
      <c r="I317" s="11" t="s">
        <v>19</v>
      </c>
      <c r="J317" s="11" t="s">
        <v>59</v>
      </c>
      <c r="K317" s="10" t="s">
        <v>19</v>
      </c>
      <c r="L317" s="12"/>
      <c r="M317" s="11" t="s">
        <v>356</v>
      </c>
      <c r="N317" s="10" t="s">
        <v>1207</v>
      </c>
      <c r="O317" s="10" t="s">
        <v>358</v>
      </c>
      <c r="P317" s="10" t="s">
        <v>359</v>
      </c>
      <c r="Q317" s="13"/>
    </row>
    <row r="318" spans="1:17" ht="15.75" customHeight="1">
      <c r="A318" s="9" t="s">
        <v>1208</v>
      </c>
      <c r="B318" s="10" t="s">
        <v>1209</v>
      </c>
      <c r="C318" s="10" t="s">
        <v>77</v>
      </c>
      <c r="D318" s="10">
        <v>23</v>
      </c>
      <c r="E318" s="10" t="s">
        <v>19</v>
      </c>
      <c r="F318" s="11" t="s">
        <v>355</v>
      </c>
      <c r="G318" s="11" t="s">
        <v>116</v>
      </c>
      <c r="H318" s="10">
        <v>2009</v>
      </c>
      <c r="I318" s="11" t="s">
        <v>19</v>
      </c>
      <c r="J318" s="11" t="s">
        <v>59</v>
      </c>
      <c r="K318" s="10" t="s">
        <v>19</v>
      </c>
      <c r="L318" s="12"/>
      <c r="M318" s="11" t="s">
        <v>356</v>
      </c>
      <c r="N318" s="10" t="s">
        <v>1210</v>
      </c>
      <c r="O318" s="10" t="s">
        <v>358</v>
      </c>
      <c r="P318" s="10" t="s">
        <v>359</v>
      </c>
      <c r="Q318" s="13"/>
    </row>
    <row r="319" spans="1:17" ht="15.75" customHeight="1">
      <c r="A319" s="9" t="s">
        <v>1211</v>
      </c>
      <c r="B319" s="10" t="s">
        <v>1212</v>
      </c>
      <c r="C319" s="10" t="s">
        <v>187</v>
      </c>
      <c r="D319" s="10">
        <v>124</v>
      </c>
      <c r="E319" s="10" t="s">
        <v>19</v>
      </c>
      <c r="F319" s="11" t="s">
        <v>355</v>
      </c>
      <c r="G319" s="11" t="s">
        <v>116</v>
      </c>
      <c r="H319" s="10">
        <v>2009</v>
      </c>
      <c r="I319" s="11" t="s">
        <v>19</v>
      </c>
      <c r="J319" s="11" t="s">
        <v>59</v>
      </c>
      <c r="K319" s="10" t="s">
        <v>19</v>
      </c>
      <c r="L319" s="12"/>
      <c r="M319" s="11" t="s">
        <v>356</v>
      </c>
      <c r="N319" s="10" t="s">
        <v>1213</v>
      </c>
      <c r="O319" s="10" t="s">
        <v>358</v>
      </c>
      <c r="P319" s="10" t="s">
        <v>359</v>
      </c>
      <c r="Q319" s="13"/>
    </row>
    <row r="320" spans="1:17" ht="15.75" customHeight="1">
      <c r="A320" s="9" t="s">
        <v>1214</v>
      </c>
      <c r="B320" s="10" t="s">
        <v>1215</v>
      </c>
      <c r="C320" s="10" t="s">
        <v>36</v>
      </c>
      <c r="D320" s="10">
        <v>66</v>
      </c>
      <c r="E320" s="10" t="s">
        <v>19</v>
      </c>
      <c r="F320" s="11" t="s">
        <v>355</v>
      </c>
      <c r="G320" s="11" t="s">
        <v>116</v>
      </c>
      <c r="H320" s="10">
        <v>2009</v>
      </c>
      <c r="I320" s="11" t="s">
        <v>19</v>
      </c>
      <c r="J320" s="11" t="s">
        <v>59</v>
      </c>
      <c r="K320" s="10" t="s">
        <v>19</v>
      </c>
      <c r="L320" s="12"/>
      <c r="M320" s="11" t="s">
        <v>356</v>
      </c>
      <c r="N320" s="10" t="s">
        <v>1216</v>
      </c>
      <c r="O320" s="10" t="s">
        <v>358</v>
      </c>
      <c r="P320" s="10" t="s">
        <v>359</v>
      </c>
      <c r="Q320" s="13"/>
    </row>
    <row r="321" spans="1:17" ht="15.75" customHeight="1">
      <c r="A321" s="9" t="s">
        <v>1217</v>
      </c>
      <c r="B321" s="10" t="s">
        <v>1218</v>
      </c>
      <c r="C321" s="10" t="s">
        <v>187</v>
      </c>
      <c r="D321" s="10">
        <v>124</v>
      </c>
      <c r="E321" s="10" t="s">
        <v>19</v>
      </c>
      <c r="F321" s="11" t="s">
        <v>355</v>
      </c>
      <c r="G321" s="11" t="s">
        <v>116</v>
      </c>
      <c r="H321" s="10">
        <v>2009</v>
      </c>
      <c r="I321" s="11" t="s">
        <v>19</v>
      </c>
      <c r="J321" s="11" t="s">
        <v>59</v>
      </c>
      <c r="K321" s="10" t="s">
        <v>19</v>
      </c>
      <c r="L321" s="12"/>
      <c r="M321" s="11" t="s">
        <v>356</v>
      </c>
      <c r="N321" s="10" t="s">
        <v>1219</v>
      </c>
      <c r="O321" s="10" t="s">
        <v>358</v>
      </c>
      <c r="P321" s="10" t="s">
        <v>359</v>
      </c>
      <c r="Q321" s="13"/>
    </row>
    <row r="322" spans="1:17" ht="15.75" customHeight="1">
      <c r="A322" s="9" t="s">
        <v>1220</v>
      </c>
      <c r="B322" s="10" t="s">
        <v>1221</v>
      </c>
      <c r="C322" s="10" t="s">
        <v>187</v>
      </c>
      <c r="D322" s="10">
        <v>124</v>
      </c>
      <c r="E322" s="10" t="s">
        <v>19</v>
      </c>
      <c r="F322" s="11" t="s">
        <v>355</v>
      </c>
      <c r="G322" s="11" t="s">
        <v>116</v>
      </c>
      <c r="H322" s="10">
        <v>2010</v>
      </c>
      <c r="I322" s="11" t="s">
        <v>19</v>
      </c>
      <c r="J322" s="11" t="s">
        <v>59</v>
      </c>
      <c r="K322" s="10" t="s">
        <v>19</v>
      </c>
      <c r="L322" s="12"/>
      <c r="M322" s="11" t="s">
        <v>356</v>
      </c>
      <c r="N322" s="10" t="s">
        <v>1222</v>
      </c>
      <c r="O322" s="10" t="s">
        <v>358</v>
      </c>
      <c r="P322" s="10" t="s">
        <v>359</v>
      </c>
      <c r="Q322" s="13"/>
    </row>
    <row r="323" spans="1:17" ht="15.75" customHeight="1">
      <c r="A323" s="9" t="s">
        <v>1223</v>
      </c>
      <c r="B323" s="10" t="s">
        <v>1224</v>
      </c>
      <c r="C323" s="10" t="s">
        <v>187</v>
      </c>
      <c r="D323" s="10">
        <v>124</v>
      </c>
      <c r="E323" s="10" t="s">
        <v>19</v>
      </c>
      <c r="F323" s="11" t="s">
        <v>355</v>
      </c>
      <c r="G323" s="11" t="s">
        <v>116</v>
      </c>
      <c r="H323" s="10">
        <v>2010</v>
      </c>
      <c r="I323" s="11" t="s">
        <v>19</v>
      </c>
      <c r="J323" s="11" t="s">
        <v>59</v>
      </c>
      <c r="K323" s="10" t="s">
        <v>19</v>
      </c>
      <c r="L323" s="12"/>
      <c r="M323" s="11" t="s">
        <v>356</v>
      </c>
      <c r="N323" s="10" t="s">
        <v>1225</v>
      </c>
      <c r="O323" s="10" t="s">
        <v>358</v>
      </c>
      <c r="P323" s="10" t="s">
        <v>359</v>
      </c>
      <c r="Q323" s="13"/>
    </row>
    <row r="324" spans="1:17" ht="15.75" customHeight="1">
      <c r="A324" s="9" t="s">
        <v>1226</v>
      </c>
      <c r="B324" s="10" t="s">
        <v>1227</v>
      </c>
      <c r="C324" s="10"/>
      <c r="D324" s="10">
        <v>1756</v>
      </c>
      <c r="E324" s="10" t="s">
        <v>19</v>
      </c>
      <c r="F324" s="11" t="s">
        <v>71</v>
      </c>
      <c r="G324" s="11" t="s">
        <v>116</v>
      </c>
      <c r="H324" s="10">
        <v>2010</v>
      </c>
      <c r="I324" s="11" t="s">
        <v>19</v>
      </c>
      <c r="J324" s="11" t="s">
        <v>362</v>
      </c>
      <c r="K324" s="10" t="s">
        <v>19</v>
      </c>
      <c r="L324" s="12" t="s">
        <v>1228</v>
      </c>
      <c r="M324" s="11" t="s">
        <v>72</v>
      </c>
      <c r="N324" s="10" t="s">
        <v>1229</v>
      </c>
      <c r="O324" s="10" t="s">
        <v>531</v>
      </c>
      <c r="P324" s="10" t="s">
        <v>44</v>
      </c>
      <c r="Q324" s="13"/>
    </row>
    <row r="325" spans="1:17" ht="15.75" customHeight="1">
      <c r="A325" s="9" t="s">
        <v>1230</v>
      </c>
      <c r="B325" s="10" t="s">
        <v>1231</v>
      </c>
      <c r="C325" s="10" t="s">
        <v>77</v>
      </c>
      <c r="D325" s="10">
        <v>62</v>
      </c>
      <c r="E325" s="10" t="s">
        <v>19</v>
      </c>
      <c r="F325" s="11" t="s">
        <v>71</v>
      </c>
      <c r="G325" s="11" t="s">
        <v>116</v>
      </c>
      <c r="H325" s="10">
        <v>2010</v>
      </c>
      <c r="I325" s="11" t="s">
        <v>19</v>
      </c>
      <c r="J325" s="11" t="s">
        <v>362</v>
      </c>
      <c r="K325" s="10" t="s">
        <v>19</v>
      </c>
      <c r="L325" s="12" t="s">
        <v>1232</v>
      </c>
      <c r="M325" s="11" t="s">
        <v>72</v>
      </c>
      <c r="N325" s="10" t="s">
        <v>1233</v>
      </c>
      <c r="O325" s="10" t="s">
        <v>531</v>
      </c>
      <c r="P325" s="10" t="s">
        <v>25</v>
      </c>
      <c r="Q325" s="13"/>
    </row>
    <row r="326" spans="1:17" ht="15.75" customHeight="1">
      <c r="A326" s="9" t="s">
        <v>1234</v>
      </c>
      <c r="B326" s="10" t="s">
        <v>1235</v>
      </c>
      <c r="C326" s="10" t="s">
        <v>77</v>
      </c>
      <c r="D326" s="10">
        <v>56</v>
      </c>
      <c r="E326" s="10" t="s">
        <v>19</v>
      </c>
      <c r="F326" s="11" t="s">
        <v>355</v>
      </c>
      <c r="G326" s="11" t="s">
        <v>116</v>
      </c>
      <c r="H326" s="10">
        <v>2010</v>
      </c>
      <c r="I326" s="11" t="s">
        <v>19</v>
      </c>
      <c r="J326" s="11" t="s">
        <v>59</v>
      </c>
      <c r="K326" s="10" t="s">
        <v>19</v>
      </c>
      <c r="L326" s="12"/>
      <c r="M326" s="11" t="s">
        <v>356</v>
      </c>
      <c r="N326" s="10" t="s">
        <v>1236</v>
      </c>
      <c r="O326" s="10" t="s">
        <v>358</v>
      </c>
      <c r="P326" s="10" t="s">
        <v>359</v>
      </c>
      <c r="Q326" s="13"/>
    </row>
    <row r="327" spans="1:17" ht="15.75" customHeight="1">
      <c r="A327" s="9" t="s">
        <v>1237</v>
      </c>
      <c r="B327" s="10" t="s">
        <v>1238</v>
      </c>
      <c r="C327" s="10" t="s">
        <v>187</v>
      </c>
      <c r="D327" s="10">
        <v>124</v>
      </c>
      <c r="E327" s="10" t="s">
        <v>19</v>
      </c>
      <c r="F327" s="11" t="s">
        <v>355</v>
      </c>
      <c r="G327" s="11" t="s">
        <v>116</v>
      </c>
      <c r="H327" s="10">
        <v>2010</v>
      </c>
      <c r="I327" s="11" t="s">
        <v>19</v>
      </c>
      <c r="J327" s="11" t="s">
        <v>59</v>
      </c>
      <c r="K327" s="10" t="s">
        <v>19</v>
      </c>
      <c r="L327" s="12"/>
      <c r="M327" s="11" t="s">
        <v>356</v>
      </c>
      <c r="N327" s="10" t="s">
        <v>1239</v>
      </c>
      <c r="O327" s="10" t="s">
        <v>358</v>
      </c>
      <c r="P327" s="10" t="s">
        <v>359</v>
      </c>
      <c r="Q327" s="13"/>
    </row>
    <row r="328" spans="1:17" ht="15.75" customHeight="1">
      <c r="A328" s="9" t="s">
        <v>1240</v>
      </c>
      <c r="B328" s="10" t="s">
        <v>1241</v>
      </c>
      <c r="C328" s="10" t="s">
        <v>187</v>
      </c>
      <c r="D328" s="10">
        <v>124</v>
      </c>
      <c r="E328" s="10" t="s">
        <v>19</v>
      </c>
      <c r="F328" s="11" t="s">
        <v>355</v>
      </c>
      <c r="G328" s="11" t="s">
        <v>116</v>
      </c>
      <c r="H328" s="10">
        <v>2010</v>
      </c>
      <c r="I328" s="11" t="s">
        <v>19</v>
      </c>
      <c r="J328" s="11" t="s">
        <v>59</v>
      </c>
      <c r="K328" s="10" t="s">
        <v>19</v>
      </c>
      <c r="L328" s="12"/>
      <c r="M328" s="11" t="s">
        <v>356</v>
      </c>
      <c r="N328" s="10" t="s">
        <v>1242</v>
      </c>
      <c r="O328" s="10" t="s">
        <v>358</v>
      </c>
      <c r="P328" s="10" t="s">
        <v>359</v>
      </c>
      <c r="Q328" s="13"/>
    </row>
    <row r="329" spans="1:17" ht="15.75" customHeight="1">
      <c r="A329" s="9" t="s">
        <v>1243</v>
      </c>
      <c r="B329" s="10" t="s">
        <v>1244</v>
      </c>
      <c r="C329" s="10" t="s">
        <v>187</v>
      </c>
      <c r="D329" s="10">
        <v>124</v>
      </c>
      <c r="E329" s="10" t="s">
        <v>19</v>
      </c>
      <c r="F329" s="11" t="s">
        <v>355</v>
      </c>
      <c r="G329" s="11" t="s">
        <v>116</v>
      </c>
      <c r="H329" s="10">
        <v>2010</v>
      </c>
      <c r="I329" s="11" t="s">
        <v>19</v>
      </c>
      <c r="J329" s="11" t="s">
        <v>59</v>
      </c>
      <c r="K329" s="10" t="s">
        <v>19</v>
      </c>
      <c r="L329" s="12"/>
      <c r="M329" s="11" t="s">
        <v>356</v>
      </c>
      <c r="N329" s="10" t="s">
        <v>1245</v>
      </c>
      <c r="O329" s="10" t="s">
        <v>358</v>
      </c>
      <c r="P329" s="10" t="s">
        <v>359</v>
      </c>
      <c r="Q329" s="13"/>
    </row>
    <row r="330" spans="1:17" ht="15.75" customHeight="1">
      <c r="A330" s="10" t="s">
        <v>1246</v>
      </c>
      <c r="B330" s="10" t="s">
        <v>1247</v>
      </c>
      <c r="C330" s="10" t="s">
        <v>187</v>
      </c>
      <c r="D330" s="10">
        <v>124</v>
      </c>
      <c r="E330" s="10" t="s">
        <v>19</v>
      </c>
      <c r="F330" s="11" t="s">
        <v>355</v>
      </c>
      <c r="G330" s="11" t="s">
        <v>116</v>
      </c>
      <c r="H330" s="10">
        <v>2010</v>
      </c>
      <c r="I330" s="11" t="s">
        <v>19</v>
      </c>
      <c r="J330" s="11" t="s">
        <v>59</v>
      </c>
      <c r="K330" s="10" t="s">
        <v>19</v>
      </c>
      <c r="L330" s="12"/>
      <c r="M330" s="11" t="s">
        <v>356</v>
      </c>
      <c r="N330" s="10" t="s">
        <v>1248</v>
      </c>
      <c r="O330" s="10" t="s">
        <v>358</v>
      </c>
      <c r="P330" s="10" t="s">
        <v>359</v>
      </c>
      <c r="Q330" s="13"/>
    </row>
    <row r="331" spans="1:17" ht="15.75" customHeight="1">
      <c r="A331" s="9" t="s">
        <v>1249</v>
      </c>
      <c r="B331" s="10" t="s">
        <v>1250</v>
      </c>
      <c r="C331" s="10" t="s">
        <v>187</v>
      </c>
      <c r="D331" s="10">
        <v>1757</v>
      </c>
      <c r="E331" s="10" t="s">
        <v>19</v>
      </c>
      <c r="F331" s="11" t="s">
        <v>355</v>
      </c>
      <c r="G331" s="11" t="s">
        <v>116</v>
      </c>
      <c r="H331" s="10">
        <v>2010</v>
      </c>
      <c r="I331" s="11" t="s">
        <v>19</v>
      </c>
      <c r="J331" s="11" t="s">
        <v>59</v>
      </c>
      <c r="K331" s="10" t="s">
        <v>19</v>
      </c>
      <c r="L331" s="12"/>
      <c r="M331" s="11" t="s">
        <v>356</v>
      </c>
      <c r="N331" s="10" t="s">
        <v>1251</v>
      </c>
      <c r="O331" s="10" t="s">
        <v>358</v>
      </c>
      <c r="P331" s="10" t="s">
        <v>359</v>
      </c>
      <c r="Q331" s="13"/>
    </row>
    <row r="332" spans="1:17" ht="15.75" customHeight="1">
      <c r="A332" s="9" t="s">
        <v>1252</v>
      </c>
      <c r="B332" s="10" t="s">
        <v>1253</v>
      </c>
      <c r="C332" s="10" t="s">
        <v>36</v>
      </c>
      <c r="D332" s="10">
        <v>386</v>
      </c>
      <c r="E332" s="10" t="s">
        <v>19</v>
      </c>
      <c r="F332" s="11" t="s">
        <v>355</v>
      </c>
      <c r="G332" s="11" t="s">
        <v>116</v>
      </c>
      <c r="H332" s="10">
        <v>2010</v>
      </c>
      <c r="I332" s="11" t="s">
        <v>19</v>
      </c>
      <c r="J332" s="11" t="s">
        <v>59</v>
      </c>
      <c r="K332" s="10" t="s">
        <v>19</v>
      </c>
      <c r="L332" s="12"/>
      <c r="M332" s="11" t="s">
        <v>356</v>
      </c>
      <c r="N332" s="10" t="s">
        <v>1254</v>
      </c>
      <c r="O332" s="10" t="s">
        <v>358</v>
      </c>
      <c r="P332" s="10" t="s">
        <v>359</v>
      </c>
      <c r="Q332" s="13"/>
    </row>
    <row r="333" spans="1:17" ht="15.75" customHeight="1">
      <c r="A333" s="9" t="s">
        <v>1255</v>
      </c>
      <c r="B333" s="10" t="s">
        <v>1256</v>
      </c>
      <c r="C333" s="10" t="s">
        <v>36</v>
      </c>
      <c r="D333" s="10">
        <v>66</v>
      </c>
      <c r="E333" s="10" t="s">
        <v>19</v>
      </c>
      <c r="F333" s="11" t="s">
        <v>355</v>
      </c>
      <c r="G333" s="11" t="s">
        <v>116</v>
      </c>
      <c r="H333" s="10">
        <v>2010</v>
      </c>
      <c r="I333" s="11" t="s">
        <v>19</v>
      </c>
      <c r="J333" s="11" t="s">
        <v>59</v>
      </c>
      <c r="K333" s="10" t="s">
        <v>19</v>
      </c>
      <c r="L333" s="12"/>
      <c r="M333" s="11" t="s">
        <v>356</v>
      </c>
      <c r="N333" s="10" t="s">
        <v>1257</v>
      </c>
      <c r="O333" s="10" t="s">
        <v>358</v>
      </c>
      <c r="P333" s="10" t="s">
        <v>359</v>
      </c>
      <c r="Q333" s="13"/>
    </row>
    <row r="334" spans="1:17" ht="15.75" customHeight="1">
      <c r="A334" s="9" t="s">
        <v>1258</v>
      </c>
      <c r="B334" s="10" t="s">
        <v>1259</v>
      </c>
      <c r="C334" s="10" t="s">
        <v>187</v>
      </c>
      <c r="D334" s="10">
        <v>124</v>
      </c>
      <c r="E334" s="10" t="s">
        <v>19</v>
      </c>
      <c r="F334" s="11" t="s">
        <v>355</v>
      </c>
      <c r="G334" s="11" t="s">
        <v>116</v>
      </c>
      <c r="H334" s="10">
        <v>2010</v>
      </c>
      <c r="I334" s="11" t="s">
        <v>19</v>
      </c>
      <c r="J334" s="11" t="s">
        <v>59</v>
      </c>
      <c r="K334" s="10" t="s">
        <v>19</v>
      </c>
      <c r="L334" s="12"/>
      <c r="M334" s="11" t="s">
        <v>356</v>
      </c>
      <c r="N334" s="10" t="s">
        <v>1260</v>
      </c>
      <c r="O334" s="10" t="s">
        <v>358</v>
      </c>
      <c r="P334" s="10" t="s">
        <v>359</v>
      </c>
      <c r="Q334" s="13"/>
    </row>
    <row r="335" spans="1:17" ht="15.75" customHeight="1">
      <c r="A335" s="9" t="s">
        <v>1261</v>
      </c>
      <c r="B335" s="10" t="s">
        <v>1262</v>
      </c>
      <c r="C335" s="10" t="s">
        <v>187</v>
      </c>
      <c r="D335" s="10">
        <v>124</v>
      </c>
      <c r="E335" s="10" t="s">
        <v>19</v>
      </c>
      <c r="F335" s="11" t="s">
        <v>355</v>
      </c>
      <c r="G335" s="11" t="s">
        <v>116</v>
      </c>
      <c r="H335" s="10">
        <v>2010</v>
      </c>
      <c r="I335" s="11" t="s">
        <v>19</v>
      </c>
      <c r="J335" s="11" t="s">
        <v>59</v>
      </c>
      <c r="K335" s="10" t="s">
        <v>19</v>
      </c>
      <c r="L335" s="12"/>
      <c r="M335" s="11" t="s">
        <v>356</v>
      </c>
      <c r="N335" s="10" t="s">
        <v>1263</v>
      </c>
      <c r="O335" s="10" t="s">
        <v>358</v>
      </c>
      <c r="P335" s="10" t="s">
        <v>359</v>
      </c>
      <c r="Q335" s="13"/>
    </row>
    <row r="336" spans="1:17" ht="15.75" customHeight="1">
      <c r="A336" s="9" t="s">
        <v>1264</v>
      </c>
      <c r="B336" s="10" t="s">
        <v>1265</v>
      </c>
      <c r="C336" s="10" t="s">
        <v>18</v>
      </c>
      <c r="D336" s="10">
        <v>54</v>
      </c>
      <c r="E336" s="10" t="s">
        <v>19</v>
      </c>
      <c r="F336" s="11" t="s">
        <v>71</v>
      </c>
      <c r="G336" s="11" t="s">
        <v>19</v>
      </c>
      <c r="H336" s="10" t="s">
        <v>19</v>
      </c>
      <c r="I336" s="11" t="s">
        <v>19</v>
      </c>
      <c r="J336" s="11" t="s">
        <v>19</v>
      </c>
      <c r="K336" s="10" t="s">
        <v>19</v>
      </c>
      <c r="L336" s="12"/>
      <c r="M336" s="11" t="s">
        <v>72</v>
      </c>
      <c r="N336" s="10" t="s">
        <v>1266</v>
      </c>
      <c r="O336" s="10" t="s">
        <v>531</v>
      </c>
      <c r="P336" s="10" t="s">
        <v>44</v>
      </c>
      <c r="Q336" s="13"/>
    </row>
    <row r="337" spans="1:17" ht="15.75" customHeight="1">
      <c r="A337" s="9" t="s">
        <v>1267</v>
      </c>
      <c r="B337" s="10" t="s">
        <v>1268</v>
      </c>
      <c r="C337" s="10" t="s">
        <v>18</v>
      </c>
      <c r="D337" s="10">
        <v>117</v>
      </c>
      <c r="E337" s="10" t="s">
        <v>19</v>
      </c>
      <c r="F337" s="11" t="s">
        <v>71</v>
      </c>
      <c r="G337" s="11" t="s">
        <v>116</v>
      </c>
      <c r="H337" s="10">
        <v>2010</v>
      </c>
      <c r="I337" s="11" t="s">
        <v>19</v>
      </c>
      <c r="J337" s="11" t="s">
        <v>59</v>
      </c>
      <c r="K337" s="10" t="s">
        <v>19</v>
      </c>
      <c r="L337" s="12" t="s">
        <v>1269</v>
      </c>
      <c r="M337" s="11" t="s">
        <v>72</v>
      </c>
      <c r="N337" s="10" t="s">
        <v>1270</v>
      </c>
      <c r="O337" s="10" t="s">
        <v>531</v>
      </c>
      <c r="P337" s="10" t="s">
        <v>44</v>
      </c>
      <c r="Q337" s="13"/>
    </row>
    <row r="338" spans="1:17" ht="15.75" customHeight="1">
      <c r="A338" s="9" t="s">
        <v>1271</v>
      </c>
      <c r="B338" s="10" t="s">
        <v>1272</v>
      </c>
      <c r="C338" s="10" t="s">
        <v>187</v>
      </c>
      <c r="D338" s="10">
        <v>124</v>
      </c>
      <c r="E338" s="10" t="s">
        <v>19</v>
      </c>
      <c r="F338" s="11" t="s">
        <v>355</v>
      </c>
      <c r="G338" s="11" t="s">
        <v>116</v>
      </c>
      <c r="H338" s="10">
        <v>2011</v>
      </c>
      <c r="I338" s="11" t="s">
        <v>19</v>
      </c>
      <c r="J338" s="11" t="s">
        <v>59</v>
      </c>
      <c r="K338" s="10" t="s">
        <v>19</v>
      </c>
      <c r="L338" s="12"/>
      <c r="M338" s="11" t="s">
        <v>356</v>
      </c>
      <c r="N338" s="10" t="s">
        <v>1273</v>
      </c>
      <c r="O338" s="10" t="s">
        <v>358</v>
      </c>
      <c r="P338" s="10" t="s">
        <v>359</v>
      </c>
      <c r="Q338" s="13"/>
    </row>
    <row r="339" spans="1:17" ht="15.75" customHeight="1">
      <c r="A339" s="9" t="s">
        <v>1274</v>
      </c>
      <c r="B339" s="10" t="s">
        <v>1275</v>
      </c>
      <c r="C339" s="10" t="s">
        <v>187</v>
      </c>
      <c r="D339" s="10">
        <v>124</v>
      </c>
      <c r="E339" s="10" t="s">
        <v>19</v>
      </c>
      <c r="F339" s="11" t="s">
        <v>355</v>
      </c>
      <c r="G339" s="11" t="s">
        <v>116</v>
      </c>
      <c r="H339" s="10">
        <v>2011</v>
      </c>
      <c r="I339" s="11" t="s">
        <v>19</v>
      </c>
      <c r="J339" s="11" t="s">
        <v>362</v>
      </c>
      <c r="K339" s="10" t="s">
        <v>19</v>
      </c>
      <c r="L339" s="12"/>
      <c r="M339" s="11" t="s">
        <v>356</v>
      </c>
      <c r="N339" s="10" t="s">
        <v>1276</v>
      </c>
      <c r="O339" s="10" t="s">
        <v>358</v>
      </c>
      <c r="P339" s="10" t="s">
        <v>359</v>
      </c>
      <c r="Q339" s="13"/>
    </row>
    <row r="340" spans="1:17" ht="15.75" customHeight="1">
      <c r="A340" s="9" t="s">
        <v>1277</v>
      </c>
      <c r="B340" s="10" t="s">
        <v>1278</v>
      </c>
      <c r="C340" s="10" t="s">
        <v>36</v>
      </c>
      <c r="D340" s="10">
        <v>127</v>
      </c>
      <c r="E340" s="10" t="s">
        <v>19</v>
      </c>
      <c r="F340" s="11" t="s">
        <v>355</v>
      </c>
      <c r="G340" s="11" t="s">
        <v>116</v>
      </c>
      <c r="H340" s="10">
        <v>2011</v>
      </c>
      <c r="I340" s="11" t="s">
        <v>19</v>
      </c>
      <c r="J340" s="11" t="s">
        <v>59</v>
      </c>
      <c r="K340" s="10" t="s">
        <v>19</v>
      </c>
      <c r="L340" s="12"/>
      <c r="M340" s="11" t="s">
        <v>356</v>
      </c>
      <c r="N340" s="10" t="s">
        <v>1279</v>
      </c>
      <c r="O340" s="10" t="s">
        <v>358</v>
      </c>
      <c r="P340" s="10" t="s">
        <v>359</v>
      </c>
    </row>
    <row r="341" spans="1:17" ht="15.75" customHeight="1">
      <c r="A341" s="9" t="s">
        <v>1280</v>
      </c>
      <c r="B341" s="10" t="s">
        <v>1281</v>
      </c>
      <c r="C341" s="10" t="s">
        <v>36</v>
      </c>
      <c r="D341" s="10">
        <v>127</v>
      </c>
      <c r="E341" s="10" t="s">
        <v>19</v>
      </c>
      <c r="F341" s="11" t="s">
        <v>355</v>
      </c>
      <c r="G341" s="11" t="s">
        <v>116</v>
      </c>
      <c r="H341" s="10">
        <v>2011</v>
      </c>
      <c r="I341" s="11" t="s">
        <v>19</v>
      </c>
      <c r="J341" s="11" t="s">
        <v>59</v>
      </c>
      <c r="K341" s="10" t="s">
        <v>19</v>
      </c>
      <c r="L341" s="12"/>
      <c r="M341" s="11" t="s">
        <v>356</v>
      </c>
      <c r="N341" s="10" t="s">
        <v>1282</v>
      </c>
      <c r="O341" s="10" t="s">
        <v>358</v>
      </c>
      <c r="P341" s="10" t="s">
        <v>359</v>
      </c>
    </row>
    <row r="342" spans="1:17" ht="15.75" customHeight="1">
      <c r="A342" s="9" t="s">
        <v>1283</v>
      </c>
      <c r="B342" s="10" t="s">
        <v>1284</v>
      </c>
      <c r="C342" s="10" t="s">
        <v>187</v>
      </c>
      <c r="D342" s="10">
        <v>598</v>
      </c>
      <c r="E342" s="10" t="s">
        <v>19</v>
      </c>
      <c r="F342" s="11" t="s">
        <v>355</v>
      </c>
      <c r="G342" s="11" t="s">
        <v>116</v>
      </c>
      <c r="H342" s="10">
        <v>2011</v>
      </c>
      <c r="I342" s="11" t="s">
        <v>19</v>
      </c>
      <c r="J342" s="11" t="s">
        <v>362</v>
      </c>
      <c r="K342" s="10" t="s">
        <v>19</v>
      </c>
      <c r="L342" s="12"/>
      <c r="M342" s="11" t="s">
        <v>356</v>
      </c>
      <c r="N342" s="10" t="s">
        <v>1285</v>
      </c>
      <c r="O342" s="10" t="s">
        <v>358</v>
      </c>
      <c r="P342" s="10" t="s">
        <v>359</v>
      </c>
    </row>
    <row r="343" spans="1:17" ht="15.75" customHeight="1">
      <c r="A343" s="9" t="s">
        <v>1286</v>
      </c>
      <c r="B343" s="10" t="s">
        <v>1287</v>
      </c>
      <c r="C343" s="10" t="s">
        <v>36</v>
      </c>
      <c r="D343" s="10">
        <v>18</v>
      </c>
      <c r="E343" s="10" t="s">
        <v>19</v>
      </c>
      <c r="F343" s="11" t="s">
        <v>355</v>
      </c>
      <c r="G343" s="11" t="s">
        <v>116</v>
      </c>
      <c r="H343" s="10">
        <v>2011</v>
      </c>
      <c r="I343" s="11" t="s">
        <v>19</v>
      </c>
      <c r="J343" s="11" t="s">
        <v>59</v>
      </c>
      <c r="K343" s="10" t="s">
        <v>19</v>
      </c>
      <c r="L343" s="12"/>
      <c r="M343" s="11" t="s">
        <v>356</v>
      </c>
      <c r="N343" s="10" t="s">
        <v>1288</v>
      </c>
      <c r="O343" s="10" t="s">
        <v>358</v>
      </c>
      <c r="P343" s="10" t="s">
        <v>359</v>
      </c>
    </row>
    <row r="344" spans="1:17" ht="15.75" customHeight="1">
      <c r="A344" s="9" t="s">
        <v>1289</v>
      </c>
      <c r="B344" s="10" t="s">
        <v>1290</v>
      </c>
      <c r="C344" s="10" t="s">
        <v>187</v>
      </c>
      <c r="D344" s="10">
        <v>124</v>
      </c>
      <c r="E344" s="10" t="s">
        <v>19</v>
      </c>
      <c r="F344" s="11" t="s">
        <v>355</v>
      </c>
      <c r="G344" s="11" t="s">
        <v>116</v>
      </c>
      <c r="H344" s="10">
        <v>2011</v>
      </c>
      <c r="I344" s="11" t="s">
        <v>19</v>
      </c>
      <c r="J344" s="11" t="s">
        <v>59</v>
      </c>
      <c r="K344" s="10" t="s">
        <v>19</v>
      </c>
      <c r="L344" s="12"/>
      <c r="M344" s="11" t="s">
        <v>356</v>
      </c>
      <c r="N344" s="10" t="s">
        <v>1291</v>
      </c>
      <c r="O344" s="10" t="s">
        <v>358</v>
      </c>
      <c r="P344" s="10" t="s">
        <v>359</v>
      </c>
    </row>
    <row r="345" spans="1:17" ht="15.75" customHeight="1">
      <c r="A345" s="9" t="s">
        <v>1292</v>
      </c>
      <c r="B345" s="10" t="s">
        <v>1293</v>
      </c>
      <c r="C345" s="10" t="s">
        <v>187</v>
      </c>
      <c r="D345" s="10">
        <v>124</v>
      </c>
      <c r="E345" s="10" t="s">
        <v>19</v>
      </c>
      <c r="F345" s="11" t="s">
        <v>355</v>
      </c>
      <c r="G345" s="11" t="s">
        <v>116</v>
      </c>
      <c r="H345" s="10">
        <v>2011</v>
      </c>
      <c r="I345" s="11" t="s">
        <v>19</v>
      </c>
      <c r="J345" s="11" t="s">
        <v>59</v>
      </c>
      <c r="K345" s="10" t="s">
        <v>19</v>
      </c>
      <c r="L345" s="12"/>
      <c r="M345" s="11" t="s">
        <v>356</v>
      </c>
      <c r="N345" s="10" t="s">
        <v>1294</v>
      </c>
      <c r="O345" s="10" t="s">
        <v>358</v>
      </c>
      <c r="P345" s="10" t="s">
        <v>359</v>
      </c>
    </row>
    <row r="346" spans="1:17" ht="15.75" customHeight="1">
      <c r="A346" s="9" t="s">
        <v>1295</v>
      </c>
      <c r="B346" s="10" t="s">
        <v>1296</v>
      </c>
      <c r="C346" s="10" t="s">
        <v>36</v>
      </c>
      <c r="D346" s="10">
        <v>66</v>
      </c>
      <c r="E346" s="10" t="s">
        <v>19</v>
      </c>
      <c r="F346" s="11" t="s">
        <v>355</v>
      </c>
      <c r="G346" s="11" t="s">
        <v>116</v>
      </c>
      <c r="H346" s="10">
        <v>2011</v>
      </c>
      <c r="I346" s="11" t="s">
        <v>19</v>
      </c>
      <c r="J346" s="11" t="s">
        <v>59</v>
      </c>
      <c r="K346" s="10" t="s">
        <v>19</v>
      </c>
      <c r="L346" s="12"/>
      <c r="M346" s="11" t="s">
        <v>356</v>
      </c>
      <c r="N346" s="10" t="s">
        <v>1297</v>
      </c>
      <c r="O346" s="10" t="s">
        <v>358</v>
      </c>
      <c r="P346" s="10" t="s">
        <v>359</v>
      </c>
    </row>
    <row r="347" spans="1:17" ht="15.75" customHeight="1">
      <c r="A347" s="9" t="s">
        <v>1298</v>
      </c>
      <c r="B347" s="10" t="s">
        <v>1299</v>
      </c>
      <c r="C347" s="10" t="s">
        <v>187</v>
      </c>
      <c r="D347" s="10">
        <v>124</v>
      </c>
      <c r="E347" s="10" t="s">
        <v>19</v>
      </c>
      <c r="F347" s="11" t="s">
        <v>355</v>
      </c>
      <c r="G347" s="11" t="s">
        <v>116</v>
      </c>
      <c r="H347" s="10">
        <v>2011</v>
      </c>
      <c r="I347" s="11" t="s">
        <v>19</v>
      </c>
      <c r="J347" s="11" t="s">
        <v>59</v>
      </c>
      <c r="K347" s="10" t="s">
        <v>19</v>
      </c>
      <c r="L347" s="12"/>
      <c r="M347" s="11" t="s">
        <v>356</v>
      </c>
      <c r="N347" s="10" t="s">
        <v>1300</v>
      </c>
      <c r="O347" s="10" t="s">
        <v>358</v>
      </c>
      <c r="P347" s="10" t="s">
        <v>359</v>
      </c>
    </row>
    <row r="348" spans="1:17" ht="15.75" customHeight="1">
      <c r="A348" s="9" t="s">
        <v>1301</v>
      </c>
      <c r="B348" s="10" t="s">
        <v>1302</v>
      </c>
      <c r="C348" s="10" t="s">
        <v>36</v>
      </c>
      <c r="D348" s="10">
        <v>66</v>
      </c>
      <c r="E348" s="10" t="s">
        <v>19</v>
      </c>
      <c r="F348" s="11" t="s">
        <v>355</v>
      </c>
      <c r="G348" s="11" t="s">
        <v>116</v>
      </c>
      <c r="H348" s="10">
        <v>2011</v>
      </c>
      <c r="I348" s="11" t="s">
        <v>19</v>
      </c>
      <c r="J348" s="11" t="s">
        <v>59</v>
      </c>
      <c r="K348" s="10" t="s">
        <v>19</v>
      </c>
      <c r="L348" s="12"/>
      <c r="M348" s="11" t="s">
        <v>356</v>
      </c>
      <c r="N348" s="10" t="s">
        <v>1303</v>
      </c>
      <c r="O348" s="10" t="s">
        <v>358</v>
      </c>
      <c r="P348" s="10" t="s">
        <v>359</v>
      </c>
    </row>
    <row r="349" spans="1:17" ht="15.75" customHeight="1">
      <c r="A349" s="9" t="s">
        <v>1304</v>
      </c>
      <c r="B349" s="10" t="s">
        <v>1305</v>
      </c>
      <c r="C349" s="10" t="s">
        <v>36</v>
      </c>
      <c r="D349" s="10">
        <v>18</v>
      </c>
      <c r="E349" s="10" t="s">
        <v>19</v>
      </c>
      <c r="F349" s="11" t="s">
        <v>355</v>
      </c>
      <c r="G349" s="11" t="s">
        <v>116</v>
      </c>
      <c r="H349" s="10">
        <v>2011</v>
      </c>
      <c r="I349" s="11" t="s">
        <v>19</v>
      </c>
      <c r="J349" s="11" t="s">
        <v>59</v>
      </c>
      <c r="K349" s="10" t="s">
        <v>19</v>
      </c>
      <c r="L349" s="12"/>
      <c r="M349" s="11" t="s">
        <v>356</v>
      </c>
      <c r="N349" s="10" t="s">
        <v>1306</v>
      </c>
      <c r="O349" s="10" t="s">
        <v>358</v>
      </c>
      <c r="P349" s="10" t="s">
        <v>359</v>
      </c>
    </row>
    <row r="350" spans="1:17" ht="15.75" customHeight="1">
      <c r="A350" s="9" t="s">
        <v>1307</v>
      </c>
      <c r="B350" s="10" t="s">
        <v>1308</v>
      </c>
      <c r="C350" s="10" t="s">
        <v>36</v>
      </c>
      <c r="D350" s="10" t="s">
        <v>372</v>
      </c>
      <c r="E350" s="10" t="s">
        <v>19</v>
      </c>
      <c r="F350" s="11" t="s">
        <v>355</v>
      </c>
      <c r="G350" s="11" t="s">
        <v>116</v>
      </c>
      <c r="H350" s="10">
        <v>2011</v>
      </c>
      <c r="I350" s="11" t="s">
        <v>19</v>
      </c>
      <c r="J350" s="11" t="s">
        <v>59</v>
      </c>
      <c r="K350" s="10" t="s">
        <v>19</v>
      </c>
      <c r="L350" s="12"/>
      <c r="M350" s="11" t="s">
        <v>356</v>
      </c>
      <c r="N350" s="10" t="s">
        <v>1309</v>
      </c>
      <c r="O350" s="10" t="s">
        <v>358</v>
      </c>
      <c r="P350" s="10" t="s">
        <v>359</v>
      </c>
    </row>
    <row r="351" spans="1:17" ht="15.75" customHeight="1">
      <c r="A351" s="9" t="s">
        <v>1310</v>
      </c>
      <c r="B351" s="10" t="s">
        <v>1311</v>
      </c>
      <c r="C351" s="10" t="s">
        <v>77</v>
      </c>
      <c r="D351" s="10">
        <v>576</v>
      </c>
      <c r="E351" s="10" t="s">
        <v>19</v>
      </c>
      <c r="F351" s="11" t="s">
        <v>355</v>
      </c>
      <c r="G351" s="11" t="s">
        <v>116</v>
      </c>
      <c r="H351" s="10">
        <v>2011</v>
      </c>
      <c r="I351" s="11" t="s">
        <v>19</v>
      </c>
      <c r="J351" s="11" t="s">
        <v>59</v>
      </c>
      <c r="K351" s="10" t="s">
        <v>19</v>
      </c>
      <c r="L351" s="12"/>
      <c r="M351" s="11" t="s">
        <v>120</v>
      </c>
      <c r="N351" s="10" t="s">
        <v>1312</v>
      </c>
      <c r="O351" s="10" t="s">
        <v>358</v>
      </c>
      <c r="P351" s="10" t="s">
        <v>359</v>
      </c>
    </row>
    <row r="352" spans="1:17" ht="15.75" customHeight="1">
      <c r="A352" s="9" t="s">
        <v>1313</v>
      </c>
      <c r="B352" s="10" t="s">
        <v>1314</v>
      </c>
      <c r="C352" s="10" t="s">
        <v>187</v>
      </c>
      <c r="D352" s="10">
        <v>124</v>
      </c>
      <c r="E352" s="10" t="s">
        <v>19</v>
      </c>
      <c r="F352" s="11" t="s">
        <v>355</v>
      </c>
      <c r="G352" s="11" t="s">
        <v>116</v>
      </c>
      <c r="H352" s="10">
        <v>2011</v>
      </c>
      <c r="I352" s="11" t="s">
        <v>19</v>
      </c>
      <c r="J352" s="11" t="s">
        <v>59</v>
      </c>
      <c r="K352" s="10" t="s">
        <v>19</v>
      </c>
      <c r="L352" s="12"/>
      <c r="M352" s="11" t="s">
        <v>356</v>
      </c>
      <c r="N352" s="10" t="s">
        <v>1315</v>
      </c>
      <c r="O352" s="10" t="s">
        <v>358</v>
      </c>
      <c r="P352" s="10" t="s">
        <v>359</v>
      </c>
    </row>
    <row r="353" spans="1:16" ht="15.75" customHeight="1">
      <c r="A353" s="9" t="s">
        <v>1316</v>
      </c>
      <c r="B353" s="10" t="s">
        <v>1317</v>
      </c>
      <c r="C353" s="10" t="s">
        <v>187</v>
      </c>
      <c r="D353" s="10">
        <v>124</v>
      </c>
      <c r="E353" s="10" t="s">
        <v>19</v>
      </c>
      <c r="F353" s="11" t="s">
        <v>355</v>
      </c>
      <c r="G353" s="11" t="s">
        <v>116</v>
      </c>
      <c r="H353" s="10">
        <v>2011</v>
      </c>
      <c r="I353" s="11" t="s">
        <v>19</v>
      </c>
      <c r="J353" s="11" t="s">
        <v>59</v>
      </c>
      <c r="K353" s="10" t="s">
        <v>19</v>
      </c>
      <c r="L353" s="12"/>
      <c r="M353" s="11" t="s">
        <v>356</v>
      </c>
      <c r="N353" s="10" t="s">
        <v>1318</v>
      </c>
      <c r="O353" s="10" t="s">
        <v>358</v>
      </c>
      <c r="P353" s="10" t="s">
        <v>359</v>
      </c>
    </row>
    <row r="354" spans="1:16" ht="15.75" customHeight="1">
      <c r="A354" s="9" t="s">
        <v>1319</v>
      </c>
      <c r="B354" s="10" t="s">
        <v>1320</v>
      </c>
      <c r="C354" s="10" t="s">
        <v>187</v>
      </c>
      <c r="D354" s="10">
        <v>124</v>
      </c>
      <c r="E354" s="10" t="s">
        <v>19</v>
      </c>
      <c r="F354" s="11" t="s">
        <v>71</v>
      </c>
      <c r="G354" s="11" t="s">
        <v>116</v>
      </c>
      <c r="H354" s="10">
        <v>2012</v>
      </c>
      <c r="I354" s="11" t="s">
        <v>19</v>
      </c>
      <c r="J354" s="11" t="s">
        <v>59</v>
      </c>
      <c r="K354" s="10" t="s">
        <v>19</v>
      </c>
      <c r="L354" s="12" t="s">
        <v>1321</v>
      </c>
      <c r="M354" s="11" t="s">
        <v>72</v>
      </c>
      <c r="N354" s="10" t="s">
        <v>1322</v>
      </c>
      <c r="O354" s="10" t="s">
        <v>531</v>
      </c>
      <c r="P354" s="10" t="s">
        <v>44</v>
      </c>
    </row>
    <row r="355" spans="1:16" ht="15.75" customHeight="1">
      <c r="A355" s="9" t="s">
        <v>1323</v>
      </c>
      <c r="B355" s="10" t="s">
        <v>1324</v>
      </c>
      <c r="C355" s="10" t="s">
        <v>187</v>
      </c>
      <c r="D355" s="10">
        <v>124</v>
      </c>
      <c r="E355" s="10" t="s">
        <v>19</v>
      </c>
      <c r="F355" s="11" t="s">
        <v>355</v>
      </c>
      <c r="G355" s="11" t="s">
        <v>116</v>
      </c>
      <c r="H355" s="10">
        <v>2012</v>
      </c>
      <c r="I355" s="11" t="s">
        <v>19</v>
      </c>
      <c r="J355" s="11" t="s">
        <v>59</v>
      </c>
      <c r="K355" s="10" t="s">
        <v>19</v>
      </c>
      <c r="L355" s="12"/>
      <c r="M355" s="11" t="s">
        <v>356</v>
      </c>
      <c r="N355" s="10" t="s">
        <v>1325</v>
      </c>
      <c r="O355" s="10" t="s">
        <v>358</v>
      </c>
      <c r="P355" s="10" t="s">
        <v>359</v>
      </c>
    </row>
    <row r="356" spans="1:16" ht="15.75" customHeight="1">
      <c r="A356" s="9" t="s">
        <v>1326</v>
      </c>
      <c r="B356" s="10" t="s">
        <v>1327</v>
      </c>
      <c r="C356" s="10" t="s">
        <v>187</v>
      </c>
      <c r="D356" s="10">
        <v>124</v>
      </c>
      <c r="E356" s="10" t="s">
        <v>19</v>
      </c>
      <c r="F356" s="11" t="s">
        <v>355</v>
      </c>
      <c r="G356" s="11" t="s">
        <v>116</v>
      </c>
      <c r="H356" s="10">
        <v>2012</v>
      </c>
      <c r="I356" s="11" t="s">
        <v>19</v>
      </c>
      <c r="J356" s="11" t="s">
        <v>59</v>
      </c>
      <c r="K356" s="10" t="s">
        <v>19</v>
      </c>
      <c r="L356" s="12"/>
      <c r="M356" s="11" t="s">
        <v>120</v>
      </c>
      <c r="N356" s="10" t="s">
        <v>1328</v>
      </c>
      <c r="O356" s="10" t="s">
        <v>358</v>
      </c>
      <c r="P356" s="10" t="s">
        <v>359</v>
      </c>
    </row>
    <row r="357" spans="1:16" ht="15.75" customHeight="1">
      <c r="A357" s="9" t="s">
        <v>1329</v>
      </c>
      <c r="B357" s="10" t="s">
        <v>1330</v>
      </c>
      <c r="C357" s="10" t="s">
        <v>187</v>
      </c>
      <c r="D357" s="10">
        <v>124</v>
      </c>
      <c r="E357" s="10" t="s">
        <v>19</v>
      </c>
      <c r="F357" s="11" t="s">
        <v>355</v>
      </c>
      <c r="G357" s="11" t="s">
        <v>116</v>
      </c>
      <c r="H357" s="10">
        <v>2012</v>
      </c>
      <c r="I357" s="11" t="s">
        <v>19</v>
      </c>
      <c r="J357" s="11" t="s">
        <v>362</v>
      </c>
      <c r="K357" s="10" t="s">
        <v>19</v>
      </c>
      <c r="L357" s="12"/>
      <c r="M357" s="11" t="s">
        <v>356</v>
      </c>
      <c r="N357" s="10" t="s">
        <v>1331</v>
      </c>
      <c r="O357" s="10" t="s">
        <v>358</v>
      </c>
      <c r="P357" s="10" t="s">
        <v>359</v>
      </c>
    </row>
    <row r="358" spans="1:16" ht="15.75" customHeight="1">
      <c r="A358" s="9" t="s">
        <v>1332</v>
      </c>
      <c r="B358" s="10" t="s">
        <v>1333</v>
      </c>
      <c r="C358" s="10" t="s">
        <v>36</v>
      </c>
      <c r="D358" s="10">
        <v>386</v>
      </c>
      <c r="E358" s="10" t="s">
        <v>19</v>
      </c>
      <c r="F358" s="11" t="s">
        <v>71</v>
      </c>
      <c r="G358" s="11" t="s">
        <v>116</v>
      </c>
      <c r="H358" s="10">
        <v>2012</v>
      </c>
      <c r="I358" s="11" t="s">
        <v>19</v>
      </c>
      <c r="J358" s="11" t="s">
        <v>59</v>
      </c>
      <c r="K358" s="10" t="s">
        <v>19</v>
      </c>
      <c r="L358" s="12" t="s">
        <v>1334</v>
      </c>
      <c r="M358" s="11" t="s">
        <v>72</v>
      </c>
      <c r="N358" s="10" t="s">
        <v>1335</v>
      </c>
      <c r="O358" s="10" t="s">
        <v>531</v>
      </c>
      <c r="P358" s="10" t="s">
        <v>44</v>
      </c>
    </row>
    <row r="359" spans="1:16" ht="15.75" customHeight="1">
      <c r="A359" s="9" t="s">
        <v>1336</v>
      </c>
      <c r="B359" s="10" t="s">
        <v>1337</v>
      </c>
      <c r="C359" s="10" t="s">
        <v>187</v>
      </c>
      <c r="D359" s="10">
        <v>124</v>
      </c>
      <c r="E359" s="10" t="s">
        <v>19</v>
      </c>
      <c r="F359" s="11" t="s">
        <v>355</v>
      </c>
      <c r="G359" s="11" t="s">
        <v>116</v>
      </c>
      <c r="H359" s="10">
        <v>2012</v>
      </c>
      <c r="I359" s="11" t="s">
        <v>19</v>
      </c>
      <c r="J359" s="11" t="s">
        <v>59</v>
      </c>
      <c r="K359" s="10" t="s">
        <v>19</v>
      </c>
      <c r="L359" s="12"/>
      <c r="M359" s="11" t="s">
        <v>356</v>
      </c>
      <c r="N359" s="10" t="s">
        <v>1338</v>
      </c>
      <c r="O359" s="10" t="s">
        <v>358</v>
      </c>
      <c r="P359" s="10" t="s">
        <v>359</v>
      </c>
    </row>
    <row r="360" spans="1:16" ht="15.75" customHeight="1">
      <c r="A360" s="9" t="s">
        <v>1339</v>
      </c>
      <c r="B360" s="10" t="s">
        <v>1340</v>
      </c>
      <c r="C360" s="10" t="s">
        <v>36</v>
      </c>
      <c r="D360" s="10" t="s">
        <v>372</v>
      </c>
      <c r="E360" s="10" t="s">
        <v>19</v>
      </c>
      <c r="F360" s="11" t="s">
        <v>355</v>
      </c>
      <c r="G360" s="11" t="s">
        <v>116</v>
      </c>
      <c r="H360" s="10">
        <v>2012</v>
      </c>
      <c r="I360" s="11" t="s">
        <v>19</v>
      </c>
      <c r="J360" s="11" t="s">
        <v>59</v>
      </c>
      <c r="K360" s="10" t="s">
        <v>19</v>
      </c>
      <c r="L360" s="12"/>
      <c r="M360" s="11" t="s">
        <v>356</v>
      </c>
      <c r="N360" s="10" t="s">
        <v>1341</v>
      </c>
      <c r="O360" s="10" t="s">
        <v>358</v>
      </c>
      <c r="P360" s="10" t="s">
        <v>359</v>
      </c>
    </row>
    <row r="361" spans="1:16" ht="15.75" customHeight="1">
      <c r="A361" s="9" t="s">
        <v>1342</v>
      </c>
      <c r="B361" s="10" t="s">
        <v>1343</v>
      </c>
      <c r="C361" s="10" t="s">
        <v>36</v>
      </c>
      <c r="D361" s="10">
        <v>18</v>
      </c>
      <c r="E361" s="10" t="s">
        <v>19</v>
      </c>
      <c r="F361" s="11" t="s">
        <v>355</v>
      </c>
      <c r="G361" s="11" t="s">
        <v>116</v>
      </c>
      <c r="H361" s="10">
        <v>2012</v>
      </c>
      <c r="I361" s="11" t="s">
        <v>19</v>
      </c>
      <c r="J361" s="11" t="s">
        <v>59</v>
      </c>
      <c r="K361" s="10" t="s">
        <v>19</v>
      </c>
      <c r="L361" s="12"/>
      <c r="M361" s="11" t="s">
        <v>120</v>
      </c>
      <c r="N361" s="10" t="s">
        <v>1344</v>
      </c>
      <c r="O361" s="10" t="s">
        <v>358</v>
      </c>
      <c r="P361" s="10" t="s">
        <v>359</v>
      </c>
    </row>
    <row r="362" spans="1:16" ht="15.75" customHeight="1">
      <c r="A362" s="9" t="s">
        <v>1345</v>
      </c>
      <c r="B362" s="10" t="s">
        <v>1346</v>
      </c>
      <c r="C362" s="10" t="s">
        <v>187</v>
      </c>
      <c r="D362" s="10">
        <v>124</v>
      </c>
      <c r="E362" s="10" t="s">
        <v>19</v>
      </c>
      <c r="F362" s="11" t="s">
        <v>355</v>
      </c>
      <c r="G362" s="11" t="s">
        <v>116</v>
      </c>
      <c r="H362" s="10">
        <v>2012</v>
      </c>
      <c r="I362" s="11" t="s">
        <v>19</v>
      </c>
      <c r="J362" s="11" t="s">
        <v>59</v>
      </c>
      <c r="K362" s="10" t="s">
        <v>19</v>
      </c>
      <c r="L362" s="12"/>
      <c r="M362" s="11" t="s">
        <v>356</v>
      </c>
      <c r="N362" s="10" t="s">
        <v>1347</v>
      </c>
      <c r="O362" s="10" t="s">
        <v>358</v>
      </c>
      <c r="P362" s="10" t="s">
        <v>359</v>
      </c>
    </row>
    <row r="363" spans="1:16" ht="15.75" customHeight="1">
      <c r="A363" s="9" t="s">
        <v>1348</v>
      </c>
      <c r="B363" s="10" t="s">
        <v>1349</v>
      </c>
      <c r="C363" s="10" t="s">
        <v>36</v>
      </c>
      <c r="D363" s="10">
        <v>386</v>
      </c>
      <c r="E363" s="10" t="s">
        <v>19</v>
      </c>
      <c r="F363" s="11" t="s">
        <v>355</v>
      </c>
      <c r="G363" s="11" t="s">
        <v>116</v>
      </c>
      <c r="H363" s="10">
        <v>2012</v>
      </c>
      <c r="I363" s="11" t="s">
        <v>19</v>
      </c>
      <c r="J363" s="11" t="s">
        <v>59</v>
      </c>
      <c r="K363" s="10" t="s">
        <v>19</v>
      </c>
      <c r="L363" s="12" t="s">
        <v>1350</v>
      </c>
      <c r="M363" s="11" t="s">
        <v>120</v>
      </c>
      <c r="N363" s="10" t="s">
        <v>1351</v>
      </c>
      <c r="O363" s="10" t="s">
        <v>358</v>
      </c>
      <c r="P363" s="10" t="s">
        <v>359</v>
      </c>
    </row>
    <row r="364" spans="1:16" ht="15.75" customHeight="1">
      <c r="A364" s="9" t="s">
        <v>1352</v>
      </c>
      <c r="B364" s="10" t="s">
        <v>1353</v>
      </c>
      <c r="C364" s="10" t="s">
        <v>187</v>
      </c>
      <c r="D364" s="10">
        <v>124</v>
      </c>
      <c r="E364" s="10" t="s">
        <v>19</v>
      </c>
      <c r="F364" s="11" t="s">
        <v>355</v>
      </c>
      <c r="G364" s="11" t="s">
        <v>116</v>
      </c>
      <c r="H364" s="10">
        <v>2012</v>
      </c>
      <c r="I364" s="11" t="s">
        <v>19</v>
      </c>
      <c r="J364" s="11" t="s">
        <v>59</v>
      </c>
      <c r="K364" s="10" t="s">
        <v>19</v>
      </c>
      <c r="L364" s="12"/>
      <c r="M364" s="11" t="s">
        <v>356</v>
      </c>
      <c r="N364" s="10" t="s">
        <v>1354</v>
      </c>
      <c r="O364" s="10" t="s">
        <v>358</v>
      </c>
      <c r="P364" s="10" t="s">
        <v>359</v>
      </c>
    </row>
    <row r="365" spans="1:16" ht="15.75" customHeight="1">
      <c r="A365" s="9" t="s">
        <v>1355</v>
      </c>
      <c r="B365" s="10" t="s">
        <v>1356</v>
      </c>
      <c r="C365" s="10" t="s">
        <v>36</v>
      </c>
      <c r="D365" s="10" t="s">
        <v>372</v>
      </c>
      <c r="E365" s="10" t="s">
        <v>19</v>
      </c>
      <c r="F365" s="11" t="s">
        <v>355</v>
      </c>
      <c r="G365" s="11" t="s">
        <v>116</v>
      </c>
      <c r="H365" s="10">
        <v>2012</v>
      </c>
      <c r="I365" s="11" t="s">
        <v>19</v>
      </c>
      <c r="J365" s="11" t="s">
        <v>59</v>
      </c>
      <c r="K365" s="10" t="s">
        <v>19</v>
      </c>
      <c r="L365" s="12"/>
      <c r="M365" s="11" t="s">
        <v>356</v>
      </c>
      <c r="N365" s="10" t="s">
        <v>1357</v>
      </c>
      <c r="O365" s="10" t="s">
        <v>358</v>
      </c>
      <c r="P365" s="10" t="s">
        <v>359</v>
      </c>
    </row>
    <row r="366" spans="1:16" ht="15.75" customHeight="1">
      <c r="A366" s="9" t="s">
        <v>1358</v>
      </c>
      <c r="B366" s="10" t="s">
        <v>1359</v>
      </c>
      <c r="C366" s="10" t="s">
        <v>187</v>
      </c>
      <c r="D366" s="10">
        <v>124</v>
      </c>
      <c r="E366" s="10" t="s">
        <v>19</v>
      </c>
      <c r="F366" s="11" t="s">
        <v>355</v>
      </c>
      <c r="G366" s="11" t="s">
        <v>116</v>
      </c>
      <c r="H366" s="10">
        <v>2012</v>
      </c>
      <c r="I366" s="11" t="s">
        <v>19</v>
      </c>
      <c r="J366" s="11" t="s">
        <v>59</v>
      </c>
      <c r="K366" s="10" t="s">
        <v>19</v>
      </c>
      <c r="L366" s="12"/>
      <c r="M366" s="11" t="s">
        <v>356</v>
      </c>
      <c r="N366" s="10" t="s">
        <v>1360</v>
      </c>
      <c r="O366" s="10" t="s">
        <v>358</v>
      </c>
      <c r="P366" s="10" t="s">
        <v>359</v>
      </c>
    </row>
    <row r="367" spans="1:16" ht="15.75" customHeight="1">
      <c r="A367" s="9" t="s">
        <v>1361</v>
      </c>
      <c r="B367" s="10" t="s">
        <v>1362</v>
      </c>
      <c r="C367" s="10" t="s">
        <v>187</v>
      </c>
      <c r="D367" s="10">
        <v>124</v>
      </c>
      <c r="E367" s="10" t="s">
        <v>19</v>
      </c>
      <c r="F367" s="11" t="s">
        <v>355</v>
      </c>
      <c r="G367" s="11" t="s">
        <v>116</v>
      </c>
      <c r="H367" s="10">
        <v>2012</v>
      </c>
      <c r="I367" s="11" t="s">
        <v>19</v>
      </c>
      <c r="J367" s="11" t="s">
        <v>59</v>
      </c>
      <c r="K367" s="10" t="s">
        <v>19</v>
      </c>
      <c r="L367" s="12"/>
      <c r="M367" s="11" t="s">
        <v>356</v>
      </c>
      <c r="N367" s="10" t="s">
        <v>1363</v>
      </c>
      <c r="O367" s="10" t="s">
        <v>358</v>
      </c>
      <c r="P367" s="10" t="s">
        <v>359</v>
      </c>
    </row>
    <row r="368" spans="1:16" ht="15.75" customHeight="1">
      <c r="A368" s="9" t="s">
        <v>1364</v>
      </c>
      <c r="B368" s="10" t="s">
        <v>1365</v>
      </c>
      <c r="C368" s="10" t="s">
        <v>36</v>
      </c>
      <c r="D368" s="10">
        <v>18</v>
      </c>
      <c r="E368" s="10" t="s">
        <v>19</v>
      </c>
      <c r="F368" s="11" t="s">
        <v>355</v>
      </c>
      <c r="G368" s="11" t="s">
        <v>116</v>
      </c>
      <c r="H368" s="10">
        <v>2012</v>
      </c>
      <c r="I368" s="11" t="s">
        <v>19</v>
      </c>
      <c r="J368" s="11" t="s">
        <v>59</v>
      </c>
      <c r="K368" s="10" t="s">
        <v>19</v>
      </c>
      <c r="L368" s="12"/>
      <c r="M368" s="11" t="s">
        <v>356</v>
      </c>
      <c r="N368" s="10" t="s">
        <v>1366</v>
      </c>
      <c r="O368" s="10" t="s">
        <v>358</v>
      </c>
      <c r="P368" s="10" t="s">
        <v>359</v>
      </c>
    </row>
    <row r="369" spans="1:16" ht="15.75" customHeight="1">
      <c r="A369" s="9" t="s">
        <v>1367</v>
      </c>
      <c r="B369" s="10" t="s">
        <v>1368</v>
      </c>
      <c r="C369" s="10" t="s">
        <v>187</v>
      </c>
      <c r="D369" s="10">
        <v>124</v>
      </c>
      <c r="E369" s="10" t="s">
        <v>19</v>
      </c>
      <c r="F369" s="11" t="s">
        <v>355</v>
      </c>
      <c r="G369" s="11" t="s">
        <v>116</v>
      </c>
      <c r="H369" s="10">
        <v>2012</v>
      </c>
      <c r="I369" s="11" t="s">
        <v>19</v>
      </c>
      <c r="J369" s="11" t="s">
        <v>59</v>
      </c>
      <c r="K369" s="10" t="s">
        <v>19</v>
      </c>
      <c r="L369" s="12"/>
      <c r="M369" s="11" t="s">
        <v>356</v>
      </c>
      <c r="N369" s="10" t="s">
        <v>1369</v>
      </c>
      <c r="O369" s="10" t="s">
        <v>358</v>
      </c>
      <c r="P369" s="10" t="s">
        <v>359</v>
      </c>
    </row>
    <row r="370" spans="1:16" ht="15.75" customHeight="1">
      <c r="A370" s="9" t="s">
        <v>1370</v>
      </c>
      <c r="B370" s="10" t="s">
        <v>1371</v>
      </c>
      <c r="C370" s="10" t="s">
        <v>36</v>
      </c>
      <c r="D370" s="10">
        <v>18</v>
      </c>
      <c r="E370" s="10" t="s">
        <v>19</v>
      </c>
      <c r="F370" s="11" t="s">
        <v>355</v>
      </c>
      <c r="G370" s="11" t="s">
        <v>116</v>
      </c>
      <c r="H370" s="10">
        <v>2012</v>
      </c>
      <c r="I370" s="11" t="s">
        <v>19</v>
      </c>
      <c r="J370" s="11" t="s">
        <v>59</v>
      </c>
      <c r="K370" s="10" t="s">
        <v>19</v>
      </c>
      <c r="L370" s="12"/>
      <c r="M370" s="11" t="s">
        <v>356</v>
      </c>
      <c r="N370" s="10" t="s">
        <v>1372</v>
      </c>
      <c r="O370" s="10" t="s">
        <v>358</v>
      </c>
      <c r="P370" s="10" t="s">
        <v>359</v>
      </c>
    </row>
    <row r="371" spans="1:16" ht="15.75" customHeight="1">
      <c r="A371" s="9" t="s">
        <v>1373</v>
      </c>
      <c r="B371" s="10" t="s">
        <v>1374</v>
      </c>
      <c r="C371" s="10" t="s">
        <v>36</v>
      </c>
      <c r="D371" s="10">
        <v>1758</v>
      </c>
      <c r="E371" s="10" t="s">
        <v>19</v>
      </c>
      <c r="F371" s="11" t="s">
        <v>355</v>
      </c>
      <c r="G371" s="11" t="s">
        <v>116</v>
      </c>
      <c r="H371" s="10">
        <v>2012</v>
      </c>
      <c r="I371" s="11" t="s">
        <v>19</v>
      </c>
      <c r="J371" s="11" t="s">
        <v>59</v>
      </c>
      <c r="K371" s="10" t="s">
        <v>19</v>
      </c>
      <c r="L371" s="12"/>
      <c r="M371" s="11" t="s">
        <v>356</v>
      </c>
      <c r="N371" s="10" t="s">
        <v>1375</v>
      </c>
      <c r="O371" s="10" t="s">
        <v>358</v>
      </c>
      <c r="P371" s="10" t="s">
        <v>359</v>
      </c>
    </row>
    <row r="372" spans="1:16" ht="15.75" customHeight="1">
      <c r="A372" s="9" t="s">
        <v>1376</v>
      </c>
      <c r="B372" s="10" t="s">
        <v>1377</v>
      </c>
      <c r="C372" s="10" t="s">
        <v>77</v>
      </c>
      <c r="D372" s="10">
        <v>372</v>
      </c>
      <c r="E372" s="10" t="s">
        <v>19</v>
      </c>
      <c r="F372" s="11" t="s">
        <v>355</v>
      </c>
      <c r="G372" s="11" t="s">
        <v>116</v>
      </c>
      <c r="H372" s="10">
        <v>2012</v>
      </c>
      <c r="I372" s="11" t="s">
        <v>19</v>
      </c>
      <c r="J372" s="11" t="s">
        <v>59</v>
      </c>
      <c r="K372" s="10" t="s">
        <v>19</v>
      </c>
      <c r="L372" s="12"/>
      <c r="M372" s="11" t="s">
        <v>120</v>
      </c>
      <c r="N372" s="10" t="s">
        <v>1378</v>
      </c>
      <c r="O372" s="10" t="s">
        <v>358</v>
      </c>
      <c r="P372" s="10" t="s">
        <v>359</v>
      </c>
    </row>
    <row r="373" spans="1:16" ht="15.75" customHeight="1">
      <c r="A373" s="9" t="s">
        <v>1379</v>
      </c>
      <c r="B373" s="10" t="s">
        <v>1380</v>
      </c>
      <c r="C373" s="10" t="s">
        <v>36</v>
      </c>
      <c r="D373" s="10">
        <v>18</v>
      </c>
      <c r="E373" s="10" t="s">
        <v>19</v>
      </c>
      <c r="F373" s="11" t="s">
        <v>355</v>
      </c>
      <c r="G373" s="11" t="s">
        <v>116</v>
      </c>
      <c r="H373" s="10">
        <v>2012</v>
      </c>
      <c r="I373" s="11" t="s">
        <v>19</v>
      </c>
      <c r="J373" s="11" t="s">
        <v>59</v>
      </c>
      <c r="K373" s="10" t="s">
        <v>19</v>
      </c>
      <c r="L373" s="12"/>
      <c r="M373" s="11" t="s">
        <v>120</v>
      </c>
      <c r="N373" s="10" t="s">
        <v>1381</v>
      </c>
      <c r="O373" s="10" t="s">
        <v>358</v>
      </c>
      <c r="P373" s="10" t="s">
        <v>359</v>
      </c>
    </row>
    <row r="374" spans="1:16" ht="15.75" customHeight="1">
      <c r="A374" s="9" t="s">
        <v>1382</v>
      </c>
      <c r="B374" s="10" t="s">
        <v>1383</v>
      </c>
      <c r="C374" s="10" t="s">
        <v>36</v>
      </c>
      <c r="D374" s="10" t="s">
        <v>1384</v>
      </c>
      <c r="E374" s="10" t="s">
        <v>19</v>
      </c>
      <c r="F374" s="11" t="s">
        <v>71</v>
      </c>
      <c r="G374" s="11" t="s">
        <v>116</v>
      </c>
      <c r="H374" s="10">
        <v>2012</v>
      </c>
      <c r="I374" s="11" t="s">
        <v>19</v>
      </c>
      <c r="J374" s="11" t="s">
        <v>362</v>
      </c>
      <c r="K374" s="10" t="s">
        <v>19</v>
      </c>
      <c r="L374" s="12" t="s">
        <v>1385</v>
      </c>
      <c r="M374" s="11" t="s">
        <v>72</v>
      </c>
      <c r="N374" s="10" t="s">
        <v>1386</v>
      </c>
      <c r="O374" s="10" t="s">
        <v>531</v>
      </c>
      <c r="P374" s="10" t="s">
        <v>25</v>
      </c>
    </row>
    <row r="375" spans="1:16" ht="15.75" customHeight="1">
      <c r="A375" s="9" t="s">
        <v>1387</v>
      </c>
      <c r="B375" s="10" t="s">
        <v>1388</v>
      </c>
      <c r="C375" s="10" t="s">
        <v>18</v>
      </c>
      <c r="D375" s="10">
        <v>6</v>
      </c>
      <c r="E375" s="10" t="s">
        <v>19</v>
      </c>
      <c r="F375" s="11" t="s">
        <v>355</v>
      </c>
      <c r="G375" s="11" t="s">
        <v>116</v>
      </c>
      <c r="H375" s="10">
        <v>2012</v>
      </c>
      <c r="I375" s="11" t="s">
        <v>19</v>
      </c>
      <c r="J375" s="11" t="s">
        <v>59</v>
      </c>
      <c r="K375" s="10" t="s">
        <v>19</v>
      </c>
      <c r="L375" s="12"/>
      <c r="M375" s="11" t="s">
        <v>120</v>
      </c>
      <c r="N375" s="10" t="s">
        <v>1389</v>
      </c>
      <c r="O375" s="10" t="s">
        <v>358</v>
      </c>
      <c r="P375" s="10" t="s">
        <v>359</v>
      </c>
    </row>
    <row r="376" spans="1:16" ht="15.75" customHeight="1">
      <c r="A376" s="9" t="s">
        <v>1390</v>
      </c>
      <c r="B376" s="10" t="s">
        <v>1391</v>
      </c>
      <c r="C376" s="10" t="s">
        <v>187</v>
      </c>
      <c r="D376" s="10">
        <v>124</v>
      </c>
      <c r="E376" s="10" t="s">
        <v>19</v>
      </c>
      <c r="F376" s="11" t="s">
        <v>355</v>
      </c>
      <c r="G376" s="11" t="s">
        <v>116</v>
      </c>
      <c r="H376" s="10">
        <v>2012</v>
      </c>
      <c r="I376" s="11" t="s">
        <v>19</v>
      </c>
      <c r="J376" s="11" t="s">
        <v>59</v>
      </c>
      <c r="K376" s="10" t="s">
        <v>19</v>
      </c>
      <c r="L376" s="12"/>
      <c r="M376" s="11" t="s">
        <v>120</v>
      </c>
      <c r="N376" s="10" t="s">
        <v>1392</v>
      </c>
      <c r="O376" s="10" t="s">
        <v>358</v>
      </c>
      <c r="P376" s="10" t="s">
        <v>359</v>
      </c>
    </row>
    <row r="377" spans="1:16" ht="15.75" customHeight="1">
      <c r="A377" s="9" t="s">
        <v>1393</v>
      </c>
      <c r="B377" s="10" t="s">
        <v>1394</v>
      </c>
      <c r="C377" s="10" t="s">
        <v>77</v>
      </c>
      <c r="D377" s="10">
        <v>56</v>
      </c>
      <c r="E377" s="10" t="s">
        <v>19</v>
      </c>
      <c r="F377" s="11" t="s">
        <v>71</v>
      </c>
      <c r="G377" s="11" t="s">
        <v>116</v>
      </c>
      <c r="H377" s="10">
        <v>2012</v>
      </c>
      <c r="I377" s="11" t="s">
        <v>19</v>
      </c>
      <c r="J377" s="11" t="s">
        <v>362</v>
      </c>
      <c r="K377" s="10" t="s">
        <v>19</v>
      </c>
      <c r="L377" s="12" t="s">
        <v>1395</v>
      </c>
      <c r="M377" s="11" t="s">
        <v>72</v>
      </c>
      <c r="N377" s="10" t="s">
        <v>1396</v>
      </c>
      <c r="O377" s="10" t="s">
        <v>531</v>
      </c>
      <c r="P377" s="10" t="s">
        <v>25</v>
      </c>
    </row>
    <row r="378" spans="1:16" ht="15.75" customHeight="1">
      <c r="A378" s="9" t="s">
        <v>1397</v>
      </c>
      <c r="B378" s="10" t="s">
        <v>1398</v>
      </c>
      <c r="C378" s="10" t="s">
        <v>187</v>
      </c>
      <c r="D378" s="10">
        <v>124</v>
      </c>
      <c r="E378" s="10" t="s">
        <v>19</v>
      </c>
      <c r="F378" s="11" t="s">
        <v>355</v>
      </c>
      <c r="G378" s="11" t="s">
        <v>116</v>
      </c>
      <c r="H378" s="10">
        <v>2012</v>
      </c>
      <c r="I378" s="11" t="s">
        <v>19</v>
      </c>
      <c r="J378" s="11" t="s">
        <v>59</v>
      </c>
      <c r="K378" s="10" t="s">
        <v>19</v>
      </c>
      <c r="L378" s="12"/>
      <c r="M378" s="11" t="s">
        <v>356</v>
      </c>
      <c r="N378" s="10" t="s">
        <v>1399</v>
      </c>
      <c r="O378" s="10" t="s">
        <v>358</v>
      </c>
      <c r="P378" s="10" t="s">
        <v>359</v>
      </c>
    </row>
    <row r="379" spans="1:16" ht="15.75" customHeight="1">
      <c r="A379" s="9" t="s">
        <v>1400</v>
      </c>
      <c r="B379" s="10" t="s">
        <v>1401</v>
      </c>
      <c r="C379" s="10" t="s">
        <v>36</v>
      </c>
      <c r="D379" s="10">
        <v>18</v>
      </c>
      <c r="E379" s="10" t="s">
        <v>19</v>
      </c>
      <c r="F379" s="11" t="s">
        <v>355</v>
      </c>
      <c r="G379" s="11" t="s">
        <v>116</v>
      </c>
      <c r="H379" s="10">
        <v>2013</v>
      </c>
      <c r="I379" s="11" t="s">
        <v>19</v>
      </c>
      <c r="J379" s="11" t="s">
        <v>59</v>
      </c>
      <c r="K379" s="10" t="s">
        <v>19</v>
      </c>
      <c r="L379" s="12"/>
      <c r="M379" s="11" t="s">
        <v>356</v>
      </c>
      <c r="N379" s="10" t="s">
        <v>1402</v>
      </c>
      <c r="O379" s="10" t="s">
        <v>358</v>
      </c>
      <c r="P379" s="10" t="s">
        <v>359</v>
      </c>
    </row>
    <row r="380" spans="1:16" ht="15.75" customHeight="1">
      <c r="A380" s="9" t="s">
        <v>1403</v>
      </c>
      <c r="B380" s="10" t="s">
        <v>1404</v>
      </c>
      <c r="C380" s="10" t="s">
        <v>187</v>
      </c>
      <c r="D380" s="10">
        <v>124</v>
      </c>
      <c r="E380" s="10" t="s">
        <v>19</v>
      </c>
      <c r="F380" s="11" t="s">
        <v>355</v>
      </c>
      <c r="G380" s="11" t="s">
        <v>116</v>
      </c>
      <c r="H380" s="10">
        <v>2013</v>
      </c>
      <c r="I380" s="11" t="s">
        <v>19</v>
      </c>
      <c r="J380" s="11" t="s">
        <v>59</v>
      </c>
      <c r="K380" s="10" t="s">
        <v>19</v>
      </c>
      <c r="L380" s="12"/>
      <c r="M380" s="11" t="s">
        <v>356</v>
      </c>
      <c r="N380" s="10" t="s">
        <v>1405</v>
      </c>
      <c r="O380" s="10" t="s">
        <v>358</v>
      </c>
      <c r="P380" s="10" t="s">
        <v>359</v>
      </c>
    </row>
    <row r="381" spans="1:16" ht="15.75" customHeight="1">
      <c r="A381" s="9" t="s">
        <v>1406</v>
      </c>
      <c r="B381" s="10" t="s">
        <v>1407</v>
      </c>
      <c r="C381" s="10" t="s">
        <v>187</v>
      </c>
      <c r="D381" s="10">
        <v>124</v>
      </c>
      <c r="E381" s="10" t="s">
        <v>19</v>
      </c>
      <c r="F381" s="11" t="s">
        <v>355</v>
      </c>
      <c r="G381" s="11" t="s">
        <v>116</v>
      </c>
      <c r="H381" s="10">
        <v>2013</v>
      </c>
      <c r="I381" s="11" t="s">
        <v>19</v>
      </c>
      <c r="J381" s="11" t="s">
        <v>59</v>
      </c>
      <c r="K381" s="10" t="s">
        <v>19</v>
      </c>
      <c r="L381" s="12"/>
      <c r="M381" s="11" t="s">
        <v>356</v>
      </c>
      <c r="N381" s="10" t="s">
        <v>1408</v>
      </c>
      <c r="O381" s="10" t="s">
        <v>358</v>
      </c>
      <c r="P381" s="10" t="s">
        <v>359</v>
      </c>
    </row>
    <row r="382" spans="1:16" ht="15.75" customHeight="1">
      <c r="A382" s="9" t="s">
        <v>1409</v>
      </c>
      <c r="B382" s="10" t="s">
        <v>1410</v>
      </c>
      <c r="C382" s="10" t="s">
        <v>187</v>
      </c>
      <c r="D382" s="10">
        <v>1739</v>
      </c>
      <c r="E382" s="10" t="s">
        <v>19</v>
      </c>
      <c r="F382" s="11" t="s">
        <v>355</v>
      </c>
      <c r="G382" s="11" t="s">
        <v>116</v>
      </c>
      <c r="H382" s="10">
        <v>2013</v>
      </c>
      <c r="I382" s="11" t="s">
        <v>19</v>
      </c>
      <c r="J382" s="11" t="s">
        <v>59</v>
      </c>
      <c r="K382" s="10" t="s">
        <v>19</v>
      </c>
      <c r="L382" s="12"/>
      <c r="M382" s="11" t="s">
        <v>356</v>
      </c>
      <c r="N382" s="10" t="s">
        <v>1411</v>
      </c>
      <c r="O382" s="10" t="s">
        <v>358</v>
      </c>
      <c r="P382" s="10" t="s">
        <v>359</v>
      </c>
    </row>
    <row r="383" spans="1:16" ht="15.75" customHeight="1">
      <c r="A383" s="10" t="s">
        <v>1412</v>
      </c>
      <c r="B383" s="10" t="s">
        <v>1413</v>
      </c>
      <c r="C383" s="10" t="s">
        <v>187</v>
      </c>
      <c r="D383" s="10">
        <v>124</v>
      </c>
      <c r="E383" s="10" t="s">
        <v>19</v>
      </c>
      <c r="F383" s="11" t="s">
        <v>355</v>
      </c>
      <c r="G383" s="11" t="s">
        <v>116</v>
      </c>
      <c r="H383" s="10">
        <v>2013</v>
      </c>
      <c r="I383" s="11" t="s">
        <v>19</v>
      </c>
      <c r="J383" s="11" t="s">
        <v>59</v>
      </c>
      <c r="K383" s="10" t="s">
        <v>19</v>
      </c>
      <c r="L383" s="12"/>
      <c r="M383" s="11" t="s">
        <v>356</v>
      </c>
      <c r="N383" s="10" t="s">
        <v>1414</v>
      </c>
      <c r="O383" s="10" t="s">
        <v>358</v>
      </c>
      <c r="P383" s="10" t="s">
        <v>359</v>
      </c>
    </row>
    <row r="384" spans="1:16" ht="15.75" customHeight="1">
      <c r="A384" s="9" t="s">
        <v>1415</v>
      </c>
      <c r="B384" s="10" t="s">
        <v>1416</v>
      </c>
      <c r="C384" s="10" t="s">
        <v>187</v>
      </c>
      <c r="D384" s="10">
        <v>124</v>
      </c>
      <c r="E384" s="10" t="s">
        <v>19</v>
      </c>
      <c r="F384" s="11" t="s">
        <v>355</v>
      </c>
      <c r="G384" s="11" t="s">
        <v>116</v>
      </c>
      <c r="H384" s="10">
        <v>2013</v>
      </c>
      <c r="I384" s="11" t="s">
        <v>19</v>
      </c>
      <c r="J384" s="11" t="s">
        <v>59</v>
      </c>
      <c r="K384" s="10" t="s">
        <v>19</v>
      </c>
      <c r="L384" s="12"/>
      <c r="M384" s="11" t="s">
        <v>120</v>
      </c>
      <c r="N384" s="10" t="s">
        <v>1417</v>
      </c>
      <c r="O384" s="10" t="s">
        <v>358</v>
      </c>
      <c r="P384" s="10" t="s">
        <v>359</v>
      </c>
    </row>
    <row r="385" spans="1:16" ht="15.75" customHeight="1">
      <c r="A385" s="9" t="s">
        <v>1418</v>
      </c>
      <c r="B385" s="10" t="s">
        <v>1419</v>
      </c>
      <c r="C385" s="10" t="s">
        <v>187</v>
      </c>
      <c r="D385" s="10">
        <v>124</v>
      </c>
      <c r="E385" s="10" t="s">
        <v>19</v>
      </c>
      <c r="F385" s="11" t="s">
        <v>355</v>
      </c>
      <c r="G385" s="11" t="s">
        <v>116</v>
      </c>
      <c r="H385" s="10">
        <v>2013</v>
      </c>
      <c r="I385" s="11" t="s">
        <v>19</v>
      </c>
      <c r="J385" s="11" t="s">
        <v>59</v>
      </c>
      <c r="K385" s="10" t="s">
        <v>19</v>
      </c>
      <c r="L385" s="12"/>
      <c r="M385" s="11" t="s">
        <v>356</v>
      </c>
      <c r="N385" s="10" t="s">
        <v>1420</v>
      </c>
      <c r="O385" s="10" t="s">
        <v>358</v>
      </c>
      <c r="P385" s="10" t="s">
        <v>359</v>
      </c>
    </row>
    <row r="386" spans="1:16" ht="15.75" customHeight="1">
      <c r="A386" s="9" t="s">
        <v>1421</v>
      </c>
      <c r="B386" s="10" t="s">
        <v>1422</v>
      </c>
      <c r="C386" s="10" t="s">
        <v>187</v>
      </c>
      <c r="D386" s="10">
        <v>124</v>
      </c>
      <c r="E386" s="10" t="s">
        <v>19</v>
      </c>
      <c r="F386" s="11" t="s">
        <v>355</v>
      </c>
      <c r="G386" s="11" t="s">
        <v>116</v>
      </c>
      <c r="H386" s="10">
        <v>2013</v>
      </c>
      <c r="I386" s="11" t="s">
        <v>19</v>
      </c>
      <c r="J386" s="11" t="s">
        <v>59</v>
      </c>
      <c r="K386" s="10" t="s">
        <v>19</v>
      </c>
      <c r="L386" s="12"/>
      <c r="M386" s="11" t="s">
        <v>356</v>
      </c>
      <c r="N386" s="10" t="s">
        <v>1423</v>
      </c>
      <c r="O386" s="10" t="s">
        <v>358</v>
      </c>
      <c r="P386" s="10" t="s">
        <v>359</v>
      </c>
    </row>
    <row r="387" spans="1:16" ht="15.75" customHeight="1">
      <c r="A387" s="9" t="s">
        <v>1424</v>
      </c>
      <c r="B387" s="10" t="s">
        <v>1425</v>
      </c>
      <c r="C387" s="10" t="s">
        <v>77</v>
      </c>
      <c r="D387" s="10">
        <v>62</v>
      </c>
      <c r="E387" s="10" t="s">
        <v>19</v>
      </c>
      <c r="F387" s="11" t="s">
        <v>355</v>
      </c>
      <c r="G387" s="11" t="s">
        <v>116</v>
      </c>
      <c r="H387" s="10">
        <v>2013</v>
      </c>
      <c r="I387" s="11" t="s">
        <v>19</v>
      </c>
      <c r="J387" s="11" t="s">
        <v>59</v>
      </c>
      <c r="K387" s="10" t="s">
        <v>19</v>
      </c>
      <c r="L387" s="12"/>
      <c r="M387" s="11" t="s">
        <v>356</v>
      </c>
      <c r="N387" s="10" t="s">
        <v>1426</v>
      </c>
      <c r="O387" s="10" t="s">
        <v>358</v>
      </c>
      <c r="P387" s="10" t="s">
        <v>359</v>
      </c>
    </row>
    <row r="388" spans="1:16" ht="15.75" customHeight="1">
      <c r="A388" s="9" t="s">
        <v>1427</v>
      </c>
      <c r="B388" s="10" t="s">
        <v>1428</v>
      </c>
      <c r="C388" s="10" t="s">
        <v>187</v>
      </c>
      <c r="D388" s="10">
        <v>124</v>
      </c>
      <c r="E388" s="10" t="s">
        <v>19</v>
      </c>
      <c r="F388" s="11" t="s">
        <v>355</v>
      </c>
      <c r="G388" s="11" t="s">
        <v>116</v>
      </c>
      <c r="H388" s="10">
        <v>2013</v>
      </c>
      <c r="I388" s="11" t="s">
        <v>19</v>
      </c>
      <c r="J388" s="11" t="s">
        <v>59</v>
      </c>
      <c r="K388" s="10" t="s">
        <v>19</v>
      </c>
      <c r="L388" s="12"/>
      <c r="M388" s="11" t="s">
        <v>356</v>
      </c>
      <c r="N388" s="10" t="s">
        <v>1429</v>
      </c>
      <c r="O388" s="10" t="s">
        <v>358</v>
      </c>
      <c r="P388" s="10" t="s">
        <v>359</v>
      </c>
    </row>
    <row r="389" spans="1:16" ht="15.75" customHeight="1">
      <c r="A389" s="9" t="s">
        <v>1430</v>
      </c>
      <c r="B389" s="10" t="s">
        <v>1431</v>
      </c>
      <c r="C389" s="10" t="s">
        <v>187</v>
      </c>
      <c r="D389" s="10">
        <v>124</v>
      </c>
      <c r="E389" s="10" t="s">
        <v>19</v>
      </c>
      <c r="F389" s="11" t="s">
        <v>355</v>
      </c>
      <c r="G389" s="11" t="s">
        <v>116</v>
      </c>
      <c r="H389" s="10">
        <v>2013</v>
      </c>
      <c r="I389" s="11" t="s">
        <v>19</v>
      </c>
      <c r="J389" s="11" t="s">
        <v>59</v>
      </c>
      <c r="K389" s="10" t="s">
        <v>19</v>
      </c>
      <c r="L389" s="12"/>
      <c r="M389" s="11" t="s">
        <v>356</v>
      </c>
      <c r="N389" s="10" t="s">
        <v>1432</v>
      </c>
      <c r="O389" s="10" t="s">
        <v>358</v>
      </c>
      <c r="P389" s="10" t="s">
        <v>359</v>
      </c>
    </row>
    <row r="390" spans="1:16" ht="15.75" customHeight="1">
      <c r="A390" s="9" t="s">
        <v>1433</v>
      </c>
      <c r="B390" s="10" t="s">
        <v>1434</v>
      </c>
      <c r="C390" s="10" t="s">
        <v>36</v>
      </c>
      <c r="D390" s="10">
        <v>66</v>
      </c>
      <c r="E390" s="10" t="s">
        <v>19</v>
      </c>
      <c r="F390" s="11" t="s">
        <v>355</v>
      </c>
      <c r="G390" s="11" t="s">
        <v>116</v>
      </c>
      <c r="H390" s="10">
        <v>2013</v>
      </c>
      <c r="I390" s="11" t="s">
        <v>19</v>
      </c>
      <c r="J390" s="11" t="s">
        <v>59</v>
      </c>
      <c r="K390" s="10" t="s">
        <v>19</v>
      </c>
      <c r="L390" s="12"/>
      <c r="M390" s="11" t="s">
        <v>356</v>
      </c>
      <c r="N390" s="10" t="s">
        <v>1435</v>
      </c>
      <c r="O390" s="10" t="s">
        <v>358</v>
      </c>
      <c r="P390" s="10" t="s">
        <v>359</v>
      </c>
    </row>
    <row r="391" spans="1:16" ht="15.75" customHeight="1">
      <c r="A391" s="10" t="s">
        <v>1436</v>
      </c>
      <c r="B391" s="10" t="s">
        <v>1437</v>
      </c>
      <c r="C391" s="10" t="s">
        <v>187</v>
      </c>
      <c r="D391" s="10">
        <v>124</v>
      </c>
      <c r="E391" s="10" t="s">
        <v>19</v>
      </c>
      <c r="F391" s="11" t="s">
        <v>355</v>
      </c>
      <c r="G391" s="11" t="s">
        <v>116</v>
      </c>
      <c r="H391" s="10">
        <v>2013</v>
      </c>
      <c r="I391" s="11" t="s">
        <v>19</v>
      </c>
      <c r="J391" s="11" t="s">
        <v>59</v>
      </c>
      <c r="K391" s="10" t="s">
        <v>19</v>
      </c>
      <c r="L391" s="12"/>
      <c r="M391" s="11" t="s">
        <v>356</v>
      </c>
      <c r="N391" s="10" t="s">
        <v>1438</v>
      </c>
      <c r="O391" s="10" t="s">
        <v>358</v>
      </c>
      <c r="P391" s="10" t="s">
        <v>359</v>
      </c>
    </row>
    <row r="392" spans="1:16" ht="15.75" customHeight="1">
      <c r="A392" s="9" t="s">
        <v>1439</v>
      </c>
      <c r="B392" s="10" t="s">
        <v>1440</v>
      </c>
      <c r="C392" s="10" t="s">
        <v>18</v>
      </c>
      <c r="D392" s="10">
        <v>95</v>
      </c>
      <c r="E392" s="10" t="s">
        <v>19</v>
      </c>
      <c r="F392" s="11" t="s">
        <v>71</v>
      </c>
      <c r="G392" s="11" t="s">
        <v>116</v>
      </c>
      <c r="H392" s="10">
        <v>2013</v>
      </c>
      <c r="I392" s="11" t="s">
        <v>19</v>
      </c>
      <c r="J392" s="11" t="s">
        <v>19</v>
      </c>
      <c r="K392" s="10" t="s">
        <v>19</v>
      </c>
      <c r="L392" s="12" t="s">
        <v>1441</v>
      </c>
      <c r="M392" s="11" t="s">
        <v>72</v>
      </c>
      <c r="N392" s="10" t="s">
        <v>1442</v>
      </c>
      <c r="O392" s="10" t="s">
        <v>531</v>
      </c>
      <c r="P392" s="10" t="s">
        <v>44</v>
      </c>
    </row>
    <row r="393" spans="1:16" ht="15.75" customHeight="1">
      <c r="A393" s="9" t="s">
        <v>1443</v>
      </c>
      <c r="B393" s="10" t="s">
        <v>1444</v>
      </c>
      <c r="C393" s="10" t="s">
        <v>187</v>
      </c>
      <c r="D393" s="10">
        <v>1740</v>
      </c>
      <c r="E393" s="10" t="s">
        <v>19</v>
      </c>
      <c r="F393" s="11" t="s">
        <v>355</v>
      </c>
      <c r="G393" s="11" t="s">
        <v>116</v>
      </c>
      <c r="H393" s="10">
        <v>2013</v>
      </c>
      <c r="I393" s="11" t="s">
        <v>19</v>
      </c>
      <c r="J393" s="11" t="s">
        <v>59</v>
      </c>
      <c r="K393" s="10" t="s">
        <v>19</v>
      </c>
      <c r="L393" s="12"/>
      <c r="M393" s="11" t="s">
        <v>356</v>
      </c>
      <c r="N393" s="10" t="s">
        <v>1445</v>
      </c>
      <c r="O393" s="10" t="s">
        <v>358</v>
      </c>
      <c r="P393" s="10" t="s">
        <v>359</v>
      </c>
    </row>
    <row r="394" spans="1:16" ht="15.75" customHeight="1">
      <c r="A394" s="9" t="s">
        <v>1446</v>
      </c>
      <c r="B394" s="10" t="s">
        <v>1447</v>
      </c>
      <c r="C394" s="10" t="s">
        <v>77</v>
      </c>
      <c r="D394" s="10">
        <v>576</v>
      </c>
      <c r="E394" s="10" t="s">
        <v>19</v>
      </c>
      <c r="F394" s="11" t="s">
        <v>355</v>
      </c>
      <c r="G394" s="11" t="s">
        <v>116</v>
      </c>
      <c r="H394" s="10">
        <v>2013</v>
      </c>
      <c r="I394" s="11" t="s">
        <v>19</v>
      </c>
      <c r="J394" s="11" t="s">
        <v>59</v>
      </c>
      <c r="K394" s="10" t="s">
        <v>19</v>
      </c>
      <c r="L394" s="12"/>
      <c r="M394" s="11" t="s">
        <v>356</v>
      </c>
      <c r="N394" s="10" t="s">
        <v>1448</v>
      </c>
      <c r="O394" s="10" t="s">
        <v>358</v>
      </c>
      <c r="P394" s="10" t="s">
        <v>359</v>
      </c>
    </row>
    <row r="395" spans="1:16" ht="15.75" customHeight="1">
      <c r="A395" s="9" t="s">
        <v>1449</v>
      </c>
      <c r="B395" s="10" t="s">
        <v>1450</v>
      </c>
      <c r="C395" s="10" t="s">
        <v>77</v>
      </c>
      <c r="D395" s="10">
        <v>56</v>
      </c>
      <c r="E395" s="10" t="s">
        <v>19</v>
      </c>
      <c r="F395" s="11" t="s">
        <v>355</v>
      </c>
      <c r="G395" s="11" t="s">
        <v>116</v>
      </c>
      <c r="H395" s="10">
        <v>2013</v>
      </c>
      <c r="I395" s="11" t="s">
        <v>19</v>
      </c>
      <c r="J395" s="11" t="s">
        <v>59</v>
      </c>
      <c r="K395" s="10" t="s">
        <v>19</v>
      </c>
      <c r="L395" s="12"/>
      <c r="M395" s="11" t="s">
        <v>356</v>
      </c>
      <c r="N395" s="10" t="s">
        <v>1451</v>
      </c>
      <c r="O395" s="10" t="s">
        <v>358</v>
      </c>
      <c r="P395" s="10" t="s">
        <v>359</v>
      </c>
    </row>
    <row r="396" spans="1:16" ht="15.75" customHeight="1">
      <c r="A396" s="9" t="s">
        <v>1452</v>
      </c>
      <c r="B396" s="10" t="s">
        <v>1453</v>
      </c>
      <c r="C396" s="10" t="s">
        <v>36</v>
      </c>
      <c r="D396" s="10">
        <v>122</v>
      </c>
      <c r="E396" s="10" t="s">
        <v>19</v>
      </c>
      <c r="F396" s="11" t="s">
        <v>355</v>
      </c>
      <c r="G396" s="11" t="s">
        <v>116</v>
      </c>
      <c r="H396" s="10">
        <v>2013</v>
      </c>
      <c r="I396" s="11" t="s">
        <v>19</v>
      </c>
      <c r="J396" s="11" t="s">
        <v>59</v>
      </c>
      <c r="K396" s="10" t="s">
        <v>19</v>
      </c>
      <c r="L396" s="12"/>
      <c r="M396" s="11" t="s">
        <v>356</v>
      </c>
      <c r="N396" s="10" t="s">
        <v>1454</v>
      </c>
      <c r="O396" s="10" t="s">
        <v>358</v>
      </c>
      <c r="P396" s="10" t="s">
        <v>359</v>
      </c>
    </row>
    <row r="397" spans="1:16" ht="15.75" customHeight="1">
      <c r="A397" s="9" t="s">
        <v>1455</v>
      </c>
      <c r="B397" s="10" t="s">
        <v>1456</v>
      </c>
      <c r="C397" s="10" t="s">
        <v>77</v>
      </c>
      <c r="D397" s="10">
        <v>62</v>
      </c>
      <c r="E397" s="10" t="s">
        <v>19</v>
      </c>
      <c r="F397" s="11" t="s">
        <v>355</v>
      </c>
      <c r="G397" s="11" t="s">
        <v>116</v>
      </c>
      <c r="H397" s="10">
        <v>2013</v>
      </c>
      <c r="I397" s="11" t="s">
        <v>19</v>
      </c>
      <c r="J397" s="11" t="s">
        <v>362</v>
      </c>
      <c r="K397" s="10" t="s">
        <v>19</v>
      </c>
      <c r="L397" s="12"/>
      <c r="M397" s="11" t="s">
        <v>356</v>
      </c>
      <c r="N397" s="10" t="s">
        <v>1457</v>
      </c>
      <c r="O397" s="10" t="s">
        <v>358</v>
      </c>
      <c r="P397" s="10" t="s">
        <v>359</v>
      </c>
    </row>
    <row r="398" spans="1:16" ht="15.75" customHeight="1">
      <c r="A398" s="9" t="s">
        <v>1458</v>
      </c>
      <c r="B398" s="10" t="s">
        <v>1459</v>
      </c>
      <c r="C398" s="10" t="s">
        <v>187</v>
      </c>
      <c r="D398" s="10">
        <v>124</v>
      </c>
      <c r="E398" s="10" t="s">
        <v>19</v>
      </c>
      <c r="F398" s="11" t="s">
        <v>355</v>
      </c>
      <c r="G398" s="11" t="s">
        <v>116</v>
      </c>
      <c r="H398" s="10">
        <v>2014</v>
      </c>
      <c r="I398" s="11" t="s">
        <v>19</v>
      </c>
      <c r="J398" s="11" t="s">
        <v>59</v>
      </c>
      <c r="K398" s="10" t="s">
        <v>19</v>
      </c>
      <c r="L398" s="12"/>
      <c r="M398" s="11" t="s">
        <v>356</v>
      </c>
      <c r="N398" s="10" t="s">
        <v>1460</v>
      </c>
      <c r="O398" s="10" t="s">
        <v>358</v>
      </c>
      <c r="P398" s="10" t="s">
        <v>359</v>
      </c>
    </row>
    <row r="399" spans="1:16" ht="15.75" customHeight="1">
      <c r="A399" s="9" t="s">
        <v>1461</v>
      </c>
      <c r="B399" s="10" t="s">
        <v>1462</v>
      </c>
      <c r="C399" s="10" t="s">
        <v>18</v>
      </c>
      <c r="D399" s="10">
        <v>6</v>
      </c>
      <c r="E399" s="10" t="s">
        <v>19</v>
      </c>
      <c r="F399" s="11" t="s">
        <v>71</v>
      </c>
      <c r="G399" s="11" t="s">
        <v>19</v>
      </c>
      <c r="H399" s="10" t="s">
        <v>19</v>
      </c>
      <c r="I399" s="11" t="s">
        <v>19</v>
      </c>
      <c r="J399" s="11" t="s">
        <v>19</v>
      </c>
      <c r="K399" s="10" t="s">
        <v>19</v>
      </c>
      <c r="L399" s="12"/>
      <c r="M399" s="11" t="s">
        <v>72</v>
      </c>
      <c r="N399" s="10" t="s">
        <v>1463</v>
      </c>
      <c r="O399" s="10" t="s">
        <v>531</v>
      </c>
      <c r="P399" s="10" t="s">
        <v>44</v>
      </c>
    </row>
    <row r="400" spans="1:16" ht="15.75" customHeight="1">
      <c r="A400" s="9" t="s">
        <v>1464</v>
      </c>
      <c r="B400" s="10" t="s">
        <v>1465</v>
      </c>
      <c r="C400" s="10" t="s">
        <v>77</v>
      </c>
      <c r="D400" s="10">
        <v>56</v>
      </c>
      <c r="E400" s="10" t="s">
        <v>19</v>
      </c>
      <c r="F400" s="11" t="s">
        <v>355</v>
      </c>
      <c r="G400" s="11" t="s">
        <v>116</v>
      </c>
      <c r="H400" s="10">
        <v>2014</v>
      </c>
      <c r="I400" s="11" t="s">
        <v>19</v>
      </c>
      <c r="J400" s="11" t="s">
        <v>59</v>
      </c>
      <c r="K400" s="10" t="s">
        <v>19</v>
      </c>
      <c r="L400" s="12"/>
      <c r="M400" s="11" t="s">
        <v>356</v>
      </c>
      <c r="N400" s="10" t="s">
        <v>1466</v>
      </c>
      <c r="O400" s="10" t="s">
        <v>358</v>
      </c>
      <c r="P400" s="10" t="s">
        <v>359</v>
      </c>
    </row>
    <row r="401" spans="1:16" ht="15.75" customHeight="1">
      <c r="A401" s="9" t="s">
        <v>1467</v>
      </c>
      <c r="B401" s="10" t="s">
        <v>1468</v>
      </c>
      <c r="C401" s="10" t="s">
        <v>36</v>
      </c>
      <c r="D401" s="10">
        <v>66</v>
      </c>
      <c r="E401" s="10" t="s">
        <v>19</v>
      </c>
      <c r="F401" s="11" t="s">
        <v>355</v>
      </c>
      <c r="G401" s="11" t="s">
        <v>116</v>
      </c>
      <c r="H401" s="10">
        <v>2013</v>
      </c>
      <c r="I401" s="11" t="s">
        <v>19</v>
      </c>
      <c r="J401" s="11" t="s">
        <v>1469</v>
      </c>
      <c r="K401" s="10" t="s">
        <v>19</v>
      </c>
      <c r="L401" s="12"/>
      <c r="M401" s="11" t="s">
        <v>120</v>
      </c>
      <c r="N401" s="10" t="s">
        <v>1470</v>
      </c>
      <c r="O401" s="10" t="s">
        <v>358</v>
      </c>
      <c r="P401" s="10" t="s">
        <v>359</v>
      </c>
    </row>
    <row r="402" spans="1:16" ht="15.75" customHeight="1">
      <c r="A402" s="9" t="s">
        <v>1471</v>
      </c>
      <c r="B402" s="10" t="s">
        <v>1472</v>
      </c>
      <c r="C402" s="10" t="s">
        <v>187</v>
      </c>
      <c r="D402" s="10">
        <v>124</v>
      </c>
      <c r="E402" s="10" t="s">
        <v>19</v>
      </c>
      <c r="F402" s="11" t="s">
        <v>355</v>
      </c>
      <c r="G402" s="11" t="s">
        <v>116</v>
      </c>
      <c r="H402" s="10">
        <v>2014</v>
      </c>
      <c r="I402" s="11" t="s">
        <v>19</v>
      </c>
      <c r="J402" s="11" t="s">
        <v>362</v>
      </c>
      <c r="K402" s="10" t="s">
        <v>19</v>
      </c>
      <c r="L402" s="12"/>
      <c r="M402" s="11" t="s">
        <v>356</v>
      </c>
      <c r="N402" s="10" t="s">
        <v>1473</v>
      </c>
      <c r="O402" s="10" t="s">
        <v>358</v>
      </c>
      <c r="P402" s="10" t="s">
        <v>359</v>
      </c>
    </row>
    <row r="403" spans="1:16" ht="15.75" customHeight="1">
      <c r="A403" s="9" t="s">
        <v>1474</v>
      </c>
      <c r="B403" s="10" t="s">
        <v>1475</v>
      </c>
      <c r="C403" s="10" t="s">
        <v>187</v>
      </c>
      <c r="D403" s="10">
        <v>124</v>
      </c>
      <c r="E403" s="10" t="s">
        <v>19</v>
      </c>
      <c r="F403" s="11" t="s">
        <v>355</v>
      </c>
      <c r="G403" s="11" t="s">
        <v>116</v>
      </c>
      <c r="H403" s="10">
        <v>2014</v>
      </c>
      <c r="I403" s="11" t="s">
        <v>19</v>
      </c>
      <c r="J403" s="11" t="s">
        <v>59</v>
      </c>
      <c r="K403" s="10" t="s">
        <v>19</v>
      </c>
      <c r="L403" s="12"/>
      <c r="M403" s="11" t="s">
        <v>356</v>
      </c>
      <c r="N403" s="10" t="s">
        <v>1476</v>
      </c>
      <c r="O403" s="10" t="s">
        <v>358</v>
      </c>
      <c r="P403" s="10" t="s">
        <v>359</v>
      </c>
    </row>
    <row r="404" spans="1:16" ht="15.75" customHeight="1">
      <c r="A404" s="10" t="s">
        <v>1477</v>
      </c>
      <c r="B404" s="10" t="s">
        <v>1478</v>
      </c>
      <c r="C404" s="10" t="s">
        <v>187</v>
      </c>
      <c r="D404" s="10">
        <v>124</v>
      </c>
      <c r="E404" s="10" t="s">
        <v>19</v>
      </c>
      <c r="F404" s="11" t="s">
        <v>355</v>
      </c>
      <c r="G404" s="11" t="s">
        <v>116</v>
      </c>
      <c r="H404" s="10">
        <v>2014</v>
      </c>
      <c r="I404" s="11" t="s">
        <v>19</v>
      </c>
      <c r="J404" s="11" t="s">
        <v>59</v>
      </c>
      <c r="K404" s="10" t="s">
        <v>19</v>
      </c>
      <c r="L404" s="12"/>
      <c r="M404" s="11" t="s">
        <v>356</v>
      </c>
      <c r="N404" s="10" t="s">
        <v>1479</v>
      </c>
      <c r="O404" s="10" t="s">
        <v>358</v>
      </c>
      <c r="P404" s="10" t="s">
        <v>359</v>
      </c>
    </row>
    <row r="405" spans="1:16" ht="15.75" customHeight="1">
      <c r="A405" s="9" t="s">
        <v>1480</v>
      </c>
      <c r="B405" s="10" t="s">
        <v>1481</v>
      </c>
      <c r="C405" s="10" t="s">
        <v>187</v>
      </c>
      <c r="D405" s="10">
        <v>124</v>
      </c>
      <c r="E405" s="10" t="s">
        <v>19</v>
      </c>
      <c r="F405" s="11" t="s">
        <v>355</v>
      </c>
      <c r="G405" s="11" t="s">
        <v>116</v>
      </c>
      <c r="H405" s="10">
        <v>2013</v>
      </c>
      <c r="I405" s="11" t="s">
        <v>19</v>
      </c>
      <c r="J405" s="11" t="s">
        <v>59</v>
      </c>
      <c r="K405" s="10" t="s">
        <v>19</v>
      </c>
      <c r="L405" s="12"/>
      <c r="M405" s="11" t="s">
        <v>356</v>
      </c>
      <c r="N405" s="10" t="s">
        <v>1482</v>
      </c>
      <c r="O405" s="10" t="s">
        <v>358</v>
      </c>
      <c r="P405" s="10" t="s">
        <v>359</v>
      </c>
    </row>
    <row r="406" spans="1:16" ht="15.75" customHeight="1">
      <c r="A406" s="9" t="s">
        <v>1483</v>
      </c>
      <c r="B406" s="10" t="s">
        <v>1484</v>
      </c>
      <c r="C406" s="10" t="s">
        <v>187</v>
      </c>
      <c r="D406" s="10">
        <v>124</v>
      </c>
      <c r="E406" s="10" t="s">
        <v>19</v>
      </c>
      <c r="F406" s="11" t="s">
        <v>355</v>
      </c>
      <c r="G406" s="11" t="s">
        <v>116</v>
      </c>
      <c r="H406" s="10">
        <v>2014</v>
      </c>
      <c r="I406" s="11" t="s">
        <v>19</v>
      </c>
      <c r="J406" s="11" t="s">
        <v>59</v>
      </c>
      <c r="K406" s="10" t="s">
        <v>19</v>
      </c>
      <c r="L406" s="12"/>
      <c r="M406" s="11" t="s">
        <v>356</v>
      </c>
      <c r="N406" s="10" t="s">
        <v>1485</v>
      </c>
      <c r="O406" s="10" t="s">
        <v>358</v>
      </c>
      <c r="P406" s="10" t="s">
        <v>359</v>
      </c>
    </row>
    <row r="407" spans="1:16" ht="15.75" customHeight="1">
      <c r="A407" s="9" t="s">
        <v>1486</v>
      </c>
      <c r="B407" s="10" t="s">
        <v>1487</v>
      </c>
      <c r="C407" s="10" t="s">
        <v>36</v>
      </c>
      <c r="D407" s="10">
        <v>66</v>
      </c>
      <c r="E407" s="10" t="s">
        <v>19</v>
      </c>
      <c r="F407" s="11" t="s">
        <v>355</v>
      </c>
      <c r="G407" s="11" t="s">
        <v>116</v>
      </c>
      <c r="H407" s="10">
        <v>2014</v>
      </c>
      <c r="I407" s="11" t="s">
        <v>19</v>
      </c>
      <c r="J407" s="11" t="s">
        <v>59</v>
      </c>
      <c r="K407" s="10" t="s">
        <v>19</v>
      </c>
      <c r="L407" s="12"/>
      <c r="M407" s="11" t="s">
        <v>356</v>
      </c>
      <c r="N407" s="10" t="s">
        <v>1488</v>
      </c>
      <c r="O407" s="10" t="s">
        <v>358</v>
      </c>
      <c r="P407" s="10" t="s">
        <v>359</v>
      </c>
    </row>
    <row r="408" spans="1:16" ht="15.75" customHeight="1">
      <c r="A408" s="9" t="s">
        <v>1489</v>
      </c>
      <c r="B408" s="10" t="s">
        <v>1490</v>
      </c>
      <c r="C408" s="10" t="s">
        <v>187</v>
      </c>
      <c r="D408" s="10">
        <v>598</v>
      </c>
      <c r="E408" s="10" t="s">
        <v>19</v>
      </c>
      <c r="F408" s="11" t="s">
        <v>355</v>
      </c>
      <c r="G408" s="11" t="s">
        <v>116</v>
      </c>
      <c r="H408" s="10">
        <v>2014</v>
      </c>
      <c r="I408" s="11" t="s">
        <v>19</v>
      </c>
      <c r="J408" s="11" t="s">
        <v>362</v>
      </c>
      <c r="K408" s="10" t="s">
        <v>19</v>
      </c>
      <c r="L408" s="12"/>
      <c r="M408" s="11" t="s">
        <v>356</v>
      </c>
      <c r="N408" s="10" t="s">
        <v>1491</v>
      </c>
      <c r="O408" s="10" t="s">
        <v>358</v>
      </c>
      <c r="P408" s="10" t="s">
        <v>359</v>
      </c>
    </row>
    <row r="409" spans="1:16" ht="15.75" customHeight="1">
      <c r="A409" s="9" t="s">
        <v>1492</v>
      </c>
      <c r="B409" s="10" t="s">
        <v>1493</v>
      </c>
      <c r="C409" s="10" t="s">
        <v>36</v>
      </c>
      <c r="D409" s="10">
        <v>18</v>
      </c>
      <c r="E409" s="10" t="s">
        <v>19</v>
      </c>
      <c r="F409" s="11" t="s">
        <v>355</v>
      </c>
      <c r="G409" s="11" t="s">
        <v>116</v>
      </c>
      <c r="H409" s="10">
        <v>2014</v>
      </c>
      <c r="I409" s="11" t="s">
        <v>19</v>
      </c>
      <c r="J409" s="11" t="s">
        <v>59</v>
      </c>
      <c r="K409" s="10" t="s">
        <v>19</v>
      </c>
      <c r="L409" s="12"/>
      <c r="M409" s="11" t="s">
        <v>356</v>
      </c>
      <c r="N409" s="10" t="s">
        <v>1494</v>
      </c>
      <c r="O409" s="10" t="s">
        <v>358</v>
      </c>
      <c r="P409" s="10" t="s">
        <v>359</v>
      </c>
    </row>
    <row r="410" spans="1:16" ht="15.75" customHeight="1">
      <c r="A410" s="9" t="s">
        <v>1495</v>
      </c>
      <c r="B410" s="10" t="s">
        <v>1496</v>
      </c>
      <c r="C410" s="10" t="s">
        <v>187</v>
      </c>
      <c r="D410" s="10">
        <v>124</v>
      </c>
      <c r="E410" s="10" t="s">
        <v>19</v>
      </c>
      <c r="F410" s="11" t="s">
        <v>355</v>
      </c>
      <c r="G410" s="11" t="s">
        <v>116</v>
      </c>
      <c r="H410" s="10">
        <v>2014</v>
      </c>
      <c r="I410" s="11" t="s">
        <v>19</v>
      </c>
      <c r="J410" s="11" t="s">
        <v>59</v>
      </c>
      <c r="K410" s="10" t="s">
        <v>19</v>
      </c>
      <c r="L410" s="12"/>
      <c r="M410" s="11" t="s">
        <v>356</v>
      </c>
      <c r="N410" s="10" t="s">
        <v>1497</v>
      </c>
      <c r="O410" s="10" t="s">
        <v>358</v>
      </c>
      <c r="P410" s="10" t="s">
        <v>359</v>
      </c>
    </row>
    <row r="411" spans="1:16" ht="15.75" customHeight="1">
      <c r="A411" s="9" t="s">
        <v>1498</v>
      </c>
      <c r="B411" s="10" t="s">
        <v>1499</v>
      </c>
      <c r="C411" s="10" t="s">
        <v>187</v>
      </c>
      <c r="D411" s="10">
        <v>124</v>
      </c>
      <c r="E411" s="10" t="s">
        <v>19</v>
      </c>
      <c r="F411" s="11" t="s">
        <v>355</v>
      </c>
      <c r="G411" s="11" t="s">
        <v>116</v>
      </c>
      <c r="H411" s="10">
        <v>2014</v>
      </c>
      <c r="I411" s="11" t="s">
        <v>19</v>
      </c>
      <c r="J411" s="11" t="s">
        <v>59</v>
      </c>
      <c r="K411" s="10" t="s">
        <v>19</v>
      </c>
      <c r="L411" s="12"/>
      <c r="M411" s="11" t="s">
        <v>356</v>
      </c>
      <c r="N411" s="10" t="s">
        <v>1500</v>
      </c>
      <c r="O411" s="10" t="s">
        <v>358</v>
      </c>
      <c r="P411" s="10" t="s">
        <v>359</v>
      </c>
    </row>
    <row r="412" spans="1:16" ht="15.75" customHeight="1">
      <c r="A412" s="9" t="s">
        <v>1501</v>
      </c>
      <c r="B412" s="10" t="s">
        <v>1502</v>
      </c>
      <c r="C412" s="10" t="s">
        <v>187</v>
      </c>
      <c r="D412" s="10">
        <v>124</v>
      </c>
      <c r="E412" s="10" t="s">
        <v>19</v>
      </c>
      <c r="F412" s="11" t="s">
        <v>355</v>
      </c>
      <c r="G412" s="11" t="s">
        <v>116</v>
      </c>
      <c r="H412" s="10">
        <v>2014</v>
      </c>
      <c r="I412" s="11" t="s">
        <v>19</v>
      </c>
      <c r="J412" s="11" t="s">
        <v>59</v>
      </c>
      <c r="K412" s="10" t="s">
        <v>19</v>
      </c>
      <c r="L412" s="12"/>
      <c r="M412" s="11" t="s">
        <v>356</v>
      </c>
      <c r="N412" s="10" t="s">
        <v>1503</v>
      </c>
      <c r="O412" s="10" t="s">
        <v>358</v>
      </c>
      <c r="P412" s="10" t="s">
        <v>359</v>
      </c>
    </row>
    <row r="413" spans="1:16" ht="15.75" customHeight="1">
      <c r="A413" s="9" t="s">
        <v>1504</v>
      </c>
      <c r="B413" s="10" t="s">
        <v>1505</v>
      </c>
      <c r="C413" s="10" t="s">
        <v>77</v>
      </c>
      <c r="D413" s="10">
        <v>56</v>
      </c>
      <c r="E413" s="10" t="s">
        <v>19</v>
      </c>
      <c r="F413" s="11" t="s">
        <v>355</v>
      </c>
      <c r="G413" s="11" t="s">
        <v>116</v>
      </c>
      <c r="H413" s="10">
        <v>2014</v>
      </c>
      <c r="I413" s="11" t="s">
        <v>19</v>
      </c>
      <c r="J413" s="11" t="s">
        <v>362</v>
      </c>
      <c r="K413" s="10" t="s">
        <v>19</v>
      </c>
      <c r="L413" s="12"/>
      <c r="M413" s="11" t="s">
        <v>356</v>
      </c>
      <c r="N413" s="10" t="s">
        <v>1506</v>
      </c>
      <c r="O413" s="10" t="s">
        <v>358</v>
      </c>
      <c r="P413" s="10" t="s">
        <v>359</v>
      </c>
    </row>
    <row r="414" spans="1:16" ht="15.75" customHeight="1">
      <c r="A414" s="9" t="s">
        <v>1507</v>
      </c>
      <c r="B414" s="10" t="s">
        <v>1508</v>
      </c>
      <c r="C414" s="10" t="s">
        <v>18</v>
      </c>
      <c r="D414" s="10">
        <v>637</v>
      </c>
      <c r="E414" s="10" t="s">
        <v>19</v>
      </c>
      <c r="F414" s="11" t="s">
        <v>71</v>
      </c>
      <c r="G414" s="11" t="s">
        <v>19</v>
      </c>
      <c r="H414" s="10" t="s">
        <v>19</v>
      </c>
      <c r="I414" s="11" t="s">
        <v>19</v>
      </c>
      <c r="J414" s="11" t="s">
        <v>19</v>
      </c>
      <c r="K414" s="10" t="s">
        <v>19</v>
      </c>
      <c r="L414" s="12"/>
      <c r="M414" s="11" t="s">
        <v>72</v>
      </c>
      <c r="N414" s="10" t="s">
        <v>1509</v>
      </c>
      <c r="O414" s="10" t="s">
        <v>531</v>
      </c>
      <c r="P414" s="10" t="s">
        <v>44</v>
      </c>
    </row>
    <row r="415" spans="1:16" ht="15.75" customHeight="1">
      <c r="A415" s="9" t="s">
        <v>1510</v>
      </c>
      <c r="B415" s="10" t="s">
        <v>1511</v>
      </c>
      <c r="C415" s="10" t="s">
        <v>187</v>
      </c>
      <c r="D415" s="10">
        <v>124</v>
      </c>
      <c r="E415" s="10" t="s">
        <v>19</v>
      </c>
      <c r="F415" s="11" t="s">
        <v>355</v>
      </c>
      <c r="G415" s="11" t="s">
        <v>116</v>
      </c>
      <c r="H415" s="10">
        <v>2015</v>
      </c>
      <c r="I415" s="11" t="s">
        <v>19</v>
      </c>
      <c r="J415" s="11" t="s">
        <v>59</v>
      </c>
      <c r="K415" s="10" t="s">
        <v>19</v>
      </c>
      <c r="L415" s="12"/>
      <c r="M415" s="11" t="s">
        <v>356</v>
      </c>
      <c r="N415" s="10" t="s">
        <v>1512</v>
      </c>
      <c r="O415" s="10" t="s">
        <v>358</v>
      </c>
      <c r="P415" s="10" t="s">
        <v>359</v>
      </c>
    </row>
    <row r="416" spans="1:16" ht="15.75" customHeight="1">
      <c r="A416" s="9" t="s">
        <v>1513</v>
      </c>
      <c r="B416" s="10" t="s">
        <v>1514</v>
      </c>
      <c r="C416" s="10" t="s">
        <v>77</v>
      </c>
      <c r="D416" s="10">
        <v>576</v>
      </c>
      <c r="E416" s="10" t="s">
        <v>19</v>
      </c>
      <c r="F416" s="11" t="s">
        <v>355</v>
      </c>
      <c r="G416" s="11" t="s">
        <v>116</v>
      </c>
      <c r="H416" s="10">
        <v>2014</v>
      </c>
      <c r="I416" s="11" t="s">
        <v>19</v>
      </c>
      <c r="J416" s="11" t="s">
        <v>59</v>
      </c>
      <c r="K416" s="10" t="s">
        <v>19</v>
      </c>
      <c r="L416" s="12"/>
      <c r="M416" s="11" t="s">
        <v>356</v>
      </c>
      <c r="N416" s="10" t="s">
        <v>1515</v>
      </c>
      <c r="O416" s="10" t="s">
        <v>358</v>
      </c>
      <c r="P416" s="10" t="s">
        <v>359</v>
      </c>
    </row>
    <row r="417" spans="1:16" ht="15.75" customHeight="1">
      <c r="A417" s="9" t="s">
        <v>1516</v>
      </c>
      <c r="B417" s="10" t="s">
        <v>1517</v>
      </c>
      <c r="C417" s="10" t="s">
        <v>18</v>
      </c>
      <c r="D417" s="10">
        <v>6</v>
      </c>
      <c r="E417" s="10" t="s">
        <v>19</v>
      </c>
      <c r="F417" s="11" t="s">
        <v>71</v>
      </c>
      <c r="G417" s="11" t="s">
        <v>19</v>
      </c>
      <c r="H417" s="10" t="s">
        <v>19</v>
      </c>
      <c r="I417" s="11" t="s">
        <v>19</v>
      </c>
      <c r="J417" s="11" t="s">
        <v>19</v>
      </c>
      <c r="K417" s="10" t="s">
        <v>19</v>
      </c>
      <c r="L417" s="12"/>
      <c r="M417" s="11" t="s">
        <v>72</v>
      </c>
      <c r="N417" s="10" t="s">
        <v>1518</v>
      </c>
      <c r="O417" s="10" t="s">
        <v>531</v>
      </c>
      <c r="P417" s="10" t="s">
        <v>44</v>
      </c>
    </row>
    <row r="418" spans="1:16" ht="15.75" customHeight="1">
      <c r="A418" s="9" t="s">
        <v>1519</v>
      </c>
      <c r="B418" s="10" t="s">
        <v>1520</v>
      </c>
      <c r="C418" s="10" t="s">
        <v>187</v>
      </c>
      <c r="D418" s="10">
        <v>124</v>
      </c>
      <c r="E418" s="10" t="s">
        <v>19</v>
      </c>
      <c r="F418" s="11" t="s">
        <v>355</v>
      </c>
      <c r="G418" s="11" t="s">
        <v>116</v>
      </c>
      <c r="H418" s="10">
        <v>2015</v>
      </c>
      <c r="I418" s="11" t="s">
        <v>19</v>
      </c>
      <c r="J418" s="11" t="s">
        <v>59</v>
      </c>
      <c r="K418" s="10" t="s">
        <v>19</v>
      </c>
      <c r="L418" s="12"/>
      <c r="M418" s="11" t="s">
        <v>356</v>
      </c>
      <c r="N418" s="10" t="s">
        <v>1521</v>
      </c>
      <c r="O418" s="10" t="s">
        <v>358</v>
      </c>
      <c r="P418" s="10" t="s">
        <v>359</v>
      </c>
    </row>
    <row r="419" spans="1:16" ht="15.75" customHeight="1">
      <c r="A419" s="9" t="s">
        <v>1522</v>
      </c>
      <c r="B419" s="10" t="s">
        <v>1523</v>
      </c>
      <c r="C419" s="10" t="s">
        <v>187</v>
      </c>
      <c r="D419" s="10">
        <v>1127</v>
      </c>
      <c r="E419" s="10" t="s">
        <v>19</v>
      </c>
      <c r="F419" s="11" t="s">
        <v>355</v>
      </c>
      <c r="G419" s="11" t="s">
        <v>116</v>
      </c>
      <c r="H419" s="10">
        <v>2015</v>
      </c>
      <c r="I419" s="11" t="s">
        <v>19</v>
      </c>
      <c r="J419" s="11" t="s">
        <v>59</v>
      </c>
      <c r="K419" s="10" t="s">
        <v>19</v>
      </c>
      <c r="L419" s="12"/>
      <c r="M419" s="11" t="s">
        <v>356</v>
      </c>
      <c r="N419" s="10" t="s">
        <v>1524</v>
      </c>
      <c r="O419" s="10" t="s">
        <v>358</v>
      </c>
      <c r="P419" s="10" t="s">
        <v>359</v>
      </c>
    </row>
    <row r="420" spans="1:16" ht="15.75" customHeight="1">
      <c r="A420" s="9" t="s">
        <v>1525</v>
      </c>
      <c r="B420" s="10" t="s">
        <v>1526</v>
      </c>
      <c r="C420" s="10" t="s">
        <v>77</v>
      </c>
      <c r="D420" s="10">
        <v>62</v>
      </c>
      <c r="E420" s="10" t="s">
        <v>19</v>
      </c>
      <c r="F420" s="11" t="s">
        <v>355</v>
      </c>
      <c r="G420" s="11" t="s">
        <v>116</v>
      </c>
      <c r="H420" s="10">
        <v>2015</v>
      </c>
      <c r="I420" s="11" t="s">
        <v>19</v>
      </c>
      <c r="J420" s="11" t="s">
        <v>362</v>
      </c>
      <c r="K420" s="10" t="s">
        <v>19</v>
      </c>
      <c r="L420" s="12"/>
      <c r="M420" s="11" t="s">
        <v>356</v>
      </c>
      <c r="N420" s="10" t="s">
        <v>1527</v>
      </c>
      <c r="O420" s="10" t="s">
        <v>358</v>
      </c>
      <c r="P420" s="10" t="s">
        <v>359</v>
      </c>
    </row>
    <row r="421" spans="1:16" ht="15.75" customHeight="1">
      <c r="A421" s="10" t="s">
        <v>1528</v>
      </c>
      <c r="B421" s="10" t="s">
        <v>1529</v>
      </c>
      <c r="C421" s="10" t="s">
        <v>36</v>
      </c>
      <c r="D421" s="10" t="s">
        <v>372</v>
      </c>
      <c r="E421" s="10" t="s">
        <v>19</v>
      </c>
      <c r="F421" s="11" t="s">
        <v>355</v>
      </c>
      <c r="G421" s="11" t="s">
        <v>116</v>
      </c>
      <c r="H421" s="10">
        <v>2015</v>
      </c>
      <c r="I421" s="11" t="s">
        <v>19</v>
      </c>
      <c r="J421" s="11" t="s">
        <v>59</v>
      </c>
      <c r="K421" s="10" t="s">
        <v>19</v>
      </c>
      <c r="L421" s="12"/>
      <c r="M421" s="11" t="s">
        <v>120</v>
      </c>
      <c r="N421" s="10" t="s">
        <v>1530</v>
      </c>
      <c r="O421" s="10" t="s">
        <v>358</v>
      </c>
      <c r="P421" s="10" t="s">
        <v>359</v>
      </c>
    </row>
    <row r="422" spans="1:16" ht="15.75" customHeight="1">
      <c r="A422" s="9" t="s">
        <v>1531</v>
      </c>
      <c r="B422" s="10" t="s">
        <v>1532</v>
      </c>
      <c r="C422" s="10" t="s">
        <v>77</v>
      </c>
      <c r="D422" s="10">
        <v>23</v>
      </c>
      <c r="E422" s="10" t="s">
        <v>19</v>
      </c>
      <c r="F422" s="11" t="s">
        <v>355</v>
      </c>
      <c r="G422" s="11" t="s">
        <v>116</v>
      </c>
      <c r="H422" s="10">
        <v>2015</v>
      </c>
      <c r="I422" s="11" t="s">
        <v>19</v>
      </c>
      <c r="J422" s="11" t="s">
        <v>59</v>
      </c>
      <c r="K422" s="10" t="s">
        <v>19</v>
      </c>
      <c r="L422" s="12"/>
      <c r="M422" s="11" t="s">
        <v>356</v>
      </c>
      <c r="N422" s="10" t="s">
        <v>1533</v>
      </c>
      <c r="O422" s="10" t="s">
        <v>358</v>
      </c>
      <c r="P422" s="10" t="s">
        <v>359</v>
      </c>
    </row>
    <row r="423" spans="1:16" ht="15.75" customHeight="1">
      <c r="A423" s="9" t="s">
        <v>1534</v>
      </c>
      <c r="B423" s="10" t="s">
        <v>1535</v>
      </c>
      <c r="C423" s="10" t="s">
        <v>77</v>
      </c>
      <c r="D423" s="10">
        <v>576</v>
      </c>
      <c r="E423" s="10" t="s">
        <v>19</v>
      </c>
      <c r="F423" s="11" t="s">
        <v>355</v>
      </c>
      <c r="G423" s="11" t="s">
        <v>116</v>
      </c>
      <c r="H423" s="10">
        <v>2015</v>
      </c>
      <c r="I423" s="11" t="s">
        <v>19</v>
      </c>
      <c r="J423" s="11" t="s">
        <v>59</v>
      </c>
      <c r="K423" s="10" t="s">
        <v>19</v>
      </c>
      <c r="L423" s="12"/>
      <c r="M423" s="11" t="s">
        <v>120</v>
      </c>
      <c r="N423" s="10" t="s">
        <v>1536</v>
      </c>
      <c r="O423" s="10" t="s">
        <v>358</v>
      </c>
      <c r="P423" s="10" t="s">
        <v>359</v>
      </c>
    </row>
    <row r="424" spans="1:16" ht="15.75" customHeight="1">
      <c r="A424" s="9" t="s">
        <v>1537</v>
      </c>
      <c r="B424" s="10" t="s">
        <v>1538</v>
      </c>
      <c r="C424" s="10" t="s">
        <v>187</v>
      </c>
      <c r="D424" s="10">
        <v>124</v>
      </c>
      <c r="E424" s="10" t="s">
        <v>19</v>
      </c>
      <c r="F424" s="11" t="s">
        <v>355</v>
      </c>
      <c r="G424" s="11" t="s">
        <v>116</v>
      </c>
      <c r="H424" s="10">
        <v>2016</v>
      </c>
      <c r="I424" s="11" t="s">
        <v>19</v>
      </c>
      <c r="J424" s="11" t="s">
        <v>59</v>
      </c>
      <c r="K424" s="10" t="s">
        <v>19</v>
      </c>
      <c r="L424" s="12"/>
      <c r="M424" s="11" t="s">
        <v>120</v>
      </c>
      <c r="N424" s="10" t="s">
        <v>1539</v>
      </c>
      <c r="O424" s="10" t="s">
        <v>358</v>
      </c>
      <c r="P424" s="10" t="s">
        <v>359</v>
      </c>
    </row>
    <row r="425" spans="1:16" ht="15.75" customHeight="1">
      <c r="A425" s="10" t="s">
        <v>1540</v>
      </c>
      <c r="B425" s="10" t="s">
        <v>1541</v>
      </c>
      <c r="C425" s="10" t="s">
        <v>36</v>
      </c>
      <c r="D425" s="10">
        <v>18</v>
      </c>
      <c r="E425" s="10" t="s">
        <v>19</v>
      </c>
      <c r="F425" s="11" t="s">
        <v>355</v>
      </c>
      <c r="G425" s="11" t="s">
        <v>116</v>
      </c>
      <c r="H425" s="10">
        <v>2016</v>
      </c>
      <c r="I425" s="11" t="s">
        <v>19</v>
      </c>
      <c r="J425" s="11" t="s">
        <v>59</v>
      </c>
      <c r="K425" s="10" t="s">
        <v>19</v>
      </c>
      <c r="L425" s="12"/>
      <c r="M425" s="11" t="s">
        <v>120</v>
      </c>
      <c r="N425" s="10" t="s">
        <v>1542</v>
      </c>
      <c r="O425" s="10" t="s">
        <v>358</v>
      </c>
      <c r="P425" s="10" t="s">
        <v>359</v>
      </c>
    </row>
    <row r="426" spans="1:16" ht="15.75" customHeight="1">
      <c r="A426" s="9" t="s">
        <v>1543</v>
      </c>
      <c r="B426" s="10" t="s">
        <v>1544</v>
      </c>
      <c r="C426" s="10" t="s">
        <v>77</v>
      </c>
      <c r="D426" s="10">
        <v>576</v>
      </c>
      <c r="E426" s="10" t="s">
        <v>19</v>
      </c>
      <c r="F426" s="11" t="s">
        <v>355</v>
      </c>
      <c r="G426" s="11" t="s">
        <v>116</v>
      </c>
      <c r="H426" s="10">
        <v>2016</v>
      </c>
      <c r="I426" s="11" t="s">
        <v>19</v>
      </c>
      <c r="J426" s="11" t="s">
        <v>59</v>
      </c>
      <c r="K426" s="10" t="s">
        <v>19</v>
      </c>
      <c r="L426" s="12"/>
      <c r="M426" s="11" t="s">
        <v>120</v>
      </c>
      <c r="N426" s="10" t="s">
        <v>1545</v>
      </c>
      <c r="O426" s="10" t="s">
        <v>358</v>
      </c>
      <c r="P426" s="10" t="s">
        <v>359</v>
      </c>
    </row>
    <row r="427" spans="1:16" ht="15.75" customHeight="1">
      <c r="A427" s="9" t="s">
        <v>1546</v>
      </c>
      <c r="B427" s="10" t="s">
        <v>1547</v>
      </c>
      <c r="C427" s="10" t="s">
        <v>77</v>
      </c>
      <c r="D427" s="10">
        <v>62</v>
      </c>
      <c r="E427" s="10" t="s">
        <v>19</v>
      </c>
      <c r="F427" s="11" t="s">
        <v>355</v>
      </c>
      <c r="G427" s="11" t="s">
        <v>116</v>
      </c>
      <c r="H427" s="10">
        <v>2016</v>
      </c>
      <c r="I427" s="11" t="s">
        <v>19</v>
      </c>
      <c r="J427" s="11" t="s">
        <v>59</v>
      </c>
      <c r="K427" s="10" t="s">
        <v>19</v>
      </c>
      <c r="L427" s="12"/>
      <c r="M427" s="11" t="s">
        <v>120</v>
      </c>
      <c r="N427" s="10" t="s">
        <v>1548</v>
      </c>
      <c r="O427" s="10" t="s">
        <v>358</v>
      </c>
      <c r="P427" s="10" t="s">
        <v>359</v>
      </c>
    </row>
    <row r="428" spans="1:16" ht="15.75" customHeight="1">
      <c r="A428" s="9" t="s">
        <v>1549</v>
      </c>
      <c r="B428" s="10" t="s">
        <v>1550</v>
      </c>
      <c r="C428" s="10" t="s">
        <v>77</v>
      </c>
      <c r="D428" s="10">
        <v>56</v>
      </c>
      <c r="E428" s="10" t="s">
        <v>19</v>
      </c>
      <c r="F428" s="11" t="s">
        <v>355</v>
      </c>
      <c r="G428" s="11" t="s">
        <v>116</v>
      </c>
      <c r="H428" s="10">
        <v>2016</v>
      </c>
      <c r="I428" s="11" t="s">
        <v>19</v>
      </c>
      <c r="J428" s="11" t="s">
        <v>59</v>
      </c>
      <c r="K428" s="10" t="s">
        <v>19</v>
      </c>
      <c r="L428" s="12"/>
      <c r="M428" s="11" t="s">
        <v>120</v>
      </c>
      <c r="N428" s="10" t="s">
        <v>1551</v>
      </c>
      <c r="O428" s="10" t="s">
        <v>358</v>
      </c>
      <c r="P428" s="10" t="s">
        <v>359</v>
      </c>
    </row>
    <row r="429" spans="1:16" ht="15.75" customHeight="1">
      <c r="A429" s="9" t="s">
        <v>1552</v>
      </c>
      <c r="B429" s="10" t="s">
        <v>1553</v>
      </c>
      <c r="C429" s="10" t="s">
        <v>187</v>
      </c>
      <c r="D429" s="10">
        <v>124</v>
      </c>
      <c r="E429" s="10" t="s">
        <v>19</v>
      </c>
      <c r="F429" s="11" t="s">
        <v>355</v>
      </c>
      <c r="G429" s="11" t="s">
        <v>116</v>
      </c>
      <c r="H429" s="10">
        <v>2016</v>
      </c>
      <c r="I429" s="11" t="s">
        <v>19</v>
      </c>
      <c r="J429" s="11" t="s">
        <v>59</v>
      </c>
      <c r="K429" s="10" t="s">
        <v>19</v>
      </c>
      <c r="L429" s="12"/>
      <c r="M429" s="11" t="s">
        <v>120</v>
      </c>
      <c r="N429" s="10" t="s">
        <v>1554</v>
      </c>
      <c r="O429" s="10" t="s">
        <v>358</v>
      </c>
      <c r="P429" s="10" t="s">
        <v>359</v>
      </c>
    </row>
    <row r="430" spans="1:16" ht="15.75" customHeight="1">
      <c r="A430" s="9" t="s">
        <v>1555</v>
      </c>
      <c r="B430" s="10" t="s">
        <v>1556</v>
      </c>
      <c r="C430" s="10" t="s">
        <v>18</v>
      </c>
      <c r="D430" s="10">
        <v>6</v>
      </c>
      <c r="E430" s="10" t="s">
        <v>19</v>
      </c>
      <c r="F430" s="11" t="s">
        <v>355</v>
      </c>
      <c r="G430" s="11" t="s">
        <v>116</v>
      </c>
      <c r="H430" s="10">
        <v>2016</v>
      </c>
      <c r="I430" s="11" t="s">
        <v>19</v>
      </c>
      <c r="J430" s="11" t="s">
        <v>59</v>
      </c>
      <c r="K430" s="10" t="s">
        <v>19</v>
      </c>
      <c r="L430" s="12"/>
      <c r="M430" s="11" t="s">
        <v>120</v>
      </c>
      <c r="N430" s="10" t="s">
        <v>1557</v>
      </c>
      <c r="O430" s="10" t="s">
        <v>358</v>
      </c>
      <c r="P430" s="10" t="s">
        <v>359</v>
      </c>
    </row>
    <row r="431" spans="1:16" ht="15.75" customHeight="1">
      <c r="A431" s="9" t="s">
        <v>1558</v>
      </c>
      <c r="B431" s="10" t="s">
        <v>1559</v>
      </c>
      <c r="C431" s="10" t="s">
        <v>187</v>
      </c>
      <c r="D431" s="10">
        <v>124</v>
      </c>
      <c r="E431" s="10" t="s">
        <v>19</v>
      </c>
      <c r="F431" s="11" t="s">
        <v>355</v>
      </c>
      <c r="G431" s="11" t="s">
        <v>116</v>
      </c>
      <c r="H431" s="10">
        <v>2016</v>
      </c>
      <c r="I431" s="11" t="s">
        <v>19</v>
      </c>
      <c r="J431" s="11" t="s">
        <v>59</v>
      </c>
      <c r="K431" s="10" t="s">
        <v>19</v>
      </c>
      <c r="L431" s="12"/>
      <c r="M431" s="11" t="s">
        <v>120</v>
      </c>
      <c r="N431" s="10" t="s">
        <v>1560</v>
      </c>
      <c r="O431" s="10" t="s">
        <v>358</v>
      </c>
      <c r="P431" s="10" t="s">
        <v>359</v>
      </c>
    </row>
    <row r="432" spans="1:16" ht="15.75" customHeight="1">
      <c r="A432" s="9" t="s">
        <v>1561</v>
      </c>
      <c r="B432" s="10" t="s">
        <v>1562</v>
      </c>
      <c r="C432" s="10" t="s">
        <v>77</v>
      </c>
      <c r="D432" s="10">
        <v>56</v>
      </c>
      <c r="E432" s="10" t="s">
        <v>19</v>
      </c>
      <c r="F432" s="11" t="s">
        <v>355</v>
      </c>
      <c r="G432" s="11" t="s">
        <v>116</v>
      </c>
      <c r="H432" s="10">
        <v>2016</v>
      </c>
      <c r="I432" s="11" t="s">
        <v>19</v>
      </c>
      <c r="J432" s="11" t="s">
        <v>59</v>
      </c>
      <c r="K432" s="10" t="s">
        <v>19</v>
      </c>
      <c r="L432" s="12"/>
      <c r="M432" s="11" t="s">
        <v>120</v>
      </c>
      <c r="N432" s="10" t="s">
        <v>1563</v>
      </c>
      <c r="O432" s="10" t="s">
        <v>358</v>
      </c>
      <c r="P432" s="10" t="s">
        <v>359</v>
      </c>
    </row>
    <row r="433" spans="1:16" ht="15.75" customHeight="1">
      <c r="A433" s="9" t="s">
        <v>1564</v>
      </c>
      <c r="B433" s="10" t="s">
        <v>1565</v>
      </c>
      <c r="C433" s="10" t="s">
        <v>36</v>
      </c>
      <c r="D433" s="10">
        <v>18</v>
      </c>
      <c r="E433" s="10" t="s">
        <v>19</v>
      </c>
      <c r="F433" s="11" t="s">
        <v>355</v>
      </c>
      <c r="G433" s="11" t="s">
        <v>116</v>
      </c>
      <c r="H433" s="10">
        <v>2016</v>
      </c>
      <c r="I433" s="11" t="s">
        <v>19</v>
      </c>
      <c r="J433" s="11" t="s">
        <v>59</v>
      </c>
      <c r="K433" s="10" t="s">
        <v>19</v>
      </c>
      <c r="L433" s="12"/>
      <c r="M433" s="11" t="s">
        <v>120</v>
      </c>
      <c r="N433" s="10" t="s">
        <v>1566</v>
      </c>
      <c r="O433" s="10" t="s">
        <v>358</v>
      </c>
      <c r="P433" s="10" t="s">
        <v>359</v>
      </c>
    </row>
    <row r="434" spans="1:16" ht="15.75" customHeight="1">
      <c r="A434" s="9" t="s">
        <v>1567</v>
      </c>
      <c r="B434" s="10" t="s">
        <v>1568</v>
      </c>
      <c r="C434" s="10" t="s">
        <v>187</v>
      </c>
      <c r="D434" s="10">
        <v>124</v>
      </c>
      <c r="E434" s="10" t="s">
        <v>19</v>
      </c>
      <c r="F434" s="11" t="s">
        <v>355</v>
      </c>
      <c r="G434" s="11" t="s">
        <v>116</v>
      </c>
      <c r="H434" s="10">
        <v>2016</v>
      </c>
      <c r="I434" s="11" t="s">
        <v>19</v>
      </c>
      <c r="J434" s="11" t="s">
        <v>59</v>
      </c>
      <c r="K434" s="10" t="s">
        <v>19</v>
      </c>
      <c r="L434" s="12"/>
      <c r="M434" s="11" t="s">
        <v>120</v>
      </c>
      <c r="N434" s="10" t="s">
        <v>1569</v>
      </c>
      <c r="O434" s="10" t="s">
        <v>358</v>
      </c>
      <c r="P434" s="10" t="s">
        <v>359</v>
      </c>
    </row>
    <row r="435" spans="1:16" ht="15.75" customHeight="1">
      <c r="A435" s="9" t="s">
        <v>1570</v>
      </c>
      <c r="B435" s="10" t="s">
        <v>1571</v>
      </c>
      <c r="C435" s="10" t="s">
        <v>77</v>
      </c>
      <c r="D435" s="10">
        <v>56</v>
      </c>
      <c r="E435" s="10" t="s">
        <v>19</v>
      </c>
      <c r="F435" s="11" t="s">
        <v>355</v>
      </c>
      <c r="G435" s="11" t="s">
        <v>116</v>
      </c>
      <c r="H435" s="10">
        <v>2016</v>
      </c>
      <c r="I435" s="11" t="s">
        <v>19</v>
      </c>
      <c r="J435" s="11" t="s">
        <v>59</v>
      </c>
      <c r="K435" s="10" t="s">
        <v>19</v>
      </c>
      <c r="L435" s="12"/>
      <c r="M435" s="11" t="s">
        <v>120</v>
      </c>
      <c r="N435" s="10" t="s">
        <v>1572</v>
      </c>
      <c r="O435" s="10" t="s">
        <v>358</v>
      </c>
      <c r="P435" s="10" t="s">
        <v>359</v>
      </c>
    </row>
    <row r="436" spans="1:16" ht="15.75" customHeight="1">
      <c r="A436" s="9" t="s">
        <v>1573</v>
      </c>
      <c r="B436" s="10" t="s">
        <v>1574</v>
      </c>
      <c r="C436" s="10" t="s">
        <v>77</v>
      </c>
      <c r="D436" s="10">
        <v>56</v>
      </c>
      <c r="E436" s="10" t="s">
        <v>19</v>
      </c>
      <c r="F436" s="11" t="s">
        <v>355</v>
      </c>
      <c r="G436" s="11" t="s">
        <v>116</v>
      </c>
      <c r="H436" s="10">
        <v>2016</v>
      </c>
      <c r="I436" s="11" t="s">
        <v>19</v>
      </c>
      <c r="J436" s="11" t="s">
        <v>59</v>
      </c>
      <c r="K436" s="10" t="s">
        <v>19</v>
      </c>
      <c r="L436" s="12"/>
      <c r="M436" s="11" t="s">
        <v>120</v>
      </c>
      <c r="N436" s="10" t="s">
        <v>1575</v>
      </c>
      <c r="O436" s="10" t="s">
        <v>358</v>
      </c>
      <c r="P436" s="10" t="s">
        <v>359</v>
      </c>
    </row>
    <row r="437" spans="1:16" ht="15.75" customHeight="1">
      <c r="A437" s="9" t="s">
        <v>1576</v>
      </c>
      <c r="B437" s="10" t="s">
        <v>1577</v>
      </c>
      <c r="C437" s="10" t="s">
        <v>77</v>
      </c>
      <c r="D437" s="10">
        <v>62</v>
      </c>
      <c r="E437" s="10" t="s">
        <v>19</v>
      </c>
      <c r="F437" s="11" t="s">
        <v>355</v>
      </c>
      <c r="G437" s="11" t="s">
        <v>116</v>
      </c>
      <c r="H437" s="10">
        <v>2016</v>
      </c>
      <c r="I437" s="11" t="s">
        <v>19</v>
      </c>
      <c r="J437" s="11" t="s">
        <v>59</v>
      </c>
      <c r="K437" s="10" t="s">
        <v>19</v>
      </c>
      <c r="L437" s="12"/>
      <c r="M437" s="11" t="s">
        <v>120</v>
      </c>
      <c r="N437" s="10" t="s">
        <v>1578</v>
      </c>
      <c r="O437" s="10" t="s">
        <v>358</v>
      </c>
      <c r="P437" s="10" t="s">
        <v>359</v>
      </c>
    </row>
    <row r="438" spans="1:16" ht="15.75" customHeight="1">
      <c r="A438" s="9" t="s">
        <v>1579</v>
      </c>
      <c r="B438" s="10" t="s">
        <v>1580</v>
      </c>
      <c r="C438" s="10" t="s">
        <v>77</v>
      </c>
      <c r="D438" s="10">
        <v>56</v>
      </c>
      <c r="E438" s="10" t="s">
        <v>19</v>
      </c>
      <c r="F438" s="11" t="s">
        <v>355</v>
      </c>
      <c r="G438" s="11" t="s">
        <v>116</v>
      </c>
      <c r="H438" s="10">
        <v>2016</v>
      </c>
      <c r="I438" s="11" t="s">
        <v>19</v>
      </c>
      <c r="J438" s="11" t="s">
        <v>59</v>
      </c>
      <c r="K438" s="10" t="s">
        <v>19</v>
      </c>
      <c r="L438" s="12"/>
      <c r="M438" s="11" t="s">
        <v>120</v>
      </c>
      <c r="N438" s="10" t="s">
        <v>1581</v>
      </c>
      <c r="O438" s="10" t="s">
        <v>358</v>
      </c>
      <c r="P438" s="10" t="s">
        <v>359</v>
      </c>
    </row>
    <row r="439" spans="1:16" ht="15.75" customHeight="1">
      <c r="A439" s="9" t="s">
        <v>1582</v>
      </c>
      <c r="B439" s="10" t="s">
        <v>1583</v>
      </c>
      <c r="C439" s="10" t="s">
        <v>77</v>
      </c>
      <c r="D439" s="10">
        <v>56</v>
      </c>
      <c r="E439" s="10" t="s">
        <v>19</v>
      </c>
      <c r="F439" s="11" t="s">
        <v>355</v>
      </c>
      <c r="G439" s="11" t="s">
        <v>116</v>
      </c>
      <c r="H439" s="10">
        <v>2016</v>
      </c>
      <c r="I439" s="11" t="s">
        <v>19</v>
      </c>
      <c r="J439" s="11" t="s">
        <v>59</v>
      </c>
      <c r="K439" s="10" t="s">
        <v>19</v>
      </c>
      <c r="L439" s="12"/>
      <c r="M439" s="11" t="s">
        <v>120</v>
      </c>
      <c r="N439" s="10" t="s">
        <v>1584</v>
      </c>
      <c r="O439" s="10" t="s">
        <v>358</v>
      </c>
      <c r="P439" s="10" t="s">
        <v>359</v>
      </c>
    </row>
    <row r="440" spans="1:16" ht="15.75" customHeight="1">
      <c r="A440" s="9" t="s">
        <v>1585</v>
      </c>
      <c r="B440" s="10" t="s">
        <v>1586</v>
      </c>
      <c r="C440" s="10" t="s">
        <v>77</v>
      </c>
      <c r="D440" s="10">
        <v>56</v>
      </c>
      <c r="E440" s="10" t="s">
        <v>19</v>
      </c>
      <c r="F440" s="11" t="s">
        <v>355</v>
      </c>
      <c r="G440" s="11" t="s">
        <v>116</v>
      </c>
      <c r="H440" s="10">
        <v>2016</v>
      </c>
      <c r="I440" s="11" t="s">
        <v>19</v>
      </c>
      <c r="J440" s="11" t="s">
        <v>362</v>
      </c>
      <c r="K440" s="10" t="s">
        <v>19</v>
      </c>
      <c r="L440" s="12"/>
      <c r="M440" s="11" t="s">
        <v>120</v>
      </c>
      <c r="N440" s="10" t="s">
        <v>1587</v>
      </c>
      <c r="O440" s="10" t="s">
        <v>358</v>
      </c>
      <c r="P440" s="10" t="s">
        <v>359</v>
      </c>
    </row>
    <row r="441" spans="1:16" ht="15.75" customHeight="1">
      <c r="A441" s="9" t="s">
        <v>1588</v>
      </c>
      <c r="B441" s="10" t="s">
        <v>1589</v>
      </c>
      <c r="C441" s="10" t="s">
        <v>77</v>
      </c>
      <c r="D441" s="10">
        <v>1785</v>
      </c>
      <c r="E441" s="10" t="s">
        <v>19</v>
      </c>
      <c r="F441" s="11" t="s">
        <v>355</v>
      </c>
      <c r="G441" s="11" t="s">
        <v>116</v>
      </c>
      <c r="H441" s="10">
        <v>2016</v>
      </c>
      <c r="I441" s="11" t="s">
        <v>19</v>
      </c>
      <c r="J441" s="11" t="s">
        <v>59</v>
      </c>
      <c r="K441" s="10" t="s">
        <v>19</v>
      </c>
      <c r="L441" s="12"/>
      <c r="M441" s="11" t="s">
        <v>120</v>
      </c>
      <c r="N441" s="10" t="s">
        <v>1590</v>
      </c>
      <c r="O441" s="10" t="s">
        <v>358</v>
      </c>
      <c r="P441" s="10" t="s">
        <v>359</v>
      </c>
    </row>
    <row r="442" spans="1:16" ht="15.75" customHeight="1">
      <c r="A442" s="9" t="s">
        <v>1591</v>
      </c>
      <c r="B442" s="10" t="s">
        <v>1592</v>
      </c>
      <c r="C442" s="10" t="s">
        <v>77</v>
      </c>
      <c r="D442" s="10">
        <v>1785</v>
      </c>
      <c r="E442" s="10" t="s">
        <v>19</v>
      </c>
      <c r="F442" s="11" t="s">
        <v>355</v>
      </c>
      <c r="G442" s="11" t="s">
        <v>116</v>
      </c>
      <c r="H442" s="10">
        <v>2016</v>
      </c>
      <c r="I442" s="11" t="s">
        <v>19</v>
      </c>
      <c r="J442" s="11" t="s">
        <v>362</v>
      </c>
      <c r="K442" s="10" t="s">
        <v>19</v>
      </c>
      <c r="L442" s="12"/>
      <c r="M442" s="11" t="s">
        <v>120</v>
      </c>
      <c r="N442" s="10" t="s">
        <v>1593</v>
      </c>
      <c r="O442" s="10" t="s">
        <v>358</v>
      </c>
      <c r="P442" s="10" t="s">
        <v>359</v>
      </c>
    </row>
    <row r="443" spans="1:16" ht="15.75" customHeight="1">
      <c r="A443" s="9" t="s">
        <v>1594</v>
      </c>
      <c r="B443" s="10" t="s">
        <v>1595</v>
      </c>
      <c r="C443" s="10" t="s">
        <v>77</v>
      </c>
      <c r="D443" s="10">
        <v>62</v>
      </c>
      <c r="E443" s="10" t="s">
        <v>19</v>
      </c>
      <c r="F443" s="11" t="s">
        <v>355</v>
      </c>
      <c r="G443" s="11" t="s">
        <v>116</v>
      </c>
      <c r="H443" s="10">
        <v>2016</v>
      </c>
      <c r="I443" s="11" t="s">
        <v>19</v>
      </c>
      <c r="J443" s="11" t="s">
        <v>362</v>
      </c>
      <c r="K443" s="10" t="s">
        <v>19</v>
      </c>
      <c r="L443" s="12"/>
      <c r="M443" s="11" t="s">
        <v>120</v>
      </c>
      <c r="N443" s="10" t="s">
        <v>1596</v>
      </c>
      <c r="O443" s="10" t="s">
        <v>358</v>
      </c>
      <c r="P443" s="10" t="s">
        <v>359</v>
      </c>
    </row>
    <row r="444" spans="1:16" ht="15.75" customHeight="1">
      <c r="A444" s="9" t="s">
        <v>1597</v>
      </c>
      <c r="B444" s="10" t="s">
        <v>1598</v>
      </c>
      <c r="C444" s="10" t="s">
        <v>77</v>
      </c>
      <c r="D444" s="10">
        <v>56</v>
      </c>
      <c r="E444" s="10" t="s">
        <v>19</v>
      </c>
      <c r="F444" s="11" t="s">
        <v>355</v>
      </c>
      <c r="G444" s="11" t="s">
        <v>116</v>
      </c>
      <c r="H444" s="10">
        <v>2016</v>
      </c>
      <c r="I444" s="11" t="s">
        <v>19</v>
      </c>
      <c r="J444" s="11" t="s">
        <v>59</v>
      </c>
      <c r="K444" s="10" t="s">
        <v>19</v>
      </c>
      <c r="L444" s="12"/>
      <c r="M444" s="11" t="s">
        <v>120</v>
      </c>
      <c r="N444" s="10" t="s">
        <v>1599</v>
      </c>
      <c r="O444" s="10" t="s">
        <v>358</v>
      </c>
      <c r="P444" s="10" t="s">
        <v>359</v>
      </c>
    </row>
    <row r="445" spans="1:16" ht="15.75" customHeight="1">
      <c r="A445" s="9" t="s">
        <v>1600</v>
      </c>
      <c r="B445" s="10" t="s">
        <v>1601</v>
      </c>
      <c r="C445" s="10" t="s">
        <v>18</v>
      </c>
      <c r="D445" s="10">
        <v>53</v>
      </c>
      <c r="E445" s="10" t="s">
        <v>19</v>
      </c>
      <c r="F445" s="11" t="s">
        <v>355</v>
      </c>
      <c r="G445" s="11" t="s">
        <v>116</v>
      </c>
      <c r="H445" s="10">
        <v>2016</v>
      </c>
      <c r="I445" s="11" t="s">
        <v>19</v>
      </c>
      <c r="J445" s="11" t="s">
        <v>362</v>
      </c>
      <c r="K445" s="10" t="s">
        <v>19</v>
      </c>
      <c r="L445" s="12"/>
      <c r="M445" s="11" t="s">
        <v>120</v>
      </c>
      <c r="N445" s="10" t="s">
        <v>1602</v>
      </c>
      <c r="O445" s="10" t="s">
        <v>358</v>
      </c>
      <c r="P445" s="10" t="s">
        <v>359</v>
      </c>
    </row>
    <row r="446" spans="1:16" ht="15.75" customHeight="1">
      <c r="A446" s="9" t="s">
        <v>1603</v>
      </c>
      <c r="B446" s="10" t="s">
        <v>1604</v>
      </c>
      <c r="C446" s="10" t="s">
        <v>18</v>
      </c>
      <c r="D446" s="10">
        <v>44</v>
      </c>
      <c r="E446" s="10" t="s">
        <v>19</v>
      </c>
      <c r="F446" s="11" t="s">
        <v>355</v>
      </c>
      <c r="G446" s="11" t="s">
        <v>116</v>
      </c>
      <c r="H446" s="10">
        <v>2016</v>
      </c>
      <c r="I446" s="11" t="s">
        <v>19</v>
      </c>
      <c r="J446" s="11" t="s">
        <v>362</v>
      </c>
      <c r="K446" s="10" t="s">
        <v>19</v>
      </c>
      <c r="L446" s="12"/>
      <c r="M446" s="11" t="s">
        <v>120</v>
      </c>
      <c r="N446" s="10" t="s">
        <v>1605</v>
      </c>
      <c r="O446" s="10" t="s">
        <v>358</v>
      </c>
      <c r="P446" s="10" t="s">
        <v>359</v>
      </c>
    </row>
    <row r="447" spans="1:16" ht="15.75" customHeight="1">
      <c r="A447" s="9" t="s">
        <v>1606</v>
      </c>
      <c r="B447" s="10" t="s">
        <v>1607</v>
      </c>
      <c r="C447" s="10" t="s">
        <v>18</v>
      </c>
      <c r="D447" s="10">
        <v>6</v>
      </c>
      <c r="E447" s="10" t="s">
        <v>19</v>
      </c>
      <c r="F447" s="11" t="s">
        <v>355</v>
      </c>
      <c r="G447" s="11" t="s">
        <v>116</v>
      </c>
      <c r="H447" s="10">
        <v>2016</v>
      </c>
      <c r="I447" s="11" t="s">
        <v>19</v>
      </c>
      <c r="J447" s="11" t="s">
        <v>59</v>
      </c>
      <c r="K447" s="10" t="s">
        <v>19</v>
      </c>
      <c r="L447" s="12"/>
      <c r="M447" s="11" t="s">
        <v>120</v>
      </c>
      <c r="N447" s="10" t="s">
        <v>1608</v>
      </c>
      <c r="O447" s="10" t="s">
        <v>358</v>
      </c>
      <c r="P447" s="10" t="s">
        <v>359</v>
      </c>
    </row>
    <row r="448" spans="1:16" ht="15.75" customHeight="1">
      <c r="A448" s="9" t="s">
        <v>1609</v>
      </c>
      <c r="B448" s="10" t="s">
        <v>1610</v>
      </c>
      <c r="C448" s="10" t="s">
        <v>18</v>
      </c>
      <c r="D448" s="10">
        <v>54</v>
      </c>
      <c r="E448" s="10" t="s">
        <v>19</v>
      </c>
      <c r="F448" s="11" t="s">
        <v>355</v>
      </c>
      <c r="G448" s="11" t="s">
        <v>116</v>
      </c>
      <c r="H448" s="10">
        <v>2016</v>
      </c>
      <c r="I448" s="11" t="s">
        <v>19</v>
      </c>
      <c r="J448" s="11" t="s">
        <v>59</v>
      </c>
      <c r="K448" s="10" t="s">
        <v>19</v>
      </c>
      <c r="L448" s="12"/>
      <c r="M448" s="11" t="s">
        <v>120</v>
      </c>
      <c r="N448" s="10" t="s">
        <v>1611</v>
      </c>
      <c r="O448" s="10" t="s">
        <v>358</v>
      </c>
      <c r="P448" s="10" t="s">
        <v>359</v>
      </c>
    </row>
    <row r="449" spans="1:16" ht="15.75" customHeight="1">
      <c r="A449" s="9" t="s">
        <v>1612</v>
      </c>
      <c r="B449" s="10" t="s">
        <v>1613</v>
      </c>
      <c r="C449" s="10" t="s">
        <v>187</v>
      </c>
      <c r="D449" s="10">
        <v>124</v>
      </c>
      <c r="E449" s="10" t="s">
        <v>19</v>
      </c>
      <c r="F449" s="11" t="s">
        <v>355</v>
      </c>
      <c r="G449" s="11" t="s">
        <v>116</v>
      </c>
      <c r="H449" s="10">
        <v>2016</v>
      </c>
      <c r="I449" s="11" t="s">
        <v>19</v>
      </c>
      <c r="J449" s="11" t="s">
        <v>59</v>
      </c>
      <c r="K449" s="10" t="s">
        <v>19</v>
      </c>
      <c r="L449" s="12"/>
      <c r="M449" s="11" t="s">
        <v>120</v>
      </c>
      <c r="N449" s="10" t="s">
        <v>1614</v>
      </c>
      <c r="O449" s="10" t="s">
        <v>358</v>
      </c>
      <c r="P449" s="10" t="s">
        <v>359</v>
      </c>
    </row>
    <row r="450" spans="1:16" ht="15.75" customHeight="1">
      <c r="A450" s="9" t="s">
        <v>1615</v>
      </c>
      <c r="B450" s="10" t="s">
        <v>1616</v>
      </c>
      <c r="C450" s="10" t="s">
        <v>187</v>
      </c>
      <c r="D450" s="10">
        <v>124</v>
      </c>
      <c r="E450" s="10" t="s">
        <v>19</v>
      </c>
      <c r="F450" s="11" t="s">
        <v>355</v>
      </c>
      <c r="G450" s="11" t="s">
        <v>116</v>
      </c>
      <c r="H450" s="10">
        <v>2017</v>
      </c>
      <c r="I450" s="11" t="s">
        <v>19</v>
      </c>
      <c r="J450" s="11" t="s">
        <v>59</v>
      </c>
      <c r="K450" s="10" t="s">
        <v>19</v>
      </c>
      <c r="L450" s="12"/>
      <c r="M450" s="11" t="s">
        <v>120</v>
      </c>
      <c r="N450" s="10" t="s">
        <v>1617</v>
      </c>
      <c r="O450" s="10" t="s">
        <v>358</v>
      </c>
      <c r="P450" s="10" t="s">
        <v>359</v>
      </c>
    </row>
    <row r="451" spans="1:16" ht="15.75" customHeight="1">
      <c r="A451" s="9" t="s">
        <v>1618</v>
      </c>
      <c r="B451" s="10" t="s">
        <v>1619</v>
      </c>
      <c r="C451" s="10" t="s">
        <v>77</v>
      </c>
      <c r="D451" s="10">
        <v>576</v>
      </c>
      <c r="E451" s="10" t="s">
        <v>19</v>
      </c>
      <c r="F451" s="11" t="s">
        <v>355</v>
      </c>
      <c r="G451" s="11" t="s">
        <v>116</v>
      </c>
      <c r="H451" s="10">
        <v>2017</v>
      </c>
      <c r="I451" s="11" t="s">
        <v>19</v>
      </c>
      <c r="J451" s="11" t="s">
        <v>362</v>
      </c>
      <c r="K451" s="10" t="s">
        <v>19</v>
      </c>
      <c r="L451" s="12"/>
      <c r="M451" s="11" t="s">
        <v>120</v>
      </c>
      <c r="N451" s="10" t="s">
        <v>1620</v>
      </c>
      <c r="O451" s="10" t="s">
        <v>358</v>
      </c>
      <c r="P451" s="10" t="s">
        <v>359</v>
      </c>
    </row>
    <row r="452" spans="1:16" ht="15.75" customHeight="1">
      <c r="A452" s="9" t="s">
        <v>1621</v>
      </c>
      <c r="B452" s="10" t="s">
        <v>1622</v>
      </c>
      <c r="C452" s="10" t="s">
        <v>77</v>
      </c>
      <c r="D452" s="10">
        <v>56</v>
      </c>
      <c r="E452" s="10" t="s">
        <v>19</v>
      </c>
      <c r="F452" s="11" t="s">
        <v>355</v>
      </c>
      <c r="G452" s="11" t="s">
        <v>116</v>
      </c>
      <c r="H452" s="10">
        <v>2016</v>
      </c>
      <c r="I452" s="11" t="s">
        <v>19</v>
      </c>
      <c r="J452" s="11" t="s">
        <v>59</v>
      </c>
      <c r="K452" s="10" t="s">
        <v>19</v>
      </c>
      <c r="L452" s="12"/>
      <c r="M452" s="11" t="s">
        <v>120</v>
      </c>
      <c r="N452" s="10" t="s">
        <v>1623</v>
      </c>
      <c r="O452" s="10" t="s">
        <v>358</v>
      </c>
      <c r="P452" s="10" t="s">
        <v>359</v>
      </c>
    </row>
    <row r="453" spans="1:16" ht="15.75" customHeight="1">
      <c r="A453" s="9" t="s">
        <v>1624</v>
      </c>
      <c r="B453" s="10" t="s">
        <v>1625</v>
      </c>
      <c r="C453" s="10" t="s">
        <v>187</v>
      </c>
      <c r="D453" s="10">
        <v>1793</v>
      </c>
      <c r="E453" s="10" t="s">
        <v>19</v>
      </c>
      <c r="F453" s="11" t="s">
        <v>355</v>
      </c>
      <c r="G453" s="11" t="s">
        <v>116</v>
      </c>
      <c r="H453" s="10">
        <v>2017</v>
      </c>
      <c r="I453" s="11" t="s">
        <v>19</v>
      </c>
      <c r="J453" s="11" t="s">
        <v>59</v>
      </c>
      <c r="K453" s="10" t="s">
        <v>19</v>
      </c>
      <c r="L453" s="12"/>
      <c r="M453" s="11" t="s">
        <v>120</v>
      </c>
      <c r="N453" s="10" t="s">
        <v>1626</v>
      </c>
      <c r="O453" s="10" t="s">
        <v>358</v>
      </c>
      <c r="P453" s="10" t="s">
        <v>359</v>
      </c>
    </row>
    <row r="454" spans="1:16" ht="15.75" customHeight="1">
      <c r="A454" s="9" t="s">
        <v>1627</v>
      </c>
      <c r="B454" s="10" t="s">
        <v>1628</v>
      </c>
      <c r="C454" s="10" t="s">
        <v>18</v>
      </c>
      <c r="D454" s="10">
        <v>6</v>
      </c>
      <c r="E454" s="10" t="s">
        <v>19</v>
      </c>
      <c r="F454" s="11" t="s">
        <v>29</v>
      </c>
      <c r="G454" s="11" t="s">
        <v>19</v>
      </c>
      <c r="H454" s="10" t="s">
        <v>538</v>
      </c>
      <c r="I454" s="11" t="s">
        <v>19</v>
      </c>
      <c r="J454" s="11" t="s">
        <v>19</v>
      </c>
      <c r="K454" s="10" t="s">
        <v>19</v>
      </c>
      <c r="L454" s="12"/>
      <c r="M454" s="11" t="s">
        <v>31</v>
      </c>
      <c r="N454" s="10" t="s">
        <v>1629</v>
      </c>
      <c r="O454" s="10" t="s">
        <v>33</v>
      </c>
      <c r="P454" s="10" t="s">
        <v>25</v>
      </c>
    </row>
    <row r="455" spans="1:16" ht="15.75" customHeight="1">
      <c r="A455" s="9" t="s">
        <v>1630</v>
      </c>
      <c r="B455" s="10" t="s">
        <v>1631</v>
      </c>
      <c r="C455" s="10" t="s">
        <v>187</v>
      </c>
      <c r="D455" s="10">
        <v>123</v>
      </c>
      <c r="E455" s="10" t="s">
        <v>19</v>
      </c>
      <c r="F455" s="11" t="s">
        <v>29</v>
      </c>
      <c r="G455" s="11" t="s">
        <v>19</v>
      </c>
      <c r="H455" s="10" t="s">
        <v>1632</v>
      </c>
      <c r="I455" s="11" t="s">
        <v>19</v>
      </c>
      <c r="J455" s="11" t="s">
        <v>19</v>
      </c>
      <c r="K455" s="10" t="s">
        <v>19</v>
      </c>
      <c r="L455" s="12"/>
      <c r="M455" s="11" t="s">
        <v>31</v>
      </c>
      <c r="N455" s="10" t="s">
        <v>1633</v>
      </c>
      <c r="O455" s="10" t="s">
        <v>33</v>
      </c>
      <c r="P455" s="10" t="s">
        <v>25</v>
      </c>
    </row>
    <row r="456" spans="1:16" ht="15.75" customHeight="1">
      <c r="A456" s="9" t="s">
        <v>1634</v>
      </c>
      <c r="B456" s="10" t="s">
        <v>1635</v>
      </c>
      <c r="C456" s="10" t="s">
        <v>18</v>
      </c>
      <c r="D456" s="10">
        <v>44</v>
      </c>
      <c r="E456" s="10" t="s">
        <v>19</v>
      </c>
      <c r="F456" s="11" t="s">
        <v>29</v>
      </c>
      <c r="G456" s="11" t="s">
        <v>19</v>
      </c>
      <c r="H456" s="10" t="s">
        <v>1636</v>
      </c>
      <c r="I456" s="11" t="s">
        <v>19</v>
      </c>
      <c r="J456" s="11" t="s">
        <v>19</v>
      </c>
      <c r="K456" s="10" t="s">
        <v>19</v>
      </c>
      <c r="L456" s="12"/>
      <c r="M456" s="11" t="s">
        <v>31</v>
      </c>
      <c r="N456" s="10" t="s">
        <v>1637</v>
      </c>
      <c r="O456" s="10" t="s">
        <v>33</v>
      </c>
      <c r="P456" s="10" t="s">
        <v>25</v>
      </c>
    </row>
    <row r="457" spans="1:16" ht="15.75" customHeight="1">
      <c r="A457" s="9" t="s">
        <v>1638</v>
      </c>
      <c r="B457" s="10" t="s">
        <v>1639</v>
      </c>
      <c r="C457" s="10" t="s">
        <v>36</v>
      </c>
      <c r="D457" s="10">
        <v>27</v>
      </c>
      <c r="E457" s="10" t="s">
        <v>19</v>
      </c>
      <c r="F457" s="11" t="s">
        <v>29</v>
      </c>
      <c r="G457" s="11" t="s">
        <v>19</v>
      </c>
      <c r="H457" s="10">
        <v>1951</v>
      </c>
      <c r="I457" s="11" t="s">
        <v>19</v>
      </c>
      <c r="J457" s="11" t="s">
        <v>19</v>
      </c>
      <c r="K457" s="10" t="s">
        <v>19</v>
      </c>
      <c r="L457" s="12"/>
      <c r="M457" s="11" t="s">
        <v>31</v>
      </c>
      <c r="N457" s="10" t="s">
        <v>1640</v>
      </c>
      <c r="O457" s="10" t="s">
        <v>33</v>
      </c>
      <c r="P457" s="10" t="s">
        <v>25</v>
      </c>
    </row>
    <row r="458" spans="1:16" ht="15.75" customHeight="1">
      <c r="A458" s="9" t="s">
        <v>1641</v>
      </c>
      <c r="B458" s="10" t="s">
        <v>1642</v>
      </c>
      <c r="C458" s="10" t="s">
        <v>18</v>
      </c>
      <c r="D458" s="10">
        <v>464</v>
      </c>
      <c r="E458" s="10" t="s">
        <v>242</v>
      </c>
      <c r="F458" s="11" t="s">
        <v>1643</v>
      </c>
      <c r="G458" s="11" t="s">
        <v>19</v>
      </c>
      <c r="H458" s="10">
        <v>1940</v>
      </c>
      <c r="I458" s="11" t="s">
        <v>19</v>
      </c>
      <c r="J458" s="11" t="s">
        <v>1644</v>
      </c>
      <c r="K458" s="10" t="s">
        <v>1645</v>
      </c>
      <c r="L458" s="11" t="s">
        <v>1646</v>
      </c>
      <c r="M458" s="10" t="s">
        <v>31</v>
      </c>
      <c r="N458" s="10" t="s">
        <v>1647</v>
      </c>
      <c r="O458" s="10" t="s">
        <v>33</v>
      </c>
      <c r="P458" s="10" t="s">
        <v>25</v>
      </c>
    </row>
    <row r="459" spans="1:16" ht="15.75" customHeight="1">
      <c r="A459" s="9" t="s">
        <v>1648</v>
      </c>
      <c r="B459" s="10" t="s">
        <v>1649</v>
      </c>
      <c r="C459" s="10" t="s">
        <v>77</v>
      </c>
      <c r="D459" s="10">
        <v>23</v>
      </c>
      <c r="E459" s="10" t="s">
        <v>19</v>
      </c>
      <c r="F459" s="11" t="s">
        <v>1650</v>
      </c>
      <c r="G459" s="11" t="s">
        <v>1651</v>
      </c>
      <c r="H459" s="10">
        <v>2011</v>
      </c>
      <c r="I459" s="11" t="s">
        <v>1652</v>
      </c>
      <c r="J459" s="11" t="s">
        <v>59</v>
      </c>
      <c r="K459" s="10" t="s">
        <v>19</v>
      </c>
      <c r="L459" s="12"/>
      <c r="M459" s="11" t="s">
        <v>157</v>
      </c>
      <c r="N459" s="10" t="s">
        <v>1653</v>
      </c>
      <c r="O459" s="10" t="s">
        <v>1654</v>
      </c>
      <c r="P459" s="10" t="s">
        <v>25</v>
      </c>
    </row>
    <row r="460" spans="1:16" ht="15.75" customHeight="1">
      <c r="A460" s="9" t="s">
        <v>1655</v>
      </c>
      <c r="B460" s="10" t="s">
        <v>1656</v>
      </c>
      <c r="C460" s="10" t="s">
        <v>36</v>
      </c>
      <c r="D460" s="10">
        <v>18</v>
      </c>
      <c r="E460" s="10" t="s">
        <v>19</v>
      </c>
      <c r="F460" s="11" t="s">
        <v>474</v>
      </c>
      <c r="G460" s="11" t="s">
        <v>475</v>
      </c>
      <c r="H460" s="16">
        <v>41051</v>
      </c>
      <c r="I460" s="11" t="s">
        <v>477</v>
      </c>
      <c r="J460" s="11" t="s">
        <v>40</v>
      </c>
      <c r="K460" s="10" t="s">
        <v>1657</v>
      </c>
      <c r="L460" s="12"/>
      <c r="M460" s="11" t="s">
        <v>51</v>
      </c>
      <c r="N460" s="10" t="s">
        <v>1658</v>
      </c>
      <c r="O460" s="10" t="s">
        <v>481</v>
      </c>
      <c r="P460" s="10" t="s">
        <v>44</v>
      </c>
    </row>
    <row r="461" spans="1:16" ht="15.75" customHeight="1">
      <c r="A461" s="9" t="s">
        <v>1659</v>
      </c>
      <c r="B461" s="10" t="s">
        <v>1660</v>
      </c>
      <c r="C461" s="10" t="s">
        <v>564</v>
      </c>
      <c r="D461" s="10">
        <v>10</v>
      </c>
      <c r="E461" s="10" t="s">
        <v>19</v>
      </c>
      <c r="F461" s="11" t="s">
        <v>1661</v>
      </c>
      <c r="G461" s="11" t="s">
        <v>1662</v>
      </c>
      <c r="H461" s="10">
        <v>2009</v>
      </c>
      <c r="I461" s="11" t="s">
        <v>19</v>
      </c>
      <c r="J461" s="11" t="s">
        <v>362</v>
      </c>
      <c r="K461" s="10" t="s">
        <v>19</v>
      </c>
      <c r="L461" s="12"/>
      <c r="M461" s="11" t="s">
        <v>120</v>
      </c>
      <c r="N461" s="10" t="s">
        <v>1663</v>
      </c>
      <c r="O461" s="10" t="s">
        <v>1664</v>
      </c>
      <c r="P461" s="10" t="s">
        <v>44</v>
      </c>
    </row>
    <row r="462" spans="1:16" ht="15.75" customHeight="1">
      <c r="A462" s="9" t="s">
        <v>1665</v>
      </c>
      <c r="B462" s="10" t="s">
        <v>1666</v>
      </c>
      <c r="C462" s="10" t="s">
        <v>18</v>
      </c>
      <c r="D462" s="10">
        <v>6</v>
      </c>
      <c r="E462" s="10" t="s">
        <v>19</v>
      </c>
      <c r="F462" s="11" t="s">
        <v>1661</v>
      </c>
      <c r="G462" s="11" t="s">
        <v>1662</v>
      </c>
      <c r="H462" s="10">
        <v>2010</v>
      </c>
      <c r="I462" s="11" t="s">
        <v>19</v>
      </c>
      <c r="J462" s="11" t="s">
        <v>362</v>
      </c>
      <c r="K462" s="10" t="s">
        <v>19</v>
      </c>
      <c r="L462" s="12"/>
      <c r="M462" s="11" t="s">
        <v>120</v>
      </c>
      <c r="N462" s="10" t="s">
        <v>1667</v>
      </c>
      <c r="O462" s="10" t="s">
        <v>1664</v>
      </c>
      <c r="P462" s="10" t="s">
        <v>44</v>
      </c>
    </row>
    <row r="463" spans="1:16" ht="15.75" customHeight="1">
      <c r="A463" s="9" t="s">
        <v>1668</v>
      </c>
      <c r="B463" s="10" t="s">
        <v>1669</v>
      </c>
      <c r="C463" s="10" t="s">
        <v>18</v>
      </c>
      <c r="D463" s="10">
        <v>6</v>
      </c>
      <c r="E463" s="10" t="s">
        <v>19</v>
      </c>
      <c r="F463" s="11" t="s">
        <v>1661</v>
      </c>
      <c r="G463" s="11" t="s">
        <v>1662</v>
      </c>
      <c r="H463" s="10">
        <v>2011</v>
      </c>
      <c r="I463" s="11" t="s">
        <v>19</v>
      </c>
      <c r="J463" s="11" t="s">
        <v>59</v>
      </c>
      <c r="K463" s="10" t="s">
        <v>19</v>
      </c>
      <c r="L463" s="12"/>
      <c r="M463" s="11" t="s">
        <v>120</v>
      </c>
      <c r="N463" s="10" t="s">
        <v>1670</v>
      </c>
      <c r="O463" s="10" t="s">
        <v>1664</v>
      </c>
      <c r="P463" s="10" t="s">
        <v>44</v>
      </c>
    </row>
    <row r="464" spans="1:16" ht="15.75" customHeight="1">
      <c r="A464" s="9" t="s">
        <v>1671</v>
      </c>
      <c r="B464" s="10" t="s">
        <v>1672</v>
      </c>
      <c r="C464" s="10" t="s">
        <v>77</v>
      </c>
      <c r="D464" s="10">
        <v>23</v>
      </c>
      <c r="E464" s="10" t="s">
        <v>19</v>
      </c>
      <c r="F464" s="11" t="s">
        <v>1661</v>
      </c>
      <c r="G464" s="11" t="s">
        <v>1662</v>
      </c>
      <c r="H464" s="10">
        <v>2012</v>
      </c>
      <c r="I464" s="11" t="s">
        <v>19</v>
      </c>
      <c r="J464" s="11" t="s">
        <v>59</v>
      </c>
      <c r="K464" s="10" t="s">
        <v>19</v>
      </c>
      <c r="L464" s="12"/>
      <c r="M464" s="11" t="s">
        <v>120</v>
      </c>
      <c r="N464" s="10" t="s">
        <v>1673</v>
      </c>
      <c r="O464" s="10" t="s">
        <v>1664</v>
      </c>
      <c r="P464" s="10" t="s">
        <v>44</v>
      </c>
    </row>
    <row r="465" spans="1:16" ht="15.75" customHeight="1">
      <c r="A465" s="9" t="s">
        <v>1674</v>
      </c>
      <c r="B465" s="10" t="s">
        <v>1675</v>
      </c>
      <c r="C465" s="10" t="s">
        <v>18</v>
      </c>
      <c r="D465" s="10">
        <v>190</v>
      </c>
      <c r="E465" s="10" t="s">
        <v>19</v>
      </c>
      <c r="F465" s="11" t="s">
        <v>1661</v>
      </c>
      <c r="G465" s="11" t="s">
        <v>1662</v>
      </c>
      <c r="H465" s="10">
        <v>2012</v>
      </c>
      <c r="I465" s="11" t="s">
        <v>19</v>
      </c>
      <c r="J465" s="11" t="s">
        <v>362</v>
      </c>
      <c r="K465" s="10" t="s">
        <v>19</v>
      </c>
      <c r="L465" s="12"/>
      <c r="M465" s="11" t="s">
        <v>120</v>
      </c>
      <c r="N465" s="10" t="s">
        <v>1676</v>
      </c>
      <c r="O465" s="10" t="s">
        <v>1664</v>
      </c>
      <c r="P465" s="10" t="s">
        <v>44</v>
      </c>
    </row>
    <row r="466" spans="1:16" ht="15.75" customHeight="1">
      <c r="A466" s="9" t="s">
        <v>1677</v>
      </c>
      <c r="B466" s="10" t="s">
        <v>1678</v>
      </c>
      <c r="C466" s="10" t="s">
        <v>18</v>
      </c>
      <c r="D466" s="10">
        <v>6</v>
      </c>
      <c r="E466" s="10" t="s">
        <v>19</v>
      </c>
      <c r="F466" s="11" t="s">
        <v>1661</v>
      </c>
      <c r="G466" s="11" t="s">
        <v>1662</v>
      </c>
      <c r="H466" s="10">
        <v>2013</v>
      </c>
      <c r="I466" s="11" t="s">
        <v>19</v>
      </c>
      <c r="J466" s="11" t="s">
        <v>59</v>
      </c>
      <c r="K466" s="10" t="s">
        <v>19</v>
      </c>
      <c r="L466" s="12"/>
      <c r="M466" s="11" t="s">
        <v>120</v>
      </c>
      <c r="N466" s="10" t="s">
        <v>1679</v>
      </c>
      <c r="O466" s="10" t="s">
        <v>1664</v>
      </c>
      <c r="P466" s="10" t="s">
        <v>44</v>
      </c>
    </row>
    <row r="467" spans="1:16" ht="15.75" customHeight="1">
      <c r="A467" s="9" t="s">
        <v>1680</v>
      </c>
      <c r="B467" s="10" t="s">
        <v>1681</v>
      </c>
      <c r="C467" s="10" t="s">
        <v>36</v>
      </c>
      <c r="D467" s="10">
        <v>18</v>
      </c>
      <c r="E467" s="10" t="s">
        <v>19</v>
      </c>
      <c r="F467" s="11" t="s">
        <v>1661</v>
      </c>
      <c r="G467" s="11" t="s">
        <v>1662</v>
      </c>
      <c r="H467" s="10">
        <v>2012</v>
      </c>
      <c r="I467" s="11" t="s">
        <v>19</v>
      </c>
      <c r="J467" s="11" t="s">
        <v>59</v>
      </c>
      <c r="K467" s="10" t="s">
        <v>19</v>
      </c>
      <c r="L467" s="12"/>
      <c r="M467" s="11" t="s">
        <v>120</v>
      </c>
      <c r="N467" s="10" t="s">
        <v>1682</v>
      </c>
      <c r="O467" s="10" t="s">
        <v>1664</v>
      </c>
      <c r="P467" s="10" t="s">
        <v>44</v>
      </c>
    </row>
    <row r="468" spans="1:16" ht="15.75" customHeight="1">
      <c r="A468" s="9" t="s">
        <v>1683</v>
      </c>
      <c r="B468" s="10" t="s">
        <v>1684</v>
      </c>
      <c r="C468" s="10" t="s">
        <v>77</v>
      </c>
      <c r="D468" s="10">
        <v>1828</v>
      </c>
      <c r="E468" s="10" t="s">
        <v>19</v>
      </c>
      <c r="F468" s="11" t="s">
        <v>1661</v>
      </c>
      <c r="G468" s="11" t="s">
        <v>1662</v>
      </c>
      <c r="H468" s="10">
        <v>2013</v>
      </c>
      <c r="I468" s="11" t="s">
        <v>19</v>
      </c>
      <c r="J468" s="11" t="s">
        <v>59</v>
      </c>
      <c r="K468" s="10" t="s">
        <v>19</v>
      </c>
      <c r="L468" s="12"/>
      <c r="M468" s="11" t="s">
        <v>120</v>
      </c>
      <c r="N468" s="10" t="s">
        <v>1685</v>
      </c>
      <c r="O468" s="10" t="s">
        <v>1664</v>
      </c>
      <c r="P468" s="10" t="s">
        <v>44</v>
      </c>
    </row>
    <row r="469" spans="1:16" ht="15.75" customHeight="1">
      <c r="A469" s="9" t="s">
        <v>1686</v>
      </c>
      <c r="B469" s="10" t="s">
        <v>1687</v>
      </c>
      <c r="C469" s="10" t="s">
        <v>187</v>
      </c>
      <c r="D469" s="10">
        <v>124</v>
      </c>
      <c r="E469" s="10" t="s">
        <v>19</v>
      </c>
      <c r="F469" s="11" t="s">
        <v>1661</v>
      </c>
      <c r="G469" s="11" t="s">
        <v>1662</v>
      </c>
      <c r="H469" s="10">
        <v>2014</v>
      </c>
      <c r="I469" s="11" t="s">
        <v>19</v>
      </c>
      <c r="J469" s="11" t="s">
        <v>59</v>
      </c>
      <c r="K469" s="10" t="s">
        <v>19</v>
      </c>
      <c r="L469" s="12"/>
      <c r="M469" s="11" t="s">
        <v>120</v>
      </c>
      <c r="N469" s="10" t="s">
        <v>1688</v>
      </c>
      <c r="O469" s="10" t="s">
        <v>1664</v>
      </c>
      <c r="P469" s="10" t="s">
        <v>44</v>
      </c>
    </row>
    <row r="470" spans="1:16" ht="15.75" customHeight="1">
      <c r="A470" s="9" t="s">
        <v>1689</v>
      </c>
      <c r="B470" s="10" t="s">
        <v>1690</v>
      </c>
      <c r="C470" s="10" t="s">
        <v>18</v>
      </c>
      <c r="D470" s="10">
        <v>6</v>
      </c>
      <c r="E470" s="10" t="s">
        <v>19</v>
      </c>
      <c r="F470" s="11" t="s">
        <v>1661</v>
      </c>
      <c r="G470" s="11" t="s">
        <v>1662</v>
      </c>
      <c r="H470" s="10">
        <v>2014</v>
      </c>
      <c r="I470" s="11" t="s">
        <v>19</v>
      </c>
      <c r="J470" s="11" t="s">
        <v>59</v>
      </c>
      <c r="K470" s="10" t="s">
        <v>19</v>
      </c>
      <c r="L470" s="12"/>
      <c r="M470" s="11" t="s">
        <v>120</v>
      </c>
      <c r="N470" s="10" t="s">
        <v>1691</v>
      </c>
      <c r="O470" s="10" t="s">
        <v>1664</v>
      </c>
      <c r="P470" s="10" t="s">
        <v>44</v>
      </c>
    </row>
    <row r="471" spans="1:16" ht="15.75" customHeight="1">
      <c r="A471" s="9" t="s">
        <v>1692</v>
      </c>
      <c r="B471" s="10" t="s">
        <v>1693</v>
      </c>
      <c r="C471" s="10" t="s">
        <v>18</v>
      </c>
      <c r="D471" s="10">
        <v>6</v>
      </c>
      <c r="E471" s="10" t="s">
        <v>19</v>
      </c>
      <c r="F471" s="11" t="s">
        <v>1661</v>
      </c>
      <c r="G471" s="11" t="s">
        <v>1662</v>
      </c>
      <c r="H471" s="10">
        <v>2015</v>
      </c>
      <c r="I471" s="11" t="s">
        <v>19</v>
      </c>
      <c r="J471" s="11" t="s">
        <v>59</v>
      </c>
      <c r="K471" s="10" t="s">
        <v>19</v>
      </c>
      <c r="L471" s="12"/>
      <c r="M471" s="11" t="s">
        <v>120</v>
      </c>
      <c r="N471" s="10" t="s">
        <v>1694</v>
      </c>
      <c r="O471" s="10" t="s">
        <v>1664</v>
      </c>
      <c r="P471" s="10" t="s">
        <v>44</v>
      </c>
    </row>
    <row r="472" spans="1:16" ht="15.75" customHeight="1">
      <c r="A472" s="9" t="s">
        <v>1695</v>
      </c>
      <c r="B472" s="10" t="s">
        <v>1696</v>
      </c>
      <c r="C472" s="10" t="s">
        <v>18</v>
      </c>
      <c r="D472" s="10">
        <v>6</v>
      </c>
      <c r="E472" s="10" t="s">
        <v>19</v>
      </c>
      <c r="F472" s="11" t="s">
        <v>1661</v>
      </c>
      <c r="G472" s="11" t="s">
        <v>1662</v>
      </c>
      <c r="H472" s="10">
        <v>2016</v>
      </c>
      <c r="I472" s="11" t="s">
        <v>19</v>
      </c>
      <c r="J472" s="11" t="s">
        <v>59</v>
      </c>
      <c r="K472" s="10" t="s">
        <v>19</v>
      </c>
      <c r="L472" s="12"/>
      <c r="M472" s="11" t="s">
        <v>120</v>
      </c>
      <c r="N472" s="10" t="s">
        <v>1697</v>
      </c>
      <c r="O472" s="10" t="s">
        <v>1664</v>
      </c>
      <c r="P472" s="10" t="s">
        <v>44</v>
      </c>
    </row>
    <row r="473" spans="1:16" ht="15.75" customHeight="1">
      <c r="A473" s="9" t="s">
        <v>1698</v>
      </c>
      <c r="B473" s="10" t="s">
        <v>1699</v>
      </c>
      <c r="C473" s="10" t="s">
        <v>18</v>
      </c>
      <c r="D473" s="10">
        <v>6</v>
      </c>
      <c r="E473" s="10" t="s">
        <v>19</v>
      </c>
      <c r="F473" s="11" t="s">
        <v>1661</v>
      </c>
      <c r="G473" s="11" t="s">
        <v>1662</v>
      </c>
      <c r="H473" s="10">
        <v>1992</v>
      </c>
      <c r="I473" s="11" t="s">
        <v>19</v>
      </c>
      <c r="J473" s="11" t="s">
        <v>362</v>
      </c>
      <c r="K473" s="10" t="s">
        <v>19</v>
      </c>
      <c r="L473" s="12"/>
      <c r="M473" s="11" t="s">
        <v>120</v>
      </c>
      <c r="N473" s="10" t="s">
        <v>1700</v>
      </c>
      <c r="O473" s="10" t="s">
        <v>1664</v>
      </c>
      <c r="P473" s="10" t="s">
        <v>44</v>
      </c>
    </row>
    <row r="474" spans="1:16" ht="15.75" customHeight="1">
      <c r="A474" s="9" t="s">
        <v>1701</v>
      </c>
      <c r="B474" s="10" t="s">
        <v>1702</v>
      </c>
      <c r="C474" s="10" t="s">
        <v>18</v>
      </c>
      <c r="D474" s="10">
        <v>6</v>
      </c>
      <c r="E474" s="10" t="s">
        <v>19</v>
      </c>
      <c r="F474" s="11" t="s">
        <v>1661</v>
      </c>
      <c r="G474" s="11" t="s">
        <v>1662</v>
      </c>
      <c r="H474" s="10">
        <v>1992</v>
      </c>
      <c r="I474" s="11" t="s">
        <v>19</v>
      </c>
      <c r="J474" s="11" t="s">
        <v>362</v>
      </c>
      <c r="K474" s="10" t="s">
        <v>19</v>
      </c>
      <c r="L474" s="12"/>
      <c r="M474" s="11" t="s">
        <v>120</v>
      </c>
      <c r="N474" s="10" t="s">
        <v>1703</v>
      </c>
      <c r="O474" s="10" t="s">
        <v>1664</v>
      </c>
      <c r="P474" s="10" t="s">
        <v>44</v>
      </c>
    </row>
    <row r="475" spans="1:16" ht="15.75" customHeight="1">
      <c r="A475" s="9" t="s">
        <v>1704</v>
      </c>
      <c r="B475" s="10" t="s">
        <v>1705</v>
      </c>
      <c r="C475" s="10" t="s">
        <v>18</v>
      </c>
      <c r="D475" s="10">
        <v>282</v>
      </c>
      <c r="E475" s="10" t="s">
        <v>19</v>
      </c>
      <c r="F475" s="11" t="s">
        <v>1661</v>
      </c>
      <c r="G475" s="11" t="s">
        <v>1662</v>
      </c>
      <c r="H475" s="10">
        <v>1992</v>
      </c>
      <c r="I475" s="11" t="s">
        <v>19</v>
      </c>
      <c r="J475" s="11" t="s">
        <v>362</v>
      </c>
      <c r="K475" s="10" t="s">
        <v>19</v>
      </c>
      <c r="L475" s="12"/>
      <c r="M475" s="11" t="s">
        <v>120</v>
      </c>
      <c r="N475" s="10" t="s">
        <v>1706</v>
      </c>
      <c r="O475" s="10" t="s">
        <v>1664</v>
      </c>
      <c r="P475" s="10" t="s">
        <v>44</v>
      </c>
    </row>
    <row r="476" spans="1:16" ht="15.75" customHeight="1">
      <c r="A476" s="9" t="s">
        <v>1707</v>
      </c>
      <c r="B476" s="10" t="s">
        <v>1708</v>
      </c>
      <c r="C476" s="10" t="s">
        <v>18</v>
      </c>
      <c r="D476" s="10">
        <v>6</v>
      </c>
      <c r="E476" s="10" t="s">
        <v>19</v>
      </c>
      <c r="F476" s="11" t="s">
        <v>1661</v>
      </c>
      <c r="G476" s="11" t="s">
        <v>1662</v>
      </c>
      <c r="H476" s="10">
        <v>1993</v>
      </c>
      <c r="I476" s="11" t="s">
        <v>19</v>
      </c>
      <c r="J476" s="11" t="s">
        <v>362</v>
      </c>
      <c r="K476" s="10" t="s">
        <v>19</v>
      </c>
      <c r="L476" s="12"/>
      <c r="M476" s="11" t="s">
        <v>120</v>
      </c>
      <c r="N476" s="10" t="s">
        <v>1709</v>
      </c>
      <c r="O476" s="10" t="s">
        <v>1664</v>
      </c>
      <c r="P476" s="10" t="s">
        <v>44</v>
      </c>
    </row>
    <row r="477" spans="1:16" ht="15.75" customHeight="1">
      <c r="A477" s="9" t="s">
        <v>1710</v>
      </c>
      <c r="B477" s="10" t="s">
        <v>1711</v>
      </c>
      <c r="C477" s="10" t="s">
        <v>18</v>
      </c>
      <c r="D477" s="10">
        <v>6</v>
      </c>
      <c r="E477" s="10" t="s">
        <v>19</v>
      </c>
      <c r="F477" s="11" t="s">
        <v>1661</v>
      </c>
      <c r="G477" s="11" t="s">
        <v>1662</v>
      </c>
      <c r="H477" s="10">
        <v>1992</v>
      </c>
      <c r="I477" s="11" t="s">
        <v>19</v>
      </c>
      <c r="J477" s="11" t="s">
        <v>362</v>
      </c>
      <c r="K477" s="10" t="s">
        <v>19</v>
      </c>
      <c r="L477" s="12"/>
      <c r="M477" s="11" t="s">
        <v>120</v>
      </c>
      <c r="N477" s="10" t="s">
        <v>1712</v>
      </c>
      <c r="O477" s="10" t="s">
        <v>1664</v>
      </c>
      <c r="P477" s="10" t="s">
        <v>44</v>
      </c>
    </row>
    <row r="478" spans="1:16" ht="15.75" customHeight="1">
      <c r="A478" s="9" t="s">
        <v>1713</v>
      </c>
      <c r="B478" s="10" t="s">
        <v>1714</v>
      </c>
      <c r="C478" s="10" t="s">
        <v>18</v>
      </c>
      <c r="D478" s="10">
        <v>6</v>
      </c>
      <c r="E478" s="10" t="s">
        <v>19</v>
      </c>
      <c r="F478" s="11" t="s">
        <v>1661</v>
      </c>
      <c r="G478" s="11" t="s">
        <v>1662</v>
      </c>
      <c r="H478" s="10">
        <v>1992</v>
      </c>
      <c r="I478" s="11" t="s">
        <v>19</v>
      </c>
      <c r="J478" s="11" t="s">
        <v>362</v>
      </c>
      <c r="K478" s="10" t="s">
        <v>19</v>
      </c>
      <c r="L478" s="12"/>
      <c r="M478" s="11" t="s">
        <v>120</v>
      </c>
      <c r="N478" s="10" t="s">
        <v>1715</v>
      </c>
      <c r="O478" s="10" t="s">
        <v>1664</v>
      </c>
      <c r="P478" s="10" t="s">
        <v>44</v>
      </c>
    </row>
    <row r="479" spans="1:16" ht="15.75" customHeight="1">
      <c r="A479" s="9" t="s">
        <v>1716</v>
      </c>
      <c r="B479" s="10" t="s">
        <v>1717</v>
      </c>
      <c r="C479" s="10" t="s">
        <v>18</v>
      </c>
      <c r="D479" s="10">
        <v>6</v>
      </c>
      <c r="E479" s="10" t="s">
        <v>19</v>
      </c>
      <c r="F479" s="11" t="s">
        <v>1661</v>
      </c>
      <c r="G479" s="11" t="s">
        <v>1662</v>
      </c>
      <c r="H479" s="10">
        <v>1993</v>
      </c>
      <c r="I479" s="11" t="s">
        <v>19</v>
      </c>
      <c r="J479" s="11" t="s">
        <v>362</v>
      </c>
      <c r="K479" s="10" t="s">
        <v>19</v>
      </c>
      <c r="L479" s="12"/>
      <c r="M479" s="11" t="s">
        <v>120</v>
      </c>
      <c r="N479" s="10" t="s">
        <v>1718</v>
      </c>
      <c r="O479" s="10" t="s">
        <v>1664</v>
      </c>
      <c r="P479" s="10" t="s">
        <v>44</v>
      </c>
    </row>
    <row r="480" spans="1:16" ht="15.75" customHeight="1">
      <c r="A480" s="9" t="s">
        <v>1719</v>
      </c>
      <c r="B480" s="10" t="s">
        <v>1720</v>
      </c>
      <c r="C480" s="10" t="s">
        <v>18</v>
      </c>
      <c r="D480" s="10">
        <v>6</v>
      </c>
      <c r="E480" s="10" t="s">
        <v>19</v>
      </c>
      <c r="F480" s="11" t="s">
        <v>1661</v>
      </c>
      <c r="G480" s="11" t="s">
        <v>1662</v>
      </c>
      <c r="H480" s="10">
        <v>1997</v>
      </c>
      <c r="I480" s="11" t="s">
        <v>19</v>
      </c>
      <c r="J480" s="11" t="s">
        <v>59</v>
      </c>
      <c r="K480" s="10" t="s">
        <v>19</v>
      </c>
      <c r="L480" s="12"/>
      <c r="M480" s="11" t="s">
        <v>120</v>
      </c>
      <c r="N480" s="10" t="s">
        <v>1721</v>
      </c>
      <c r="O480" s="10" t="s">
        <v>1664</v>
      </c>
      <c r="P480" s="10" t="s">
        <v>44</v>
      </c>
    </row>
    <row r="481" spans="1:16" ht="15.75" customHeight="1">
      <c r="A481" s="9" t="s">
        <v>1722</v>
      </c>
      <c r="B481" s="10" t="s">
        <v>1723</v>
      </c>
      <c r="C481" s="10" t="s">
        <v>18</v>
      </c>
      <c r="D481" s="10">
        <v>6</v>
      </c>
      <c r="E481" s="10" t="s">
        <v>19</v>
      </c>
      <c r="F481" s="11" t="s">
        <v>1661</v>
      </c>
      <c r="G481" s="11" t="s">
        <v>1662</v>
      </c>
      <c r="H481" s="10">
        <v>1997</v>
      </c>
      <c r="I481" s="11" t="s">
        <v>19</v>
      </c>
      <c r="J481" s="11" t="s">
        <v>362</v>
      </c>
      <c r="K481" s="10" t="s">
        <v>19</v>
      </c>
      <c r="L481" s="12"/>
      <c r="M481" s="11" t="s">
        <v>120</v>
      </c>
      <c r="N481" s="10" t="s">
        <v>1724</v>
      </c>
      <c r="O481" s="10" t="s">
        <v>1664</v>
      </c>
      <c r="P481" s="10" t="s">
        <v>44</v>
      </c>
    </row>
    <row r="482" spans="1:16" ht="15.75" customHeight="1">
      <c r="A482" s="9" t="s">
        <v>1725</v>
      </c>
      <c r="B482" s="10" t="s">
        <v>1726</v>
      </c>
      <c r="C482" s="10" t="s">
        <v>18</v>
      </c>
      <c r="D482" s="10">
        <v>6</v>
      </c>
      <c r="E482" s="10" t="s">
        <v>19</v>
      </c>
      <c r="F482" s="11" t="s">
        <v>1661</v>
      </c>
      <c r="G482" s="11" t="s">
        <v>1662</v>
      </c>
      <c r="H482" s="10">
        <v>1998</v>
      </c>
      <c r="I482" s="11" t="s">
        <v>19</v>
      </c>
      <c r="J482" s="11" t="s">
        <v>362</v>
      </c>
      <c r="K482" s="10" t="s">
        <v>19</v>
      </c>
      <c r="L482" s="12"/>
      <c r="M482" s="11" t="s">
        <v>120</v>
      </c>
      <c r="N482" s="10" t="s">
        <v>1727</v>
      </c>
      <c r="O482" s="10" t="s">
        <v>1664</v>
      </c>
      <c r="P482" s="10" t="s">
        <v>44</v>
      </c>
    </row>
    <row r="483" spans="1:16" ht="15.75" customHeight="1">
      <c r="A483" s="9" t="s">
        <v>1728</v>
      </c>
      <c r="B483" s="10" t="s">
        <v>1729</v>
      </c>
      <c r="C483" s="10" t="s">
        <v>18</v>
      </c>
      <c r="D483" s="10">
        <v>6</v>
      </c>
      <c r="E483" s="10" t="s">
        <v>19</v>
      </c>
      <c r="F483" s="11" t="s">
        <v>1661</v>
      </c>
      <c r="G483" s="11" t="s">
        <v>1662</v>
      </c>
      <c r="H483" s="10">
        <v>1998</v>
      </c>
      <c r="I483" s="11" t="s">
        <v>19</v>
      </c>
      <c r="J483" s="11" t="s">
        <v>59</v>
      </c>
      <c r="K483" s="10" t="s">
        <v>19</v>
      </c>
      <c r="L483" s="12"/>
      <c r="M483" s="11" t="s">
        <v>120</v>
      </c>
      <c r="N483" s="10" t="s">
        <v>1730</v>
      </c>
      <c r="O483" s="10" t="s">
        <v>1664</v>
      </c>
      <c r="P483" s="10" t="s">
        <v>44</v>
      </c>
    </row>
    <row r="484" spans="1:16" ht="15.75" customHeight="1">
      <c r="A484" s="9" t="s">
        <v>1731</v>
      </c>
      <c r="B484" s="10" t="s">
        <v>1732</v>
      </c>
      <c r="C484" s="10" t="s">
        <v>18</v>
      </c>
      <c r="D484" s="10">
        <v>6</v>
      </c>
      <c r="E484" s="10" t="s">
        <v>19</v>
      </c>
      <c r="F484" s="11" t="s">
        <v>1661</v>
      </c>
      <c r="G484" s="11" t="s">
        <v>1662</v>
      </c>
      <c r="H484" s="10">
        <v>1998</v>
      </c>
      <c r="I484" s="11" t="s">
        <v>19</v>
      </c>
      <c r="J484" s="11" t="s">
        <v>59</v>
      </c>
      <c r="K484" s="10" t="s">
        <v>19</v>
      </c>
      <c r="L484" s="12"/>
      <c r="M484" s="11" t="s">
        <v>120</v>
      </c>
      <c r="N484" s="10" t="s">
        <v>1733</v>
      </c>
      <c r="O484" s="10" t="s">
        <v>1664</v>
      </c>
      <c r="P484" s="10" t="s">
        <v>44</v>
      </c>
    </row>
    <row r="485" spans="1:16" ht="15.75" customHeight="1">
      <c r="A485" s="9" t="s">
        <v>1734</v>
      </c>
      <c r="B485" s="10" t="s">
        <v>1735</v>
      </c>
      <c r="C485" s="10" t="s">
        <v>18</v>
      </c>
      <c r="D485" s="10">
        <v>6</v>
      </c>
      <c r="E485" s="10" t="s">
        <v>19</v>
      </c>
      <c r="F485" s="11" t="s">
        <v>1661</v>
      </c>
      <c r="G485" s="11" t="s">
        <v>1662</v>
      </c>
      <c r="H485" s="10">
        <v>1999</v>
      </c>
      <c r="I485" s="11" t="s">
        <v>19</v>
      </c>
      <c r="J485" s="11" t="s">
        <v>362</v>
      </c>
      <c r="K485" s="10" t="s">
        <v>19</v>
      </c>
      <c r="L485" s="12"/>
      <c r="M485" s="11" t="s">
        <v>120</v>
      </c>
      <c r="N485" s="10" t="s">
        <v>1736</v>
      </c>
      <c r="O485" s="10" t="s">
        <v>1664</v>
      </c>
      <c r="P485" s="10" t="s">
        <v>44</v>
      </c>
    </row>
    <row r="486" spans="1:16" ht="15.75" customHeight="1">
      <c r="A486" s="9" t="s">
        <v>1737</v>
      </c>
      <c r="B486" s="10" t="s">
        <v>1738</v>
      </c>
      <c r="C486" s="10" t="s">
        <v>18</v>
      </c>
      <c r="D486" s="10">
        <v>6</v>
      </c>
      <c r="E486" s="10" t="s">
        <v>19</v>
      </c>
      <c r="F486" s="11" t="s">
        <v>1661</v>
      </c>
      <c r="G486" s="11" t="s">
        <v>1662</v>
      </c>
      <c r="H486" s="10">
        <v>1999</v>
      </c>
      <c r="I486" s="11" t="s">
        <v>19</v>
      </c>
      <c r="J486" s="11" t="s">
        <v>59</v>
      </c>
      <c r="K486" s="10" t="s">
        <v>19</v>
      </c>
      <c r="L486" s="12"/>
      <c r="M486" s="11" t="s">
        <v>120</v>
      </c>
      <c r="N486" s="10" t="s">
        <v>1739</v>
      </c>
      <c r="O486" s="10" t="s">
        <v>1664</v>
      </c>
      <c r="P486" s="10" t="s">
        <v>44</v>
      </c>
    </row>
    <row r="487" spans="1:16" ht="15.75" customHeight="1">
      <c r="A487" s="9" t="s">
        <v>1740</v>
      </c>
      <c r="B487" s="10" t="s">
        <v>1741</v>
      </c>
      <c r="C487" s="10" t="s">
        <v>18</v>
      </c>
      <c r="D487" s="10">
        <v>6</v>
      </c>
      <c r="E487" s="10" t="s">
        <v>19</v>
      </c>
      <c r="F487" s="11" t="s">
        <v>1661</v>
      </c>
      <c r="G487" s="11" t="s">
        <v>1662</v>
      </c>
      <c r="H487" s="10">
        <v>2000</v>
      </c>
      <c r="I487" s="11" t="s">
        <v>19</v>
      </c>
      <c r="J487" s="11" t="s">
        <v>59</v>
      </c>
      <c r="K487" s="10" t="s">
        <v>19</v>
      </c>
      <c r="L487" s="12"/>
      <c r="M487" s="11" t="s">
        <v>120</v>
      </c>
      <c r="N487" s="10" t="s">
        <v>1742</v>
      </c>
      <c r="O487" s="10" t="s">
        <v>1664</v>
      </c>
      <c r="P487" s="10" t="s">
        <v>44</v>
      </c>
    </row>
    <row r="488" spans="1:16" ht="15.75" customHeight="1">
      <c r="A488" s="9" t="s">
        <v>1743</v>
      </c>
      <c r="B488" s="10" t="s">
        <v>1744</v>
      </c>
      <c r="C488" s="10" t="s">
        <v>18</v>
      </c>
      <c r="D488" s="10">
        <v>6</v>
      </c>
      <c r="E488" s="10" t="s">
        <v>19</v>
      </c>
      <c r="F488" s="11" t="s">
        <v>1661</v>
      </c>
      <c r="G488" s="11" t="s">
        <v>1662</v>
      </c>
      <c r="H488" s="10">
        <v>2001</v>
      </c>
      <c r="I488" s="11" t="s">
        <v>19</v>
      </c>
      <c r="J488" s="11" t="s">
        <v>59</v>
      </c>
      <c r="K488" s="10" t="s">
        <v>19</v>
      </c>
      <c r="L488" s="12"/>
      <c r="M488" s="11" t="s">
        <v>120</v>
      </c>
      <c r="N488" s="10" t="s">
        <v>1745</v>
      </c>
      <c r="O488" s="10" t="s">
        <v>1664</v>
      </c>
      <c r="P488" s="10" t="s">
        <v>44</v>
      </c>
    </row>
    <row r="489" spans="1:16" ht="15.75" customHeight="1">
      <c r="A489" s="9" t="s">
        <v>1746</v>
      </c>
      <c r="B489" s="10" t="s">
        <v>1747</v>
      </c>
      <c r="C489" s="10" t="s">
        <v>18</v>
      </c>
      <c r="D489" s="10">
        <v>6</v>
      </c>
      <c r="E489" s="10" t="s">
        <v>19</v>
      </c>
      <c r="F489" s="11" t="s">
        <v>1661</v>
      </c>
      <c r="G489" s="11" t="s">
        <v>1662</v>
      </c>
      <c r="H489" s="10">
        <v>2003</v>
      </c>
      <c r="I489" s="11" t="s">
        <v>19</v>
      </c>
      <c r="J489" s="11" t="s">
        <v>59</v>
      </c>
      <c r="K489" s="10" t="s">
        <v>19</v>
      </c>
      <c r="L489" s="12"/>
      <c r="M489" s="11" t="s">
        <v>120</v>
      </c>
      <c r="N489" s="10" t="s">
        <v>1748</v>
      </c>
      <c r="O489" s="10" t="s">
        <v>1664</v>
      </c>
      <c r="P489" s="10" t="s">
        <v>44</v>
      </c>
    </row>
    <row r="490" spans="1:16" ht="15.75" customHeight="1">
      <c r="A490" s="9" t="s">
        <v>1749</v>
      </c>
      <c r="B490" s="10" t="s">
        <v>1750</v>
      </c>
      <c r="C490" s="10" t="s">
        <v>18</v>
      </c>
      <c r="D490" s="10">
        <v>6</v>
      </c>
      <c r="E490" s="10" t="s">
        <v>19</v>
      </c>
      <c r="F490" s="11" t="s">
        <v>1661</v>
      </c>
      <c r="G490" s="11" t="s">
        <v>1662</v>
      </c>
      <c r="H490" s="10">
        <v>2004</v>
      </c>
      <c r="I490" s="11" t="s">
        <v>19</v>
      </c>
      <c r="J490" s="11" t="s">
        <v>59</v>
      </c>
      <c r="K490" s="10" t="s">
        <v>19</v>
      </c>
      <c r="L490" s="12"/>
      <c r="M490" s="11" t="s">
        <v>120</v>
      </c>
      <c r="N490" s="10" t="s">
        <v>1751</v>
      </c>
      <c r="O490" s="10" t="s">
        <v>1664</v>
      </c>
      <c r="P490" s="10" t="s">
        <v>44</v>
      </c>
    </row>
    <row r="491" spans="1:16" ht="15.75" customHeight="1">
      <c r="A491" s="9" t="s">
        <v>1752</v>
      </c>
      <c r="B491" s="10" t="s">
        <v>1753</v>
      </c>
      <c r="C491" s="10" t="s">
        <v>18</v>
      </c>
      <c r="D491" s="10">
        <v>6</v>
      </c>
      <c r="E491" s="10" t="s">
        <v>19</v>
      </c>
      <c r="F491" s="11" t="s">
        <v>1661</v>
      </c>
      <c r="G491" s="11" t="s">
        <v>1662</v>
      </c>
      <c r="H491" s="10">
        <v>2007</v>
      </c>
      <c r="I491" s="11" t="s">
        <v>19</v>
      </c>
      <c r="J491" s="11" t="s">
        <v>59</v>
      </c>
      <c r="K491" s="10" t="s">
        <v>19</v>
      </c>
      <c r="L491" s="12"/>
      <c r="M491" s="11" t="s">
        <v>120</v>
      </c>
      <c r="N491" s="10" t="s">
        <v>1754</v>
      </c>
      <c r="O491" s="10" t="s">
        <v>1664</v>
      </c>
      <c r="P491" s="10" t="s">
        <v>44</v>
      </c>
    </row>
    <row r="492" spans="1:16" ht="15.75" customHeight="1">
      <c r="A492" s="9" t="s">
        <v>1755</v>
      </c>
      <c r="B492" s="10" t="s">
        <v>1756</v>
      </c>
      <c r="C492" s="10" t="s">
        <v>18</v>
      </c>
      <c r="D492" s="10">
        <v>119</v>
      </c>
      <c r="E492" s="10" t="s">
        <v>19</v>
      </c>
      <c r="F492" s="11" t="s">
        <v>1757</v>
      </c>
      <c r="G492" s="11" t="s">
        <v>1758</v>
      </c>
      <c r="H492" s="10">
        <v>1983</v>
      </c>
      <c r="I492" s="11" t="s">
        <v>1759</v>
      </c>
      <c r="J492" s="11" t="s">
        <v>59</v>
      </c>
      <c r="K492" s="10" t="s">
        <v>19</v>
      </c>
      <c r="L492" s="12" t="s">
        <v>1760</v>
      </c>
      <c r="M492" s="11"/>
      <c r="N492" s="10" t="s">
        <v>1761</v>
      </c>
      <c r="O492" s="10" t="s">
        <v>1762</v>
      </c>
      <c r="P492" s="10" t="s">
        <v>44</v>
      </c>
    </row>
    <row r="493" spans="1:16" ht="15.75" customHeight="1">
      <c r="A493" s="9" t="s">
        <v>1763</v>
      </c>
      <c r="B493" s="10" t="s">
        <v>1764</v>
      </c>
      <c r="C493" s="10" t="s">
        <v>187</v>
      </c>
      <c r="D493" s="10">
        <v>124</v>
      </c>
      <c r="E493" s="10" t="s">
        <v>19</v>
      </c>
      <c r="F493" s="11" t="s">
        <v>1757</v>
      </c>
      <c r="G493" s="11" t="s">
        <v>1758</v>
      </c>
      <c r="H493" s="10">
        <v>2012</v>
      </c>
      <c r="I493" s="11" t="s">
        <v>1765</v>
      </c>
      <c r="J493" s="11" t="s">
        <v>247</v>
      </c>
      <c r="K493" s="10" t="s">
        <v>19</v>
      </c>
      <c r="L493" s="12"/>
      <c r="M493" s="11"/>
      <c r="N493" s="10" t="s">
        <v>1766</v>
      </c>
      <c r="O493" s="10" t="s">
        <v>1762</v>
      </c>
      <c r="P493" s="10" t="s">
        <v>44</v>
      </c>
    </row>
    <row r="494" spans="1:16" ht="15.75" customHeight="1">
      <c r="A494" s="9" t="s">
        <v>1767</v>
      </c>
      <c r="B494" s="10" t="s">
        <v>1768</v>
      </c>
      <c r="C494" s="10" t="s">
        <v>187</v>
      </c>
      <c r="D494" s="10">
        <v>124</v>
      </c>
      <c r="E494" s="10" t="s">
        <v>1769</v>
      </c>
      <c r="F494" s="11" t="s">
        <v>1770</v>
      </c>
      <c r="G494" s="11" t="s">
        <v>699</v>
      </c>
      <c r="H494" s="10">
        <v>2016</v>
      </c>
      <c r="I494" s="11" t="s">
        <v>1771</v>
      </c>
      <c r="J494" s="11" t="s">
        <v>59</v>
      </c>
      <c r="K494" s="10" t="s">
        <v>1772</v>
      </c>
      <c r="L494" s="11"/>
      <c r="M494" s="10" t="s">
        <v>120</v>
      </c>
      <c r="N494" s="10" t="s">
        <v>1773</v>
      </c>
      <c r="O494" s="10" t="s">
        <v>1774</v>
      </c>
      <c r="P494" s="10" t="s">
        <v>54</v>
      </c>
    </row>
    <row r="495" spans="1:16" ht="15.75" customHeight="1">
      <c r="A495" s="17"/>
      <c r="B495" s="11"/>
      <c r="C495" s="11"/>
      <c r="D495" s="12"/>
      <c r="E495" s="11"/>
      <c r="F495" s="11"/>
      <c r="G495" s="11"/>
      <c r="H495" s="11"/>
      <c r="I495" s="12"/>
      <c r="J495" s="11"/>
      <c r="K495" s="12"/>
      <c r="L495" s="12"/>
      <c r="M495" s="11"/>
    </row>
    <row r="496" spans="1:16" ht="15.75" customHeight="1">
      <c r="A496" s="17"/>
      <c r="B496" s="11"/>
      <c r="C496" s="11"/>
      <c r="D496" s="12"/>
      <c r="E496" s="11"/>
      <c r="F496" s="11"/>
      <c r="G496" s="11"/>
      <c r="H496" s="11"/>
      <c r="I496" s="12"/>
      <c r="J496" s="11"/>
      <c r="K496" s="12"/>
      <c r="L496" s="12"/>
      <c r="M496" s="11"/>
    </row>
    <row r="497" spans="1:13" ht="15.75" customHeight="1">
      <c r="A497" s="17"/>
      <c r="B497" s="11"/>
      <c r="C497" s="11"/>
      <c r="D497" s="12"/>
      <c r="E497" s="11"/>
      <c r="F497" s="11"/>
      <c r="G497" s="11"/>
      <c r="H497" s="11"/>
      <c r="I497" s="12"/>
      <c r="J497" s="11"/>
      <c r="K497" s="12"/>
      <c r="L497" s="12"/>
      <c r="M497" s="11"/>
    </row>
    <row r="498" spans="1:13" ht="15.75" customHeight="1">
      <c r="A498" s="17"/>
      <c r="B498" s="11"/>
      <c r="C498" s="11"/>
      <c r="D498" s="12"/>
      <c r="E498" s="11"/>
      <c r="F498" s="11"/>
      <c r="G498" s="11"/>
      <c r="H498" s="11"/>
      <c r="I498" s="12"/>
      <c r="J498" s="11"/>
      <c r="K498" s="12"/>
      <c r="L498" s="12"/>
      <c r="M498" s="11"/>
    </row>
    <row r="499" spans="1:13" ht="15.75" customHeight="1">
      <c r="A499" s="17"/>
      <c r="B499" s="11"/>
      <c r="C499" s="11"/>
      <c r="D499" s="12"/>
      <c r="E499" s="11"/>
      <c r="F499" s="11"/>
      <c r="G499" s="11"/>
      <c r="H499" s="11"/>
      <c r="I499" s="12"/>
      <c r="J499" s="11"/>
      <c r="K499" s="12"/>
      <c r="L499" s="12"/>
      <c r="M499" s="11"/>
    </row>
    <row r="500" spans="1:13" ht="15.75" customHeight="1">
      <c r="A500" s="17"/>
      <c r="B500" s="11"/>
      <c r="C500" s="11"/>
      <c r="D500" s="12"/>
      <c r="E500" s="11"/>
      <c r="F500" s="11"/>
      <c r="G500" s="11"/>
      <c r="H500" s="11"/>
      <c r="I500" s="12"/>
      <c r="J500" s="11"/>
      <c r="K500" s="12"/>
      <c r="L500" s="12"/>
      <c r="M500" s="11"/>
    </row>
    <row r="501" spans="1:13" ht="15.75" customHeight="1">
      <c r="A501" s="17"/>
      <c r="B501" s="11"/>
      <c r="C501" s="11"/>
      <c r="D501" s="12"/>
      <c r="E501" s="11"/>
      <c r="F501" s="11"/>
      <c r="G501" s="11"/>
      <c r="H501" s="11"/>
      <c r="I501" s="12"/>
      <c r="J501" s="11"/>
      <c r="K501" s="12"/>
      <c r="L501" s="12"/>
      <c r="M501" s="11"/>
    </row>
    <row r="502" spans="1:13" ht="15.75" customHeight="1">
      <c r="A502" s="17"/>
      <c r="B502" s="11"/>
      <c r="C502" s="11"/>
      <c r="D502" s="12"/>
      <c r="E502" s="11"/>
      <c r="F502" s="11"/>
      <c r="G502" s="11"/>
      <c r="H502" s="11"/>
      <c r="I502" s="12"/>
      <c r="J502" s="11"/>
      <c r="K502" s="12"/>
      <c r="L502" s="12"/>
      <c r="M502" s="11"/>
    </row>
    <row r="503" spans="1:13" ht="15.75" customHeight="1">
      <c r="A503" s="17"/>
      <c r="B503" s="11"/>
      <c r="C503" s="11"/>
      <c r="D503" s="12"/>
      <c r="E503" s="11"/>
      <c r="F503" s="11"/>
      <c r="G503" s="11"/>
      <c r="H503" s="11"/>
      <c r="I503" s="12"/>
      <c r="J503" s="11"/>
      <c r="K503" s="12"/>
      <c r="L503" s="12"/>
      <c r="M503" s="11"/>
    </row>
    <row r="504" spans="1:13" ht="15.75" customHeight="1">
      <c r="A504" s="17"/>
      <c r="B504" s="11"/>
      <c r="C504" s="11"/>
      <c r="D504" s="12"/>
      <c r="E504" s="11"/>
      <c r="F504" s="11"/>
      <c r="G504" s="11"/>
      <c r="H504" s="11"/>
      <c r="I504" s="12"/>
      <c r="J504" s="11"/>
      <c r="K504" s="12"/>
      <c r="L504" s="12"/>
      <c r="M504" s="11"/>
    </row>
    <row r="505" spans="1:13" ht="15.75" customHeight="1">
      <c r="A505" s="17"/>
      <c r="B505" s="11"/>
      <c r="C505" s="11"/>
      <c r="D505" s="12"/>
      <c r="E505" s="11"/>
      <c r="F505" s="11"/>
      <c r="G505" s="11"/>
      <c r="H505" s="11"/>
      <c r="I505" s="12"/>
      <c r="J505" s="11"/>
      <c r="K505" s="12"/>
      <c r="L505" s="12"/>
      <c r="M505" s="11"/>
    </row>
    <row r="506" spans="1:13" ht="15.75" customHeight="1">
      <c r="A506" s="17"/>
      <c r="B506" s="11"/>
      <c r="C506" s="11"/>
      <c r="D506" s="12"/>
      <c r="E506" s="11"/>
      <c r="F506" s="11"/>
      <c r="G506" s="11"/>
      <c r="H506" s="11"/>
      <c r="I506" s="12"/>
      <c r="J506" s="11"/>
      <c r="K506" s="12"/>
      <c r="L506" s="12"/>
      <c r="M506" s="11"/>
    </row>
    <row r="507" spans="1:13" ht="15.75" customHeight="1">
      <c r="A507" s="17"/>
      <c r="B507" s="11"/>
      <c r="C507" s="11"/>
      <c r="D507" s="12"/>
      <c r="E507" s="11"/>
      <c r="F507" s="11"/>
      <c r="G507" s="11"/>
      <c r="H507" s="11"/>
      <c r="I507" s="12"/>
      <c r="J507" s="11"/>
      <c r="K507" s="12"/>
      <c r="L507" s="12"/>
      <c r="M507" s="11"/>
    </row>
    <row r="508" spans="1:13" ht="15.75" customHeight="1">
      <c r="A508" s="17"/>
      <c r="B508" s="11"/>
      <c r="C508" s="11"/>
      <c r="D508" s="12"/>
      <c r="E508" s="11"/>
      <c r="F508" s="11"/>
      <c r="G508" s="11"/>
      <c r="H508" s="11"/>
      <c r="I508" s="12"/>
      <c r="J508" s="11"/>
      <c r="K508" s="12"/>
      <c r="L508" s="12"/>
      <c r="M508" s="11"/>
    </row>
    <row r="509" spans="1:13" ht="15.75" customHeight="1">
      <c r="A509" s="17"/>
      <c r="B509" s="11"/>
      <c r="C509" s="11"/>
      <c r="D509" s="12"/>
      <c r="E509" s="11"/>
      <c r="F509" s="11"/>
      <c r="G509" s="11"/>
      <c r="H509" s="11"/>
      <c r="I509" s="12"/>
      <c r="J509" s="11"/>
      <c r="K509" s="12"/>
      <c r="L509" s="12"/>
      <c r="M509" s="11"/>
    </row>
    <row r="510" spans="1:13" ht="15.75" customHeight="1">
      <c r="A510" s="17"/>
      <c r="B510" s="11"/>
      <c r="C510" s="11"/>
      <c r="D510" s="12"/>
      <c r="E510" s="11"/>
      <c r="F510" s="11"/>
      <c r="G510" s="11"/>
      <c r="H510" s="11"/>
      <c r="I510" s="12"/>
      <c r="J510" s="11"/>
      <c r="K510" s="12"/>
      <c r="L510" s="12"/>
      <c r="M510" s="11"/>
    </row>
    <row r="511" spans="1:13" ht="15.75" customHeight="1">
      <c r="A511" s="17"/>
      <c r="B511" s="11"/>
      <c r="C511" s="11"/>
      <c r="D511" s="12"/>
      <c r="E511" s="11"/>
      <c r="F511" s="11"/>
      <c r="G511" s="11"/>
      <c r="H511" s="11"/>
      <c r="I511" s="12"/>
      <c r="J511" s="11"/>
      <c r="K511" s="12"/>
      <c r="L511" s="12"/>
      <c r="M511" s="11"/>
    </row>
    <row r="512" spans="1:13" ht="15.75" customHeight="1">
      <c r="A512" s="17"/>
      <c r="B512" s="11"/>
      <c r="C512" s="11"/>
      <c r="D512" s="12"/>
      <c r="E512" s="11"/>
      <c r="F512" s="11"/>
      <c r="G512" s="11"/>
      <c r="H512" s="11"/>
      <c r="I512" s="12"/>
      <c r="J512" s="11"/>
      <c r="K512" s="12"/>
      <c r="L512" s="12"/>
      <c r="M512" s="11"/>
    </row>
    <row r="513" spans="1:13" ht="15.75" customHeight="1">
      <c r="A513" s="17"/>
      <c r="B513" s="11"/>
      <c r="C513" s="11"/>
      <c r="D513" s="12"/>
      <c r="E513" s="11"/>
      <c r="F513" s="11"/>
      <c r="G513" s="11"/>
      <c r="H513" s="11"/>
      <c r="I513" s="12"/>
      <c r="J513" s="11"/>
      <c r="K513" s="12"/>
      <c r="L513" s="12"/>
      <c r="M513" s="11"/>
    </row>
    <row r="514" spans="1:13" ht="15.75" customHeight="1">
      <c r="A514" s="17"/>
      <c r="B514" s="11"/>
      <c r="C514" s="11"/>
      <c r="D514" s="12"/>
      <c r="E514" s="11"/>
      <c r="F514" s="11"/>
      <c r="G514" s="11"/>
      <c r="H514" s="11"/>
      <c r="I514" s="12"/>
      <c r="J514" s="11"/>
      <c r="K514" s="12"/>
      <c r="L514" s="12"/>
      <c r="M514" s="11"/>
    </row>
    <row r="515" spans="1:13" ht="15.75" customHeight="1">
      <c r="A515" s="17"/>
      <c r="B515" s="11"/>
      <c r="C515" s="11"/>
      <c r="D515" s="12"/>
      <c r="E515" s="11"/>
      <c r="F515" s="11"/>
      <c r="G515" s="11"/>
      <c r="H515" s="11"/>
      <c r="I515" s="12"/>
      <c r="J515" s="11"/>
      <c r="K515" s="12"/>
      <c r="L515" s="12"/>
      <c r="M515" s="11"/>
    </row>
    <row r="516" spans="1:13" ht="15.75" customHeight="1">
      <c r="A516" s="17"/>
      <c r="B516" s="11"/>
      <c r="C516" s="11"/>
      <c r="D516" s="12"/>
      <c r="E516" s="11"/>
      <c r="F516" s="11"/>
      <c r="G516" s="11"/>
      <c r="H516" s="11"/>
      <c r="I516" s="12"/>
      <c r="J516" s="11"/>
      <c r="K516" s="12"/>
      <c r="L516" s="12"/>
      <c r="M516" s="11"/>
    </row>
    <row r="517" spans="1:13" ht="15.75" customHeight="1">
      <c r="A517" s="17"/>
      <c r="B517" s="11"/>
      <c r="C517" s="11"/>
      <c r="D517" s="12"/>
      <c r="E517" s="11"/>
      <c r="F517" s="11"/>
      <c r="G517" s="11"/>
      <c r="H517" s="11"/>
      <c r="I517" s="12"/>
      <c r="J517" s="11"/>
      <c r="K517" s="12"/>
      <c r="L517" s="12"/>
      <c r="M517" s="11"/>
    </row>
    <row r="518" spans="1:13" ht="15.75" customHeight="1">
      <c r="A518" s="17"/>
      <c r="B518" s="11"/>
      <c r="C518" s="11"/>
      <c r="D518" s="12"/>
      <c r="E518" s="11"/>
      <c r="F518" s="11"/>
      <c r="G518" s="11"/>
      <c r="H518" s="11"/>
      <c r="I518" s="12"/>
      <c r="J518" s="11"/>
      <c r="K518" s="12"/>
      <c r="L518" s="12"/>
      <c r="M518" s="11"/>
    </row>
    <row r="519" spans="1:13" ht="15.75" customHeight="1">
      <c r="A519" s="17"/>
      <c r="B519" s="11"/>
      <c r="C519" s="11"/>
      <c r="D519" s="12"/>
      <c r="E519" s="11"/>
      <c r="F519" s="11"/>
      <c r="G519" s="11"/>
      <c r="H519" s="11"/>
      <c r="I519" s="12"/>
      <c r="J519" s="11"/>
      <c r="K519" s="12"/>
      <c r="L519" s="12"/>
      <c r="M519" s="11"/>
    </row>
    <row r="520" spans="1:13" ht="15.75" customHeight="1">
      <c r="A520" s="17"/>
      <c r="B520" s="11"/>
      <c r="C520" s="11"/>
      <c r="D520" s="12"/>
      <c r="E520" s="11"/>
      <c r="F520" s="11"/>
      <c r="G520" s="11"/>
      <c r="H520" s="11"/>
      <c r="I520" s="12"/>
      <c r="J520" s="11"/>
      <c r="K520" s="12"/>
      <c r="L520" s="12"/>
      <c r="M520" s="11"/>
    </row>
    <row r="521" spans="1:13" ht="15.75" customHeight="1">
      <c r="A521" s="17"/>
      <c r="B521" s="11"/>
      <c r="C521" s="11"/>
      <c r="D521" s="12"/>
      <c r="E521" s="11"/>
      <c r="F521" s="11"/>
      <c r="G521" s="11"/>
      <c r="H521" s="11"/>
      <c r="I521" s="12"/>
      <c r="J521" s="11"/>
      <c r="K521" s="12"/>
      <c r="L521" s="12"/>
      <c r="M521" s="11"/>
    </row>
    <row r="522" spans="1:13" ht="15.75" customHeight="1">
      <c r="A522" s="17"/>
      <c r="B522" s="11"/>
      <c r="C522" s="11"/>
      <c r="D522" s="12"/>
      <c r="E522" s="11"/>
      <c r="F522" s="11"/>
      <c r="G522" s="11"/>
      <c r="H522" s="11"/>
      <c r="I522" s="12"/>
      <c r="J522" s="11"/>
      <c r="K522" s="12"/>
      <c r="L522" s="12"/>
      <c r="M522" s="11"/>
    </row>
    <row r="523" spans="1:13" ht="15.75" customHeight="1">
      <c r="A523" s="17"/>
      <c r="B523" s="11"/>
      <c r="C523" s="11"/>
      <c r="D523" s="12"/>
      <c r="E523" s="11"/>
      <c r="F523" s="11"/>
      <c r="G523" s="11"/>
      <c r="H523" s="11"/>
      <c r="I523" s="12"/>
      <c r="J523" s="11"/>
      <c r="K523" s="12"/>
      <c r="L523" s="12"/>
      <c r="M523" s="11"/>
    </row>
    <row r="524" spans="1:13" ht="15.75" customHeight="1">
      <c r="A524" s="17"/>
      <c r="B524" s="11"/>
      <c r="C524" s="11"/>
      <c r="D524" s="12"/>
      <c r="E524" s="11"/>
      <c r="F524" s="11"/>
      <c r="G524" s="11"/>
      <c r="H524" s="11"/>
      <c r="I524" s="12"/>
      <c r="J524" s="11"/>
      <c r="K524" s="12"/>
      <c r="L524" s="12"/>
      <c r="M524" s="11"/>
    </row>
    <row r="525" spans="1:13" ht="15.75" customHeight="1">
      <c r="A525" s="17"/>
      <c r="B525" s="11"/>
      <c r="C525" s="11"/>
      <c r="D525" s="12"/>
      <c r="E525" s="11"/>
      <c r="F525" s="11"/>
      <c r="G525" s="11"/>
      <c r="H525" s="11"/>
      <c r="I525" s="12"/>
      <c r="J525" s="11"/>
      <c r="K525" s="12"/>
      <c r="L525" s="12"/>
      <c r="M525" s="11"/>
    </row>
    <row r="526" spans="1:13" ht="15.75" customHeight="1">
      <c r="A526" s="17"/>
      <c r="B526" s="11"/>
      <c r="C526" s="11"/>
      <c r="D526" s="12"/>
      <c r="E526" s="11"/>
      <c r="F526" s="11"/>
      <c r="G526" s="11"/>
      <c r="H526" s="11"/>
      <c r="I526" s="12"/>
      <c r="J526" s="11"/>
      <c r="K526" s="12"/>
      <c r="L526" s="12"/>
      <c r="M526" s="11"/>
    </row>
    <row r="527" spans="1:13" ht="15.75" customHeight="1">
      <c r="A527" s="17"/>
      <c r="B527" s="11"/>
      <c r="C527" s="11"/>
      <c r="D527" s="12"/>
      <c r="E527" s="11"/>
      <c r="F527" s="11"/>
      <c r="G527" s="11"/>
      <c r="H527" s="11"/>
      <c r="I527" s="12"/>
      <c r="J527" s="11"/>
      <c r="K527" s="12"/>
      <c r="L527" s="12"/>
      <c r="M527" s="11"/>
    </row>
    <row r="528" spans="1:13" ht="15.75" customHeight="1">
      <c r="A528" s="17"/>
      <c r="B528" s="11"/>
      <c r="C528" s="11"/>
      <c r="D528" s="12"/>
      <c r="E528" s="11"/>
      <c r="F528" s="11"/>
      <c r="G528" s="11"/>
      <c r="H528" s="11"/>
      <c r="I528" s="12"/>
      <c r="J528" s="11"/>
      <c r="K528" s="12"/>
      <c r="L528" s="12"/>
      <c r="M528" s="11"/>
    </row>
    <row r="529" spans="1:13" ht="15.75" customHeight="1">
      <c r="A529" s="17"/>
      <c r="B529" s="11"/>
      <c r="C529" s="11"/>
      <c r="D529" s="12"/>
      <c r="E529" s="11"/>
      <c r="F529" s="11"/>
      <c r="G529" s="11"/>
      <c r="H529" s="11"/>
      <c r="I529" s="12"/>
      <c r="J529" s="11"/>
      <c r="K529" s="12"/>
      <c r="L529" s="12"/>
      <c r="M529" s="11"/>
    </row>
    <row r="530" spans="1:13" ht="15.75" customHeight="1">
      <c r="A530" s="17"/>
      <c r="B530" s="11"/>
      <c r="C530" s="11"/>
      <c r="D530" s="12"/>
      <c r="E530" s="11"/>
      <c r="F530" s="11"/>
      <c r="G530" s="11"/>
      <c r="H530" s="11"/>
      <c r="I530" s="12"/>
      <c r="J530" s="11"/>
      <c r="K530" s="12"/>
      <c r="L530" s="12"/>
      <c r="M530" s="11"/>
    </row>
    <row r="531" spans="1:13" ht="15.75" customHeight="1">
      <c r="A531" s="17"/>
      <c r="B531" s="11"/>
      <c r="C531" s="11"/>
      <c r="D531" s="12"/>
      <c r="E531" s="11"/>
      <c r="F531" s="11"/>
      <c r="G531" s="11"/>
      <c r="H531" s="11"/>
      <c r="I531" s="12"/>
      <c r="J531" s="11"/>
      <c r="K531" s="12"/>
      <c r="L531" s="12"/>
      <c r="M531" s="11"/>
    </row>
    <row r="532" spans="1:13" ht="15.75" customHeight="1">
      <c r="A532" s="17"/>
      <c r="B532" s="11"/>
      <c r="C532" s="11"/>
      <c r="D532" s="12"/>
      <c r="E532" s="11"/>
      <c r="F532" s="11"/>
      <c r="G532" s="11"/>
      <c r="H532" s="11"/>
      <c r="I532" s="12"/>
      <c r="J532" s="11"/>
      <c r="K532" s="12"/>
      <c r="L532" s="12"/>
      <c r="M532" s="11"/>
    </row>
    <row r="533" spans="1:13" ht="15.75" customHeight="1">
      <c r="A533" s="17"/>
      <c r="B533" s="11"/>
      <c r="C533" s="11"/>
      <c r="D533" s="12"/>
      <c r="E533" s="11"/>
      <c r="F533" s="11"/>
      <c r="G533" s="11"/>
      <c r="H533" s="11"/>
      <c r="I533" s="12"/>
      <c r="J533" s="11"/>
      <c r="K533" s="12"/>
      <c r="L533" s="12"/>
      <c r="M533" s="11"/>
    </row>
    <row r="534" spans="1:13" ht="15.75" customHeight="1">
      <c r="A534" s="17"/>
      <c r="B534" s="11"/>
      <c r="C534" s="11"/>
      <c r="D534" s="12"/>
      <c r="E534" s="11"/>
      <c r="F534" s="11"/>
      <c r="G534" s="11"/>
      <c r="H534" s="11"/>
      <c r="I534" s="12"/>
      <c r="J534" s="11"/>
      <c r="K534" s="12"/>
      <c r="L534" s="12"/>
      <c r="M534" s="11"/>
    </row>
    <row r="535" spans="1:13" ht="15.75" customHeight="1">
      <c r="A535" s="17"/>
      <c r="B535" s="11"/>
      <c r="C535" s="11"/>
      <c r="D535" s="12"/>
      <c r="E535" s="11"/>
      <c r="F535" s="11"/>
      <c r="G535" s="11"/>
      <c r="H535" s="11"/>
      <c r="I535" s="12"/>
      <c r="J535" s="11"/>
      <c r="K535" s="12"/>
      <c r="L535" s="12"/>
      <c r="M535" s="11"/>
    </row>
    <row r="536" spans="1:13" ht="15.75" customHeight="1">
      <c r="A536" s="17"/>
      <c r="B536" s="11"/>
      <c r="C536" s="11"/>
      <c r="D536" s="12"/>
      <c r="E536" s="11"/>
      <c r="F536" s="11"/>
      <c r="G536" s="11"/>
      <c r="H536" s="11"/>
      <c r="I536" s="12"/>
      <c r="J536" s="11"/>
      <c r="K536" s="12"/>
      <c r="L536" s="12"/>
      <c r="M536" s="11"/>
    </row>
    <row r="537" spans="1:13" ht="15.75" customHeight="1">
      <c r="A537" s="17"/>
      <c r="B537" s="11"/>
      <c r="C537" s="11"/>
      <c r="D537" s="12"/>
      <c r="E537" s="11"/>
      <c r="F537" s="11"/>
      <c r="G537" s="11"/>
      <c r="H537" s="11"/>
      <c r="I537" s="12"/>
      <c r="J537" s="11"/>
      <c r="K537" s="12"/>
      <c r="L537" s="12"/>
      <c r="M537" s="11"/>
    </row>
    <row r="538" spans="1:13" ht="15.75" customHeight="1">
      <c r="A538" s="17"/>
      <c r="B538" s="11"/>
      <c r="C538" s="11"/>
      <c r="D538" s="12"/>
      <c r="E538" s="11"/>
      <c r="F538" s="11"/>
      <c r="G538" s="11"/>
      <c r="H538" s="11"/>
      <c r="I538" s="12"/>
      <c r="J538" s="11"/>
      <c r="K538" s="12"/>
      <c r="L538" s="12"/>
      <c r="M538" s="11"/>
    </row>
    <row r="539" spans="1:13" ht="15.75" customHeight="1">
      <c r="A539" s="17"/>
      <c r="B539" s="11"/>
      <c r="C539" s="11"/>
      <c r="D539" s="12"/>
      <c r="E539" s="11"/>
      <c r="F539" s="11"/>
      <c r="G539" s="11"/>
      <c r="H539" s="11"/>
      <c r="I539" s="12"/>
      <c r="J539" s="11"/>
      <c r="K539" s="12"/>
      <c r="L539" s="12"/>
      <c r="M539" s="11"/>
    </row>
    <row r="540" spans="1:13" ht="15.75" customHeight="1">
      <c r="A540" s="17"/>
      <c r="B540" s="11"/>
      <c r="C540" s="11"/>
      <c r="D540" s="12"/>
      <c r="E540" s="11"/>
      <c r="F540" s="11"/>
      <c r="G540" s="11"/>
      <c r="H540" s="11"/>
      <c r="I540" s="12"/>
      <c r="J540" s="11"/>
      <c r="K540" s="12"/>
      <c r="L540" s="12"/>
      <c r="M540" s="11"/>
    </row>
    <row r="541" spans="1:13" ht="15.75" customHeight="1">
      <c r="A541" s="17"/>
      <c r="B541" s="11"/>
      <c r="C541" s="11"/>
      <c r="D541" s="12"/>
      <c r="E541" s="11"/>
      <c r="F541" s="11"/>
      <c r="G541" s="11"/>
      <c r="H541" s="11"/>
      <c r="I541" s="12"/>
      <c r="J541" s="11"/>
      <c r="K541" s="12"/>
      <c r="L541" s="12"/>
      <c r="M541" s="11"/>
    </row>
    <row r="542" spans="1:13" ht="15.75" customHeight="1">
      <c r="A542" s="17"/>
      <c r="B542" s="11"/>
      <c r="C542" s="11"/>
      <c r="D542" s="12"/>
      <c r="E542" s="11"/>
      <c r="F542" s="11"/>
      <c r="G542" s="11"/>
      <c r="H542" s="11"/>
      <c r="I542" s="12"/>
      <c r="J542" s="11"/>
      <c r="K542" s="12"/>
      <c r="L542" s="12"/>
      <c r="M542" s="11"/>
    </row>
    <row r="543" spans="1:13" ht="15.75" customHeight="1">
      <c r="A543" s="17"/>
      <c r="B543" s="11"/>
      <c r="C543" s="11"/>
      <c r="D543" s="12"/>
      <c r="E543" s="11"/>
      <c r="F543" s="11"/>
      <c r="G543" s="11"/>
      <c r="H543" s="11"/>
      <c r="I543" s="12"/>
      <c r="J543" s="11"/>
      <c r="K543" s="12"/>
      <c r="L543" s="12"/>
      <c r="M543" s="11"/>
    </row>
    <row r="544" spans="1:13" ht="15.75" customHeight="1">
      <c r="A544" s="17"/>
      <c r="B544" s="11"/>
      <c r="C544" s="11"/>
      <c r="D544" s="12"/>
      <c r="E544" s="11"/>
      <c r="F544" s="11"/>
      <c r="G544" s="11"/>
      <c r="H544" s="11"/>
      <c r="I544" s="12"/>
      <c r="J544" s="11"/>
      <c r="K544" s="12"/>
      <c r="L544" s="12"/>
      <c r="M544" s="11"/>
    </row>
    <row r="545" spans="1:13" ht="15.75" customHeight="1">
      <c r="A545" s="17"/>
      <c r="B545" s="11"/>
      <c r="C545" s="11"/>
      <c r="D545" s="12"/>
      <c r="E545" s="11"/>
      <c r="F545" s="11"/>
      <c r="G545" s="11"/>
      <c r="H545" s="11"/>
      <c r="I545" s="12"/>
      <c r="J545" s="11"/>
      <c r="K545" s="12"/>
      <c r="L545" s="12"/>
      <c r="M545" s="11"/>
    </row>
    <row r="546" spans="1:13" ht="15.75" customHeight="1">
      <c r="A546" s="17"/>
      <c r="B546" s="11"/>
      <c r="C546" s="11"/>
      <c r="D546" s="12"/>
      <c r="E546" s="11"/>
      <c r="F546" s="11"/>
      <c r="G546" s="11"/>
      <c r="H546" s="11"/>
      <c r="I546" s="12"/>
      <c r="J546" s="11"/>
      <c r="K546" s="12"/>
      <c r="L546" s="12"/>
      <c r="M546" s="11"/>
    </row>
    <row r="547" spans="1:13" ht="15.75" customHeight="1">
      <c r="A547" s="17"/>
      <c r="B547" s="11"/>
      <c r="C547" s="11"/>
      <c r="D547" s="12"/>
      <c r="E547" s="11"/>
      <c r="F547" s="11"/>
      <c r="G547" s="11"/>
      <c r="H547" s="11"/>
      <c r="I547" s="12"/>
      <c r="J547" s="11"/>
      <c r="K547" s="12"/>
      <c r="L547" s="12"/>
      <c r="M547" s="11"/>
    </row>
    <row r="548" spans="1:13" ht="15.75" customHeight="1">
      <c r="A548" s="17"/>
      <c r="B548" s="11"/>
      <c r="C548" s="11"/>
      <c r="D548" s="12"/>
      <c r="E548" s="11"/>
      <c r="F548" s="11"/>
      <c r="G548" s="11"/>
      <c r="H548" s="11"/>
      <c r="I548" s="12"/>
      <c r="J548" s="11"/>
      <c r="K548" s="12"/>
      <c r="L548" s="12"/>
      <c r="M548" s="11"/>
    </row>
    <row r="549" spans="1:13" ht="15.75" customHeight="1">
      <c r="A549" s="17"/>
      <c r="B549" s="11"/>
      <c r="C549" s="11"/>
      <c r="D549" s="12"/>
      <c r="E549" s="11"/>
      <c r="F549" s="11"/>
      <c r="G549" s="11"/>
      <c r="H549" s="11"/>
      <c r="I549" s="12"/>
      <c r="J549" s="11"/>
      <c r="K549" s="12"/>
      <c r="L549" s="12"/>
      <c r="M549" s="11"/>
    </row>
    <row r="550" spans="1:13" ht="15.75" customHeight="1">
      <c r="A550" s="17"/>
      <c r="B550" s="11"/>
      <c r="C550" s="11"/>
      <c r="D550" s="12"/>
      <c r="E550" s="11"/>
      <c r="F550" s="11"/>
      <c r="G550" s="11"/>
      <c r="H550" s="11"/>
      <c r="I550" s="12"/>
      <c r="J550" s="11"/>
      <c r="K550" s="12"/>
      <c r="L550" s="12"/>
      <c r="M550" s="11"/>
    </row>
    <row r="551" spans="1:13" ht="15.75" customHeight="1">
      <c r="A551" s="17"/>
      <c r="B551" s="11"/>
      <c r="C551" s="11"/>
      <c r="D551" s="12"/>
      <c r="E551" s="11"/>
      <c r="F551" s="11"/>
      <c r="G551" s="11"/>
      <c r="H551" s="11"/>
      <c r="I551" s="12"/>
      <c r="J551" s="11"/>
      <c r="K551" s="12"/>
      <c r="L551" s="12"/>
      <c r="M551" s="11"/>
    </row>
    <row r="552" spans="1:13" ht="15.75" customHeight="1">
      <c r="A552" s="17"/>
      <c r="B552" s="11"/>
      <c r="C552" s="11"/>
      <c r="D552" s="12"/>
      <c r="E552" s="11"/>
      <c r="F552" s="11"/>
      <c r="G552" s="11"/>
      <c r="H552" s="11"/>
      <c r="I552" s="12"/>
      <c r="J552" s="11"/>
      <c r="K552" s="12"/>
      <c r="L552" s="12"/>
      <c r="M552" s="11"/>
    </row>
    <row r="553" spans="1:13" ht="15.75" customHeight="1">
      <c r="A553" s="17"/>
      <c r="B553" s="11"/>
      <c r="C553" s="11"/>
      <c r="D553" s="12"/>
      <c r="E553" s="11"/>
      <c r="F553" s="11"/>
      <c r="G553" s="11"/>
      <c r="H553" s="11"/>
      <c r="I553" s="12"/>
      <c r="J553" s="11"/>
      <c r="K553" s="12"/>
      <c r="L553" s="12"/>
      <c r="M553" s="11"/>
    </row>
    <row r="554" spans="1:13" ht="15.75" customHeight="1">
      <c r="A554" s="17"/>
      <c r="B554" s="11"/>
      <c r="C554" s="11"/>
      <c r="D554" s="12"/>
      <c r="E554" s="11"/>
      <c r="F554" s="11"/>
      <c r="G554" s="11"/>
      <c r="H554" s="11"/>
      <c r="I554" s="12"/>
      <c r="J554" s="11"/>
      <c r="K554" s="12"/>
      <c r="L554" s="12"/>
      <c r="M554" s="11"/>
    </row>
    <row r="555" spans="1:13" ht="15.75" customHeight="1">
      <c r="A555" s="17"/>
      <c r="B555" s="11"/>
      <c r="C555" s="11"/>
      <c r="D555" s="12"/>
      <c r="E555" s="11"/>
      <c r="F555" s="11"/>
      <c r="G555" s="11"/>
      <c r="H555" s="11"/>
      <c r="I555" s="12"/>
      <c r="J555" s="11"/>
      <c r="K555" s="12"/>
      <c r="L555" s="12"/>
      <c r="M555" s="11"/>
    </row>
    <row r="556" spans="1:13" ht="15.75" customHeight="1">
      <c r="A556" s="17"/>
      <c r="B556" s="11"/>
      <c r="C556" s="11"/>
      <c r="D556" s="12"/>
      <c r="E556" s="11"/>
      <c r="F556" s="11"/>
      <c r="G556" s="11"/>
      <c r="H556" s="11"/>
      <c r="I556" s="12"/>
      <c r="J556" s="11"/>
      <c r="K556" s="12"/>
      <c r="L556" s="12"/>
      <c r="M556" s="11"/>
    </row>
    <row r="557" spans="1:13" ht="15.75" customHeight="1">
      <c r="A557" s="17"/>
      <c r="B557" s="11"/>
      <c r="C557" s="11"/>
      <c r="D557" s="12"/>
      <c r="E557" s="11"/>
      <c r="F557" s="11"/>
      <c r="G557" s="11"/>
      <c r="H557" s="11"/>
      <c r="I557" s="12"/>
      <c r="J557" s="11"/>
      <c r="K557" s="12"/>
      <c r="L557" s="12"/>
      <c r="M557" s="11"/>
    </row>
    <row r="558" spans="1:13" ht="15.75" customHeight="1">
      <c r="A558" s="17"/>
      <c r="B558" s="11"/>
      <c r="C558" s="11"/>
      <c r="D558" s="12"/>
      <c r="E558" s="11"/>
      <c r="F558" s="11"/>
      <c r="G558" s="11"/>
      <c r="H558" s="11"/>
      <c r="I558" s="12"/>
      <c r="J558" s="11"/>
      <c r="K558" s="12"/>
      <c r="L558" s="12"/>
      <c r="M558" s="11"/>
    </row>
    <row r="559" spans="1:13" ht="15.75" customHeight="1">
      <c r="A559" s="17"/>
      <c r="B559" s="11"/>
      <c r="C559" s="11"/>
      <c r="D559" s="12"/>
      <c r="E559" s="11"/>
      <c r="F559" s="11"/>
      <c r="G559" s="11"/>
      <c r="H559" s="11"/>
      <c r="I559" s="12"/>
      <c r="J559" s="11"/>
      <c r="K559" s="12"/>
      <c r="L559" s="12"/>
      <c r="M559" s="11"/>
    </row>
    <row r="560" spans="1:13" ht="15.75" customHeight="1">
      <c r="A560" s="17"/>
      <c r="B560" s="11"/>
      <c r="C560" s="11"/>
      <c r="D560" s="12"/>
      <c r="E560" s="11"/>
      <c r="F560" s="11"/>
      <c r="G560" s="11"/>
      <c r="H560" s="11"/>
      <c r="I560" s="12"/>
      <c r="J560" s="11"/>
      <c r="K560" s="12"/>
      <c r="L560" s="12"/>
      <c r="M560" s="11"/>
    </row>
    <row r="561" spans="1:13" ht="15.75" customHeight="1">
      <c r="A561" s="17"/>
      <c r="B561" s="11"/>
      <c r="C561" s="11"/>
      <c r="D561" s="12"/>
      <c r="E561" s="11"/>
      <c r="F561" s="11"/>
      <c r="G561" s="11"/>
      <c r="H561" s="11"/>
      <c r="I561" s="12"/>
      <c r="J561" s="11"/>
      <c r="K561" s="12"/>
      <c r="L561" s="12"/>
      <c r="M561" s="11"/>
    </row>
    <row r="562" spans="1:13" ht="15.75" customHeight="1">
      <c r="A562" s="17"/>
      <c r="B562" s="11"/>
      <c r="C562" s="11"/>
      <c r="D562" s="12"/>
      <c r="E562" s="11"/>
      <c r="F562" s="11"/>
      <c r="G562" s="11"/>
      <c r="H562" s="11"/>
      <c r="I562" s="12"/>
      <c r="J562" s="11"/>
      <c r="K562" s="12"/>
      <c r="L562" s="12"/>
      <c r="M562" s="11"/>
    </row>
    <row r="563" spans="1:13" ht="15.75" customHeight="1">
      <c r="A563" s="17"/>
      <c r="B563" s="11"/>
      <c r="C563" s="11"/>
      <c r="D563" s="12"/>
      <c r="E563" s="11"/>
      <c r="F563" s="11"/>
      <c r="G563" s="11"/>
      <c r="H563" s="11"/>
      <c r="I563" s="12"/>
      <c r="J563" s="11"/>
      <c r="K563" s="12"/>
      <c r="L563" s="12"/>
      <c r="M563" s="11"/>
    </row>
    <row r="564" spans="1:13" ht="15.75" customHeight="1">
      <c r="A564" s="17"/>
      <c r="B564" s="11"/>
      <c r="C564" s="11"/>
      <c r="D564" s="12"/>
      <c r="E564" s="11"/>
      <c r="F564" s="11"/>
      <c r="G564" s="11"/>
      <c r="H564" s="11"/>
      <c r="I564" s="12"/>
      <c r="J564" s="11"/>
      <c r="K564" s="12"/>
      <c r="L564" s="12"/>
      <c r="M564" s="11"/>
    </row>
    <row r="565" spans="1:13" ht="15.75" customHeight="1">
      <c r="A565" s="17"/>
      <c r="B565" s="11"/>
      <c r="C565" s="11"/>
      <c r="D565" s="12"/>
      <c r="E565" s="11"/>
      <c r="F565" s="11"/>
      <c r="G565" s="11"/>
      <c r="H565" s="11"/>
      <c r="I565" s="12"/>
      <c r="J565" s="11"/>
      <c r="K565" s="12"/>
      <c r="L565" s="12"/>
      <c r="M565" s="11"/>
    </row>
    <row r="566" spans="1:13" ht="15.75" customHeight="1">
      <c r="A566" s="17"/>
      <c r="B566" s="11"/>
      <c r="C566" s="11"/>
      <c r="D566" s="12"/>
      <c r="E566" s="11"/>
      <c r="F566" s="11"/>
      <c r="G566" s="11"/>
      <c r="H566" s="11"/>
      <c r="I566" s="12"/>
      <c r="J566" s="11"/>
      <c r="K566" s="12"/>
      <c r="L566" s="12"/>
      <c r="M566" s="11"/>
    </row>
    <row r="567" spans="1:13" ht="15.75" customHeight="1">
      <c r="A567" s="17"/>
      <c r="B567" s="11"/>
      <c r="C567" s="11"/>
      <c r="D567" s="12"/>
      <c r="E567" s="11"/>
      <c r="F567" s="11"/>
      <c r="G567" s="11"/>
      <c r="H567" s="11"/>
      <c r="I567" s="12"/>
      <c r="J567" s="11"/>
      <c r="K567" s="12"/>
      <c r="L567" s="12"/>
      <c r="M567" s="11"/>
    </row>
    <row r="568" spans="1:13" ht="15.75" customHeight="1">
      <c r="A568" s="17"/>
      <c r="B568" s="11"/>
      <c r="C568" s="11"/>
      <c r="D568" s="12"/>
      <c r="E568" s="11"/>
      <c r="F568" s="11"/>
      <c r="G568" s="11"/>
      <c r="H568" s="11"/>
      <c r="I568" s="12"/>
      <c r="J568" s="11"/>
      <c r="K568" s="12"/>
      <c r="L568" s="12"/>
      <c r="M568" s="11"/>
    </row>
    <row r="569" spans="1:13" ht="15.75" customHeight="1">
      <c r="A569" s="17"/>
      <c r="B569" s="11"/>
      <c r="C569" s="11"/>
      <c r="D569" s="12"/>
      <c r="E569" s="11"/>
      <c r="F569" s="11"/>
      <c r="G569" s="11"/>
      <c r="H569" s="11"/>
      <c r="I569" s="12"/>
      <c r="J569" s="11"/>
      <c r="K569" s="12"/>
      <c r="L569" s="12"/>
      <c r="M569" s="11"/>
    </row>
    <row r="570" spans="1:13" ht="15.75" customHeight="1">
      <c r="A570" s="17"/>
      <c r="B570" s="11"/>
      <c r="C570" s="11"/>
      <c r="D570" s="12"/>
      <c r="E570" s="11"/>
      <c r="F570" s="11"/>
      <c r="G570" s="11"/>
      <c r="H570" s="11"/>
      <c r="I570" s="12"/>
      <c r="J570" s="11"/>
      <c r="K570" s="12"/>
      <c r="L570" s="12"/>
      <c r="M570" s="11"/>
    </row>
    <row r="571" spans="1:13" ht="15.75" customHeight="1">
      <c r="A571" s="17"/>
      <c r="B571" s="11"/>
      <c r="C571" s="11"/>
      <c r="D571" s="12"/>
      <c r="E571" s="11"/>
      <c r="F571" s="11"/>
      <c r="G571" s="11"/>
      <c r="H571" s="11"/>
      <c r="I571" s="12"/>
      <c r="J571" s="11"/>
      <c r="K571" s="12"/>
      <c r="L571" s="12"/>
      <c r="M571" s="11"/>
    </row>
    <row r="572" spans="1:13" ht="15.75" customHeight="1">
      <c r="A572" s="17"/>
      <c r="B572" s="11"/>
      <c r="C572" s="11"/>
      <c r="D572" s="12"/>
      <c r="E572" s="11"/>
      <c r="F572" s="11"/>
      <c r="G572" s="11"/>
      <c r="H572" s="11"/>
      <c r="I572" s="12"/>
      <c r="J572" s="11"/>
      <c r="K572" s="12"/>
      <c r="L572" s="12"/>
      <c r="M572" s="11"/>
    </row>
    <row r="573" spans="1:13" ht="15.75" customHeight="1">
      <c r="A573" s="17"/>
      <c r="B573" s="11"/>
      <c r="C573" s="11"/>
      <c r="D573" s="12"/>
      <c r="E573" s="11"/>
      <c r="F573" s="11"/>
      <c r="G573" s="11"/>
      <c r="H573" s="11"/>
      <c r="I573" s="12"/>
      <c r="J573" s="11"/>
      <c r="K573" s="12"/>
      <c r="L573" s="12"/>
      <c r="M573" s="11"/>
    </row>
    <row r="574" spans="1:13" ht="15.75" customHeight="1">
      <c r="A574" s="17"/>
      <c r="B574" s="11"/>
      <c r="C574" s="11"/>
      <c r="D574" s="12"/>
      <c r="E574" s="11"/>
      <c r="F574" s="11"/>
      <c r="G574" s="11"/>
      <c r="H574" s="11"/>
      <c r="I574" s="12"/>
      <c r="J574" s="11"/>
      <c r="K574" s="12"/>
      <c r="L574" s="12"/>
      <c r="M574" s="11"/>
    </row>
    <row r="575" spans="1:13" ht="15.75" customHeight="1">
      <c r="A575" s="17"/>
      <c r="B575" s="11"/>
      <c r="C575" s="11"/>
      <c r="D575" s="12"/>
      <c r="E575" s="11"/>
      <c r="F575" s="11"/>
      <c r="G575" s="11"/>
      <c r="H575" s="11"/>
      <c r="I575" s="12"/>
      <c r="J575" s="11"/>
      <c r="K575" s="12"/>
      <c r="L575" s="12"/>
      <c r="M575" s="11"/>
    </row>
    <row r="576" spans="1:13" ht="15.75" customHeight="1">
      <c r="A576" s="17"/>
      <c r="B576" s="11"/>
      <c r="C576" s="11"/>
      <c r="D576" s="12"/>
      <c r="E576" s="11"/>
      <c r="F576" s="11"/>
      <c r="G576" s="11"/>
      <c r="H576" s="11"/>
      <c r="I576" s="12"/>
      <c r="J576" s="11"/>
      <c r="K576" s="12"/>
      <c r="L576" s="12"/>
      <c r="M576" s="11"/>
    </row>
    <row r="577" spans="1:13" ht="15.75" customHeight="1">
      <c r="A577" s="17"/>
      <c r="B577" s="11"/>
      <c r="C577" s="11"/>
      <c r="D577" s="12"/>
      <c r="E577" s="11"/>
      <c r="F577" s="11"/>
      <c r="G577" s="11"/>
      <c r="H577" s="11"/>
      <c r="I577" s="12"/>
      <c r="J577" s="11"/>
      <c r="K577" s="12"/>
      <c r="L577" s="12"/>
      <c r="M577" s="11"/>
    </row>
    <row r="578" spans="1:13" ht="15.75" customHeight="1">
      <c r="A578" s="17"/>
      <c r="B578" s="11"/>
      <c r="C578" s="11"/>
      <c r="D578" s="12"/>
      <c r="E578" s="11"/>
      <c r="F578" s="11"/>
      <c r="G578" s="11"/>
      <c r="H578" s="11"/>
      <c r="I578" s="12"/>
      <c r="J578" s="11"/>
      <c r="K578" s="12"/>
      <c r="L578" s="12"/>
      <c r="M578" s="11"/>
    </row>
    <row r="579" spans="1:13" ht="15.75" customHeight="1">
      <c r="A579" s="17"/>
      <c r="B579" s="11"/>
      <c r="C579" s="11"/>
      <c r="D579" s="12"/>
      <c r="E579" s="11"/>
      <c r="F579" s="11"/>
      <c r="G579" s="11"/>
      <c r="H579" s="11"/>
      <c r="I579" s="12"/>
      <c r="J579" s="11"/>
      <c r="K579" s="12"/>
      <c r="L579" s="12"/>
      <c r="M579" s="11"/>
    </row>
    <row r="580" spans="1:13" ht="15.75" customHeight="1">
      <c r="A580" s="17"/>
      <c r="B580" s="11"/>
      <c r="C580" s="11"/>
      <c r="D580" s="12"/>
      <c r="E580" s="11"/>
      <c r="F580" s="11"/>
      <c r="G580" s="11"/>
      <c r="H580" s="11"/>
      <c r="I580" s="12"/>
      <c r="J580" s="11"/>
      <c r="K580" s="12"/>
      <c r="L580" s="12"/>
      <c r="M580" s="11"/>
    </row>
    <row r="581" spans="1:13" ht="15.75" customHeight="1">
      <c r="A581" s="17"/>
      <c r="B581" s="11"/>
      <c r="C581" s="11"/>
      <c r="D581" s="12"/>
      <c r="E581" s="11"/>
      <c r="F581" s="11"/>
      <c r="G581" s="11"/>
      <c r="H581" s="11"/>
      <c r="I581" s="12"/>
      <c r="J581" s="11"/>
      <c r="K581" s="12"/>
      <c r="L581" s="12"/>
      <c r="M581" s="11"/>
    </row>
    <row r="582" spans="1:13" ht="15.75" customHeight="1">
      <c r="A582" s="17"/>
      <c r="B582" s="11"/>
      <c r="C582" s="11"/>
      <c r="D582" s="12"/>
      <c r="E582" s="11"/>
      <c r="F582" s="11"/>
      <c r="G582" s="11"/>
      <c r="H582" s="11"/>
      <c r="I582" s="12"/>
      <c r="J582" s="11"/>
      <c r="K582" s="12"/>
      <c r="L582" s="12"/>
      <c r="M582" s="11"/>
    </row>
    <row r="583" spans="1:13" ht="15.75" customHeight="1">
      <c r="A583" s="17"/>
      <c r="B583" s="11"/>
      <c r="C583" s="11"/>
      <c r="D583" s="12"/>
      <c r="E583" s="11"/>
      <c r="F583" s="11"/>
      <c r="G583" s="11"/>
      <c r="H583" s="11"/>
      <c r="I583" s="12"/>
      <c r="J583" s="11"/>
      <c r="K583" s="12"/>
      <c r="L583" s="12"/>
      <c r="M583" s="11"/>
    </row>
    <row r="584" spans="1:13" ht="15.75" customHeight="1">
      <c r="A584" s="17"/>
      <c r="B584" s="11"/>
      <c r="C584" s="11"/>
      <c r="D584" s="12"/>
      <c r="E584" s="11"/>
      <c r="F584" s="11"/>
      <c r="G584" s="11"/>
      <c r="H584" s="11"/>
      <c r="I584" s="12"/>
      <c r="J584" s="11"/>
      <c r="K584" s="12"/>
      <c r="L584" s="12"/>
      <c r="M584" s="11"/>
    </row>
    <row r="585" spans="1:13" ht="15.75" customHeight="1">
      <c r="A585" s="17"/>
      <c r="B585" s="11"/>
      <c r="C585" s="11"/>
      <c r="D585" s="12"/>
      <c r="E585" s="11"/>
      <c r="F585" s="11"/>
      <c r="G585" s="11"/>
      <c r="H585" s="11"/>
      <c r="I585" s="12"/>
      <c r="J585" s="11"/>
      <c r="K585" s="12"/>
      <c r="L585" s="12"/>
      <c r="M585" s="11"/>
    </row>
    <row r="586" spans="1:13" ht="15.75" customHeight="1">
      <c r="A586" s="17"/>
      <c r="B586" s="11"/>
      <c r="C586" s="11"/>
      <c r="D586" s="12"/>
      <c r="E586" s="11"/>
      <c r="F586" s="11"/>
      <c r="G586" s="11"/>
      <c r="H586" s="11"/>
      <c r="I586" s="12"/>
      <c r="J586" s="11"/>
      <c r="K586" s="12"/>
      <c r="L586" s="12"/>
      <c r="M586" s="11"/>
    </row>
    <row r="587" spans="1:13" ht="15.75" customHeight="1">
      <c r="A587" s="17"/>
      <c r="B587" s="11"/>
      <c r="C587" s="11"/>
      <c r="D587" s="12"/>
      <c r="E587" s="11"/>
      <c r="F587" s="11"/>
      <c r="G587" s="11"/>
      <c r="H587" s="11"/>
      <c r="I587" s="12"/>
      <c r="J587" s="11"/>
      <c r="K587" s="12"/>
      <c r="L587" s="12"/>
      <c r="M587" s="11"/>
    </row>
    <row r="588" spans="1:13" ht="15.75" customHeight="1">
      <c r="A588" s="17"/>
      <c r="B588" s="11"/>
      <c r="C588" s="11"/>
      <c r="D588" s="12"/>
      <c r="E588" s="11"/>
      <c r="F588" s="11"/>
      <c r="G588" s="11"/>
      <c r="H588" s="11"/>
      <c r="I588" s="12"/>
      <c r="J588" s="11"/>
      <c r="K588" s="12"/>
      <c r="L588" s="12"/>
      <c r="M588" s="11"/>
    </row>
    <row r="589" spans="1:13" ht="15.75" customHeight="1">
      <c r="A589" s="17"/>
      <c r="B589" s="11"/>
      <c r="C589" s="11"/>
      <c r="D589" s="12"/>
      <c r="E589" s="11"/>
      <c r="F589" s="11"/>
      <c r="G589" s="11"/>
      <c r="H589" s="11"/>
      <c r="I589" s="12"/>
      <c r="J589" s="11"/>
      <c r="K589" s="12"/>
      <c r="L589" s="12"/>
      <c r="M589" s="11"/>
    </row>
    <row r="590" spans="1:13" ht="15.75" customHeight="1">
      <c r="A590" s="17"/>
      <c r="B590" s="11"/>
      <c r="C590" s="11"/>
      <c r="D590" s="12"/>
      <c r="E590" s="11"/>
      <c r="F590" s="11"/>
      <c r="G590" s="11"/>
      <c r="H590" s="11"/>
      <c r="I590" s="12"/>
      <c r="J590" s="11"/>
      <c r="K590" s="12"/>
      <c r="L590" s="12"/>
      <c r="M590" s="11"/>
    </row>
    <row r="591" spans="1:13" ht="15.75" customHeight="1">
      <c r="A591" s="17"/>
      <c r="B591" s="11"/>
      <c r="C591" s="11"/>
      <c r="D591" s="12"/>
      <c r="E591" s="11"/>
      <c r="F591" s="11"/>
      <c r="G591" s="11"/>
      <c r="H591" s="11"/>
      <c r="I591" s="12"/>
      <c r="J591" s="11"/>
      <c r="K591" s="12"/>
      <c r="L591" s="12"/>
      <c r="M591" s="11"/>
    </row>
    <row r="592" spans="1:13" ht="15.75" customHeight="1">
      <c r="A592" s="17"/>
      <c r="B592" s="11"/>
      <c r="C592" s="11"/>
      <c r="D592" s="12"/>
      <c r="E592" s="11"/>
      <c r="F592" s="11"/>
      <c r="G592" s="11"/>
      <c r="H592" s="11"/>
      <c r="I592" s="12"/>
      <c r="J592" s="11"/>
      <c r="K592" s="12"/>
      <c r="L592" s="12"/>
      <c r="M592" s="11"/>
    </row>
    <row r="593" spans="1:13" ht="15.75" customHeight="1">
      <c r="A593" s="17"/>
      <c r="B593" s="11"/>
      <c r="C593" s="11"/>
      <c r="D593" s="12"/>
      <c r="E593" s="11"/>
      <c r="F593" s="11"/>
      <c r="G593" s="11"/>
      <c r="H593" s="11"/>
      <c r="I593" s="12"/>
      <c r="J593" s="11"/>
      <c r="K593" s="12"/>
      <c r="L593" s="12"/>
      <c r="M593" s="11"/>
    </row>
    <row r="594" spans="1:13" ht="15.75" customHeight="1">
      <c r="A594" s="17"/>
      <c r="B594" s="11"/>
      <c r="C594" s="11"/>
      <c r="D594" s="12"/>
      <c r="E594" s="11"/>
      <c r="F594" s="11"/>
      <c r="G594" s="11"/>
      <c r="H594" s="11"/>
      <c r="I594" s="12"/>
      <c r="J594" s="11"/>
      <c r="K594" s="12"/>
      <c r="L594" s="12"/>
      <c r="M594" s="11"/>
    </row>
    <row r="595" spans="1:13" ht="15.75" customHeight="1">
      <c r="A595" s="17"/>
      <c r="B595" s="11"/>
      <c r="C595" s="11"/>
      <c r="D595" s="12"/>
      <c r="E595" s="11"/>
      <c r="F595" s="11"/>
      <c r="G595" s="11"/>
      <c r="H595" s="11"/>
      <c r="I595" s="12"/>
      <c r="J595" s="11"/>
      <c r="K595" s="12"/>
      <c r="L595" s="12"/>
      <c r="M595" s="11"/>
    </row>
    <row r="596" spans="1:13" ht="15.75" customHeight="1">
      <c r="A596" s="17"/>
      <c r="B596" s="11"/>
      <c r="C596" s="11"/>
      <c r="D596" s="12"/>
      <c r="E596" s="11"/>
      <c r="F596" s="11"/>
      <c r="G596" s="11"/>
      <c r="H596" s="11"/>
      <c r="I596" s="12"/>
      <c r="J596" s="11"/>
      <c r="K596" s="12"/>
      <c r="L596" s="12"/>
      <c r="M596" s="11"/>
    </row>
    <row r="597" spans="1:13" ht="15.75" customHeight="1">
      <c r="A597" s="17"/>
      <c r="B597" s="11"/>
      <c r="C597" s="11"/>
      <c r="D597" s="12"/>
      <c r="E597" s="11"/>
      <c r="F597" s="11"/>
      <c r="G597" s="11"/>
      <c r="H597" s="11"/>
      <c r="I597" s="12"/>
      <c r="J597" s="11"/>
      <c r="K597" s="12"/>
      <c r="L597" s="12"/>
      <c r="M597" s="11"/>
    </row>
    <row r="598" spans="1:13" ht="15.75" customHeight="1">
      <c r="A598" s="17"/>
      <c r="B598" s="11"/>
      <c r="C598" s="11"/>
      <c r="D598" s="12"/>
      <c r="E598" s="11"/>
      <c r="F598" s="11"/>
      <c r="G598" s="11"/>
      <c r="H598" s="11"/>
      <c r="I598" s="12"/>
      <c r="J598" s="11"/>
      <c r="K598" s="12"/>
      <c r="L598" s="12"/>
      <c r="M598" s="11"/>
    </row>
    <row r="599" spans="1:13" ht="15.75" customHeight="1">
      <c r="A599" s="17"/>
      <c r="B599" s="11"/>
      <c r="C599" s="11"/>
      <c r="D599" s="12"/>
      <c r="E599" s="11"/>
      <c r="F599" s="11"/>
      <c r="G599" s="11"/>
      <c r="H599" s="11"/>
      <c r="I599" s="12"/>
      <c r="J599" s="11"/>
      <c r="K599" s="12"/>
      <c r="L599" s="12"/>
      <c r="M599" s="11"/>
    </row>
    <row r="600" spans="1:13" ht="15.75" customHeight="1">
      <c r="A600" s="17"/>
      <c r="B600" s="11"/>
      <c r="C600" s="11"/>
      <c r="D600" s="12"/>
      <c r="E600" s="11"/>
      <c r="F600" s="11"/>
      <c r="G600" s="11"/>
      <c r="H600" s="11"/>
      <c r="I600" s="12"/>
      <c r="J600" s="11"/>
      <c r="K600" s="12"/>
      <c r="L600" s="12"/>
      <c r="M600" s="11"/>
    </row>
    <row r="601" spans="1:13" ht="15.75" customHeight="1">
      <c r="A601" s="17"/>
      <c r="B601" s="11"/>
      <c r="C601" s="11"/>
      <c r="D601" s="12"/>
      <c r="E601" s="11"/>
      <c r="F601" s="11"/>
      <c r="G601" s="11"/>
      <c r="H601" s="11"/>
      <c r="I601" s="12"/>
      <c r="J601" s="11"/>
      <c r="K601" s="12"/>
      <c r="L601" s="12"/>
      <c r="M601" s="11"/>
    </row>
    <row r="602" spans="1:13" ht="15.75" customHeight="1">
      <c r="A602" s="17"/>
      <c r="B602" s="11"/>
      <c r="C602" s="11"/>
      <c r="D602" s="12"/>
      <c r="E602" s="11"/>
      <c r="F602" s="11"/>
      <c r="G602" s="11"/>
      <c r="H602" s="11"/>
      <c r="I602" s="12"/>
      <c r="J602" s="11"/>
      <c r="K602" s="12"/>
      <c r="L602" s="12"/>
      <c r="M602" s="11"/>
    </row>
    <row r="603" spans="1:13" ht="15.75" customHeight="1">
      <c r="A603" s="17"/>
      <c r="B603" s="11"/>
      <c r="C603" s="11"/>
      <c r="D603" s="12"/>
      <c r="E603" s="11"/>
      <c r="F603" s="11"/>
      <c r="G603" s="11"/>
      <c r="H603" s="11"/>
      <c r="I603" s="12"/>
      <c r="J603" s="11"/>
      <c r="K603" s="12"/>
      <c r="L603" s="12"/>
      <c r="M603" s="11"/>
    </row>
    <row r="604" spans="1:13" ht="15.75" customHeight="1">
      <c r="A604" s="17"/>
      <c r="B604" s="11"/>
      <c r="C604" s="11"/>
      <c r="D604" s="12"/>
      <c r="E604" s="11"/>
      <c r="F604" s="11"/>
      <c r="G604" s="11"/>
      <c r="H604" s="11"/>
      <c r="I604" s="12"/>
      <c r="J604" s="11"/>
      <c r="K604" s="12"/>
      <c r="L604" s="12"/>
      <c r="M604" s="11"/>
    </row>
    <row r="605" spans="1:13" ht="15.75" customHeight="1">
      <c r="A605" s="17"/>
      <c r="B605" s="11"/>
      <c r="C605" s="11"/>
      <c r="D605" s="12"/>
      <c r="E605" s="11"/>
      <c r="F605" s="11"/>
      <c r="G605" s="11"/>
      <c r="H605" s="11"/>
      <c r="I605" s="12"/>
      <c r="J605" s="11"/>
      <c r="K605" s="12"/>
      <c r="L605" s="12"/>
      <c r="M605" s="11"/>
    </row>
    <row r="606" spans="1:13" ht="15.75" customHeight="1">
      <c r="A606" s="17"/>
      <c r="B606" s="11"/>
      <c r="C606" s="11"/>
      <c r="D606" s="12"/>
      <c r="E606" s="11"/>
      <c r="F606" s="11"/>
      <c r="G606" s="11"/>
      <c r="H606" s="11"/>
      <c r="I606" s="12"/>
      <c r="J606" s="11"/>
      <c r="K606" s="12"/>
      <c r="L606" s="12"/>
      <c r="M606" s="11"/>
    </row>
    <row r="607" spans="1:13" ht="15.75" customHeight="1">
      <c r="A607" s="17"/>
      <c r="B607" s="11"/>
      <c r="C607" s="11"/>
      <c r="D607" s="12"/>
      <c r="E607" s="11"/>
      <c r="F607" s="11"/>
      <c r="G607" s="11"/>
      <c r="H607" s="11"/>
      <c r="I607" s="12"/>
      <c r="J607" s="11"/>
      <c r="K607" s="12"/>
      <c r="L607" s="12"/>
      <c r="M607" s="11"/>
    </row>
    <row r="608" spans="1:13" ht="15.75" customHeight="1">
      <c r="A608" s="17"/>
      <c r="B608" s="11"/>
      <c r="C608" s="11"/>
      <c r="D608" s="12"/>
      <c r="E608" s="11"/>
      <c r="F608" s="11"/>
      <c r="G608" s="11"/>
      <c r="H608" s="11"/>
      <c r="I608" s="12"/>
      <c r="J608" s="11"/>
      <c r="K608" s="12"/>
      <c r="L608" s="12"/>
      <c r="M608" s="11"/>
    </row>
    <row r="609" spans="1:13" ht="15.75" customHeight="1">
      <c r="A609" s="17"/>
      <c r="B609" s="11"/>
      <c r="C609" s="11"/>
      <c r="D609" s="12"/>
      <c r="E609" s="11"/>
      <c r="F609" s="11"/>
      <c r="G609" s="11"/>
      <c r="H609" s="11"/>
      <c r="I609" s="12"/>
      <c r="J609" s="11"/>
      <c r="K609" s="12"/>
      <c r="L609" s="12"/>
      <c r="M609" s="11"/>
    </row>
    <row r="610" spans="1:13" ht="15.75" customHeight="1">
      <c r="A610" s="17"/>
      <c r="B610" s="11"/>
      <c r="C610" s="11"/>
      <c r="D610" s="12"/>
      <c r="E610" s="11"/>
      <c r="F610" s="11"/>
      <c r="G610" s="11"/>
      <c r="H610" s="11"/>
      <c r="I610" s="12"/>
      <c r="J610" s="11"/>
      <c r="K610" s="12"/>
      <c r="L610" s="12"/>
      <c r="M610" s="11"/>
    </row>
    <row r="611" spans="1:13" ht="15.75" customHeight="1">
      <c r="A611" s="17"/>
      <c r="B611" s="11"/>
      <c r="C611" s="11"/>
      <c r="D611" s="12"/>
      <c r="E611" s="11"/>
      <c r="F611" s="11"/>
      <c r="G611" s="11"/>
      <c r="H611" s="11"/>
      <c r="I611" s="12"/>
      <c r="J611" s="11"/>
      <c r="K611" s="12"/>
      <c r="L611" s="12"/>
      <c r="M611" s="11"/>
    </row>
    <row r="612" spans="1:13" ht="15.75" customHeight="1">
      <c r="A612" s="17"/>
      <c r="B612" s="11"/>
      <c r="C612" s="11"/>
      <c r="D612" s="12"/>
      <c r="E612" s="11"/>
      <c r="F612" s="11"/>
      <c r="G612" s="11"/>
      <c r="H612" s="11"/>
      <c r="I612" s="12"/>
      <c r="J612" s="11"/>
      <c r="K612" s="12"/>
      <c r="L612" s="12"/>
      <c r="M612" s="11"/>
    </row>
    <row r="613" spans="1:13" ht="15.75" customHeight="1">
      <c r="A613" s="17"/>
      <c r="B613" s="11"/>
      <c r="C613" s="11"/>
      <c r="D613" s="12"/>
      <c r="E613" s="11"/>
      <c r="F613" s="11"/>
      <c r="G613" s="11"/>
      <c r="H613" s="11"/>
      <c r="I613" s="12"/>
      <c r="J613" s="11"/>
      <c r="K613" s="12"/>
      <c r="L613" s="12"/>
      <c r="M613" s="11"/>
    </row>
    <row r="614" spans="1:13" ht="15.75" customHeight="1">
      <c r="A614" s="17"/>
      <c r="B614" s="11"/>
      <c r="C614" s="11"/>
      <c r="D614" s="12"/>
      <c r="E614" s="11"/>
      <c r="F614" s="11"/>
      <c r="G614" s="11"/>
      <c r="H614" s="11"/>
      <c r="I614" s="12"/>
      <c r="J614" s="11"/>
      <c r="K614" s="12"/>
      <c r="L614" s="12"/>
      <c r="M614" s="11"/>
    </row>
    <row r="615" spans="1:13" ht="15.75" customHeight="1">
      <c r="A615" s="17"/>
      <c r="B615" s="11"/>
      <c r="C615" s="11"/>
      <c r="D615" s="12"/>
      <c r="E615" s="11"/>
      <c r="F615" s="11"/>
      <c r="G615" s="11"/>
      <c r="H615" s="11"/>
      <c r="I615" s="12"/>
      <c r="J615" s="11"/>
      <c r="K615" s="12"/>
      <c r="L615" s="12"/>
      <c r="M615" s="11"/>
    </row>
    <row r="616" spans="1:13" ht="15.75" customHeight="1">
      <c r="A616" s="17"/>
      <c r="B616" s="11"/>
      <c r="C616" s="11"/>
      <c r="D616" s="12"/>
      <c r="E616" s="11"/>
      <c r="F616" s="11"/>
      <c r="G616" s="11"/>
      <c r="H616" s="11"/>
      <c r="I616" s="12"/>
      <c r="J616" s="11"/>
      <c r="K616" s="12"/>
      <c r="L616" s="12"/>
      <c r="M616" s="11"/>
    </row>
    <row r="617" spans="1:13" ht="15.75" customHeight="1">
      <c r="A617" s="17"/>
      <c r="B617" s="11"/>
      <c r="C617" s="11"/>
      <c r="D617" s="12"/>
      <c r="E617" s="11"/>
      <c r="F617" s="11"/>
      <c r="G617" s="11"/>
      <c r="H617" s="11"/>
      <c r="I617" s="12"/>
      <c r="J617" s="11"/>
      <c r="K617" s="12"/>
      <c r="L617" s="12"/>
      <c r="M617" s="11"/>
    </row>
    <row r="618" spans="1:13" ht="15.75" customHeight="1">
      <c r="A618" s="17"/>
      <c r="B618" s="11"/>
      <c r="C618" s="11"/>
      <c r="D618" s="12"/>
      <c r="E618" s="11"/>
      <c r="F618" s="11"/>
      <c r="G618" s="11"/>
      <c r="H618" s="11"/>
      <c r="I618" s="12"/>
      <c r="J618" s="11"/>
      <c r="K618" s="12"/>
      <c r="L618" s="12"/>
      <c r="M618" s="11"/>
    </row>
    <row r="619" spans="1:13" ht="15.75" customHeight="1">
      <c r="A619" s="17"/>
      <c r="B619" s="11"/>
      <c r="C619" s="11"/>
      <c r="D619" s="12"/>
      <c r="E619" s="11"/>
      <c r="F619" s="11"/>
      <c r="G619" s="11"/>
      <c r="H619" s="11"/>
      <c r="I619" s="12"/>
      <c r="J619" s="11"/>
      <c r="K619" s="12"/>
      <c r="L619" s="12"/>
      <c r="M619" s="11"/>
    </row>
    <row r="620" spans="1:13" ht="15.75" customHeight="1">
      <c r="A620" s="17"/>
      <c r="B620" s="11"/>
      <c r="C620" s="11"/>
      <c r="D620" s="12"/>
      <c r="E620" s="11"/>
      <c r="F620" s="11"/>
      <c r="G620" s="11"/>
      <c r="H620" s="11"/>
      <c r="I620" s="12"/>
      <c r="J620" s="11"/>
      <c r="K620" s="12"/>
      <c r="L620" s="12"/>
      <c r="M620" s="11"/>
    </row>
    <row r="621" spans="1:13" ht="15.75" customHeight="1">
      <c r="A621" s="17"/>
      <c r="B621" s="11"/>
      <c r="C621" s="11"/>
      <c r="D621" s="12"/>
      <c r="E621" s="11"/>
      <c r="F621" s="11"/>
      <c r="G621" s="11"/>
      <c r="H621" s="11"/>
      <c r="I621" s="12"/>
      <c r="J621" s="11"/>
      <c r="K621" s="12"/>
      <c r="L621" s="12"/>
      <c r="M621" s="11"/>
    </row>
    <row r="622" spans="1:13" ht="15.75" customHeight="1">
      <c r="A622" s="17"/>
      <c r="B622" s="11"/>
      <c r="C622" s="11"/>
      <c r="D622" s="12"/>
      <c r="E622" s="11"/>
      <c r="F622" s="11"/>
      <c r="G622" s="11"/>
      <c r="H622" s="11"/>
      <c r="I622" s="12"/>
      <c r="J622" s="11"/>
      <c r="K622" s="12"/>
      <c r="L622" s="12"/>
      <c r="M622" s="11"/>
    </row>
    <row r="623" spans="1:13" ht="15.75" customHeight="1">
      <c r="A623" s="17"/>
      <c r="B623" s="11"/>
      <c r="C623" s="11"/>
      <c r="D623" s="12"/>
      <c r="E623" s="11"/>
      <c r="F623" s="11"/>
      <c r="G623" s="11"/>
      <c r="H623" s="11"/>
      <c r="I623" s="12"/>
      <c r="J623" s="11"/>
      <c r="K623" s="12"/>
      <c r="L623" s="12"/>
      <c r="M623" s="11"/>
    </row>
    <row r="624" spans="1:13" ht="15.75" customHeight="1">
      <c r="A624" s="17"/>
      <c r="B624" s="11"/>
      <c r="C624" s="11"/>
      <c r="D624" s="12"/>
      <c r="E624" s="11"/>
      <c r="F624" s="11"/>
      <c r="G624" s="11"/>
      <c r="H624" s="11"/>
      <c r="I624" s="12"/>
      <c r="J624" s="11"/>
      <c r="K624" s="12"/>
      <c r="L624" s="12"/>
      <c r="M624" s="11"/>
    </row>
    <row r="625" spans="1:13" ht="15.75" customHeight="1">
      <c r="A625" s="17"/>
      <c r="B625" s="11"/>
      <c r="C625" s="11"/>
      <c r="D625" s="12"/>
      <c r="E625" s="11"/>
      <c r="F625" s="11"/>
      <c r="G625" s="11"/>
      <c r="H625" s="11"/>
      <c r="I625" s="12"/>
      <c r="J625" s="11"/>
      <c r="K625" s="12"/>
      <c r="L625" s="12"/>
      <c r="M625" s="11"/>
    </row>
    <row r="626" spans="1:13" ht="15.75" customHeight="1">
      <c r="A626" s="17"/>
      <c r="B626" s="11"/>
      <c r="C626" s="11"/>
      <c r="D626" s="12"/>
      <c r="E626" s="11"/>
      <c r="F626" s="11"/>
      <c r="G626" s="11"/>
      <c r="H626" s="11"/>
      <c r="I626" s="12"/>
      <c r="J626" s="11"/>
      <c r="K626" s="12"/>
      <c r="L626" s="12"/>
      <c r="M626" s="11"/>
    </row>
    <row r="627" spans="1:13" ht="15.75" customHeight="1">
      <c r="A627" s="17"/>
      <c r="B627" s="11"/>
      <c r="C627" s="11"/>
      <c r="D627" s="12"/>
      <c r="E627" s="11"/>
      <c r="F627" s="11"/>
      <c r="G627" s="11"/>
      <c r="H627" s="11"/>
      <c r="I627" s="12"/>
      <c r="J627" s="11"/>
      <c r="K627" s="12"/>
      <c r="L627" s="12"/>
      <c r="M627" s="11"/>
    </row>
    <row r="628" spans="1:13" ht="15.75" customHeight="1">
      <c r="A628" s="17"/>
      <c r="B628" s="11"/>
      <c r="C628" s="11"/>
      <c r="D628" s="12"/>
      <c r="E628" s="11"/>
      <c r="F628" s="11"/>
      <c r="G628" s="11"/>
      <c r="H628" s="11"/>
      <c r="I628" s="12"/>
      <c r="J628" s="11"/>
      <c r="K628" s="12"/>
      <c r="L628" s="12"/>
      <c r="M628" s="11"/>
    </row>
    <row r="629" spans="1:13" ht="15.75" customHeight="1">
      <c r="A629" s="17"/>
      <c r="B629" s="11"/>
      <c r="C629" s="11"/>
      <c r="D629" s="12"/>
      <c r="E629" s="11"/>
      <c r="F629" s="11"/>
      <c r="G629" s="11"/>
      <c r="H629" s="11"/>
      <c r="I629" s="12"/>
      <c r="J629" s="11"/>
      <c r="K629" s="12"/>
      <c r="L629" s="12"/>
      <c r="M629" s="11"/>
    </row>
    <row r="630" spans="1:13" ht="15.75" customHeight="1">
      <c r="A630" s="17"/>
      <c r="B630" s="11"/>
      <c r="C630" s="11"/>
      <c r="D630" s="12"/>
      <c r="E630" s="11"/>
      <c r="F630" s="11"/>
      <c r="G630" s="11"/>
      <c r="H630" s="11"/>
      <c r="I630" s="12"/>
      <c r="J630" s="11"/>
      <c r="K630" s="12"/>
      <c r="L630" s="12"/>
      <c r="M630" s="11"/>
    </row>
    <row r="631" spans="1:13" ht="15.75" customHeight="1">
      <c r="A631" s="17"/>
      <c r="B631" s="11"/>
      <c r="C631" s="11"/>
      <c r="D631" s="12"/>
      <c r="E631" s="11"/>
      <c r="F631" s="11"/>
      <c r="G631" s="11"/>
      <c r="H631" s="11"/>
      <c r="I631" s="12"/>
      <c r="J631" s="11"/>
      <c r="K631" s="12"/>
      <c r="L631" s="12"/>
      <c r="M631" s="11"/>
    </row>
    <row r="632" spans="1:13" ht="15.75" customHeight="1">
      <c r="A632" s="17"/>
      <c r="B632" s="11"/>
      <c r="C632" s="11"/>
      <c r="D632" s="12"/>
      <c r="E632" s="11"/>
      <c r="F632" s="11"/>
      <c r="G632" s="11"/>
      <c r="H632" s="11"/>
      <c r="I632" s="12"/>
      <c r="J632" s="11"/>
      <c r="K632" s="12"/>
      <c r="L632" s="12"/>
      <c r="M632" s="11"/>
    </row>
    <row r="633" spans="1:13" ht="15.75" customHeight="1">
      <c r="A633" s="17"/>
      <c r="B633" s="11"/>
      <c r="C633" s="11"/>
      <c r="D633" s="12"/>
      <c r="E633" s="11"/>
      <c r="F633" s="11"/>
      <c r="G633" s="11"/>
      <c r="H633" s="11"/>
      <c r="I633" s="12"/>
      <c r="J633" s="11"/>
      <c r="K633" s="12"/>
      <c r="L633" s="12"/>
      <c r="M633" s="11"/>
    </row>
    <row r="634" spans="1:13" ht="15.75" customHeight="1">
      <c r="A634" s="17"/>
      <c r="B634" s="11"/>
      <c r="C634" s="11"/>
      <c r="D634" s="12"/>
      <c r="E634" s="11"/>
      <c r="F634" s="11"/>
      <c r="G634" s="11"/>
      <c r="H634" s="11"/>
      <c r="I634" s="12"/>
      <c r="J634" s="11"/>
      <c r="K634" s="12"/>
      <c r="L634" s="12"/>
      <c r="M634" s="11"/>
    </row>
    <row r="635" spans="1:13" ht="15.75" customHeight="1">
      <c r="A635" s="17"/>
      <c r="B635" s="11"/>
      <c r="C635" s="11"/>
      <c r="D635" s="12"/>
      <c r="E635" s="11"/>
      <c r="F635" s="11"/>
      <c r="G635" s="11"/>
      <c r="H635" s="11"/>
      <c r="I635" s="12"/>
      <c r="J635" s="11"/>
      <c r="K635" s="12"/>
      <c r="L635" s="12"/>
      <c r="M635" s="11"/>
    </row>
    <row r="636" spans="1:13" ht="15.75" customHeight="1">
      <c r="A636" s="17"/>
      <c r="B636" s="11"/>
      <c r="C636" s="11"/>
      <c r="D636" s="12"/>
      <c r="E636" s="11"/>
      <c r="F636" s="11"/>
      <c r="G636" s="11"/>
      <c r="H636" s="11"/>
      <c r="I636" s="12"/>
      <c r="J636" s="11"/>
      <c r="K636" s="12"/>
      <c r="L636" s="12"/>
      <c r="M636" s="11"/>
    </row>
    <row r="637" spans="1:13" ht="15.75" customHeight="1">
      <c r="A637" s="17"/>
      <c r="B637" s="11"/>
      <c r="C637" s="11"/>
      <c r="D637" s="12"/>
      <c r="E637" s="11"/>
      <c r="F637" s="11"/>
      <c r="G637" s="11"/>
      <c r="H637" s="11"/>
      <c r="I637" s="12"/>
      <c r="J637" s="11"/>
      <c r="K637" s="12"/>
      <c r="L637" s="12"/>
      <c r="M637" s="11"/>
    </row>
    <row r="638" spans="1:13" ht="15.75" customHeight="1">
      <c r="A638" s="17"/>
      <c r="B638" s="11"/>
      <c r="C638" s="11"/>
      <c r="D638" s="12"/>
      <c r="E638" s="11"/>
      <c r="F638" s="11"/>
      <c r="G638" s="11"/>
      <c r="H638" s="11"/>
      <c r="I638" s="12"/>
      <c r="J638" s="11"/>
      <c r="K638" s="12"/>
      <c r="L638" s="12"/>
      <c r="M638" s="11"/>
    </row>
    <row r="639" spans="1:13" ht="15.75" customHeight="1">
      <c r="A639" s="17"/>
      <c r="B639" s="11"/>
      <c r="C639" s="11"/>
      <c r="D639" s="12"/>
      <c r="E639" s="11"/>
      <c r="F639" s="11"/>
      <c r="G639" s="11"/>
      <c r="H639" s="11"/>
      <c r="I639" s="12"/>
      <c r="J639" s="11"/>
      <c r="K639" s="12"/>
      <c r="L639" s="12"/>
      <c r="M639" s="11"/>
    </row>
    <row r="640" spans="1:13" ht="15.75" customHeight="1">
      <c r="A640" s="17"/>
      <c r="B640" s="11"/>
      <c r="C640" s="11"/>
      <c r="D640" s="12"/>
      <c r="E640" s="11"/>
      <c r="F640" s="11"/>
      <c r="G640" s="11"/>
      <c r="H640" s="11"/>
      <c r="I640" s="12"/>
      <c r="J640" s="11"/>
      <c r="K640" s="12"/>
      <c r="L640" s="12"/>
      <c r="M640" s="11"/>
    </row>
    <row r="641" spans="1:13" ht="15.75" customHeight="1">
      <c r="A641" s="17"/>
      <c r="B641" s="11"/>
      <c r="C641" s="11"/>
      <c r="D641" s="12"/>
      <c r="E641" s="11"/>
      <c r="F641" s="11"/>
      <c r="G641" s="11"/>
      <c r="H641" s="11"/>
      <c r="I641" s="12"/>
      <c r="J641" s="11"/>
      <c r="K641" s="12"/>
      <c r="L641" s="12"/>
      <c r="M641" s="11"/>
    </row>
    <row r="642" spans="1:13" ht="15.75" customHeight="1">
      <c r="A642" s="17"/>
      <c r="B642" s="11"/>
      <c r="C642" s="11"/>
      <c r="D642" s="12"/>
      <c r="E642" s="11"/>
      <c r="F642" s="11"/>
      <c r="G642" s="11"/>
      <c r="H642" s="11"/>
      <c r="I642" s="12"/>
      <c r="J642" s="11"/>
      <c r="K642" s="12"/>
      <c r="L642" s="12"/>
      <c r="M642" s="11"/>
    </row>
    <row r="643" spans="1:13" ht="15.75" customHeight="1">
      <c r="A643" s="17"/>
      <c r="B643" s="11"/>
      <c r="C643" s="11"/>
      <c r="D643" s="12"/>
      <c r="E643" s="11"/>
      <c r="F643" s="11"/>
      <c r="G643" s="11"/>
      <c r="H643" s="11"/>
      <c r="I643" s="12"/>
      <c r="J643" s="11"/>
      <c r="K643" s="12"/>
      <c r="L643" s="12"/>
      <c r="M643" s="11"/>
    </row>
    <row r="644" spans="1:13" ht="15.75" customHeight="1">
      <c r="A644" s="17"/>
      <c r="B644" s="11"/>
      <c r="C644" s="11"/>
      <c r="D644" s="12"/>
      <c r="E644" s="11"/>
      <c r="F644" s="11"/>
      <c r="G644" s="11"/>
      <c r="H644" s="11"/>
      <c r="I644" s="12"/>
      <c r="J644" s="11"/>
      <c r="K644" s="12"/>
      <c r="L644" s="12"/>
      <c r="M644" s="11"/>
    </row>
    <row r="645" spans="1:13" ht="15.75" customHeight="1">
      <c r="A645" s="17"/>
      <c r="B645" s="11"/>
      <c r="C645" s="11"/>
      <c r="D645" s="12"/>
      <c r="E645" s="11"/>
      <c r="F645" s="11"/>
      <c r="G645" s="11"/>
      <c r="H645" s="11"/>
      <c r="I645" s="12"/>
      <c r="J645" s="11"/>
      <c r="K645" s="12"/>
      <c r="L645" s="12"/>
      <c r="M645" s="11"/>
    </row>
    <row r="646" spans="1:13" ht="15.75" customHeight="1">
      <c r="A646" s="17"/>
      <c r="B646" s="11"/>
      <c r="C646" s="11"/>
      <c r="D646" s="12"/>
      <c r="E646" s="11"/>
      <c r="F646" s="11"/>
      <c r="G646" s="11"/>
      <c r="H646" s="11"/>
      <c r="I646" s="12"/>
      <c r="J646" s="11"/>
      <c r="K646" s="12"/>
      <c r="L646" s="12"/>
      <c r="M646" s="11"/>
    </row>
    <row r="647" spans="1:13" ht="15.75" customHeight="1">
      <c r="A647" s="17"/>
      <c r="B647" s="11"/>
      <c r="C647" s="11"/>
      <c r="D647" s="12"/>
      <c r="E647" s="11"/>
      <c r="F647" s="11"/>
      <c r="G647" s="11"/>
      <c r="H647" s="11"/>
      <c r="I647" s="12"/>
      <c r="J647" s="11"/>
      <c r="K647" s="12"/>
      <c r="L647" s="12"/>
      <c r="M647" s="11"/>
    </row>
    <row r="648" spans="1:13" ht="15.75" customHeight="1">
      <c r="A648" s="17"/>
      <c r="B648" s="11"/>
      <c r="C648" s="11"/>
      <c r="D648" s="12"/>
      <c r="E648" s="11"/>
      <c r="F648" s="11"/>
      <c r="G648" s="11"/>
      <c r="H648" s="11"/>
      <c r="I648" s="12"/>
      <c r="J648" s="11"/>
      <c r="K648" s="12"/>
      <c r="L648" s="12"/>
      <c r="M648" s="11"/>
    </row>
    <row r="649" spans="1:13" ht="15.75" customHeight="1">
      <c r="A649" s="17"/>
      <c r="B649" s="11"/>
      <c r="C649" s="11"/>
      <c r="D649" s="12"/>
      <c r="E649" s="11"/>
      <c r="F649" s="11"/>
      <c r="G649" s="11"/>
      <c r="H649" s="11"/>
      <c r="I649" s="12"/>
      <c r="J649" s="11"/>
      <c r="K649" s="12"/>
      <c r="L649" s="12"/>
      <c r="M649" s="11"/>
    </row>
    <row r="650" spans="1:13" ht="15.75" customHeight="1">
      <c r="A650" s="17"/>
      <c r="B650" s="11"/>
      <c r="C650" s="11"/>
      <c r="D650" s="12"/>
      <c r="E650" s="11"/>
      <c r="F650" s="11"/>
      <c r="G650" s="11"/>
      <c r="H650" s="11"/>
      <c r="I650" s="12"/>
      <c r="J650" s="11"/>
      <c r="K650" s="12"/>
      <c r="L650" s="12"/>
      <c r="M650" s="11"/>
    </row>
    <row r="651" spans="1:13" ht="15.75" customHeight="1">
      <c r="A651" s="17"/>
      <c r="B651" s="11"/>
      <c r="C651" s="11"/>
      <c r="D651" s="12"/>
      <c r="E651" s="11"/>
      <c r="F651" s="11"/>
      <c r="G651" s="11"/>
      <c r="H651" s="11"/>
      <c r="I651" s="12"/>
      <c r="J651" s="11"/>
      <c r="K651" s="12"/>
      <c r="L651" s="12"/>
      <c r="M651" s="11"/>
    </row>
    <row r="652" spans="1:13" ht="15.75" customHeight="1">
      <c r="A652" s="17"/>
      <c r="B652" s="11"/>
      <c r="C652" s="11"/>
      <c r="D652" s="12"/>
      <c r="E652" s="11"/>
      <c r="F652" s="11"/>
      <c r="G652" s="11"/>
      <c r="H652" s="11"/>
      <c r="I652" s="12"/>
      <c r="J652" s="11"/>
      <c r="K652" s="12"/>
      <c r="L652" s="12"/>
      <c r="M652" s="11"/>
    </row>
    <row r="653" spans="1:13" ht="15.75" customHeight="1">
      <c r="A653" s="17"/>
      <c r="B653" s="11"/>
      <c r="C653" s="11"/>
      <c r="D653" s="12"/>
      <c r="E653" s="11"/>
      <c r="F653" s="11"/>
      <c r="G653" s="11"/>
      <c r="H653" s="11"/>
      <c r="I653" s="12"/>
      <c r="J653" s="11"/>
      <c r="K653" s="12"/>
      <c r="L653" s="12"/>
      <c r="M653" s="11"/>
    </row>
    <row r="654" spans="1:13" ht="15.75" customHeight="1">
      <c r="A654" s="17"/>
      <c r="B654" s="11"/>
      <c r="C654" s="11"/>
      <c r="D654" s="12"/>
      <c r="E654" s="11"/>
      <c r="F654" s="11"/>
      <c r="G654" s="11"/>
      <c r="H654" s="11"/>
      <c r="I654" s="12"/>
      <c r="J654" s="11"/>
      <c r="K654" s="12"/>
      <c r="L654" s="12"/>
      <c r="M654" s="11"/>
    </row>
    <row r="655" spans="1:13" ht="15.75" customHeight="1">
      <c r="A655" s="17"/>
      <c r="B655" s="11"/>
      <c r="C655" s="11"/>
      <c r="D655" s="12"/>
      <c r="E655" s="11"/>
      <c r="F655" s="11"/>
      <c r="G655" s="11"/>
      <c r="H655" s="11"/>
      <c r="I655" s="12"/>
      <c r="J655" s="11"/>
      <c r="K655" s="12"/>
      <c r="L655" s="12"/>
      <c r="M655" s="11"/>
    </row>
    <row r="656" spans="1:13" ht="15.75" customHeight="1">
      <c r="A656" s="17"/>
      <c r="B656" s="11"/>
      <c r="C656" s="11"/>
      <c r="D656" s="12"/>
      <c r="E656" s="11"/>
      <c r="F656" s="11"/>
      <c r="G656" s="11"/>
      <c r="H656" s="11"/>
      <c r="I656" s="12"/>
      <c r="J656" s="11"/>
      <c r="K656" s="12"/>
      <c r="L656" s="12"/>
      <c r="M656" s="11"/>
    </row>
    <row r="657" spans="1:13" ht="15.75" customHeight="1">
      <c r="A657" s="17"/>
      <c r="B657" s="11"/>
      <c r="C657" s="11"/>
      <c r="D657" s="12"/>
      <c r="E657" s="11"/>
      <c r="F657" s="11"/>
      <c r="G657" s="11"/>
      <c r="H657" s="11"/>
      <c r="I657" s="12"/>
      <c r="J657" s="11"/>
      <c r="K657" s="12"/>
      <c r="L657" s="12"/>
      <c r="M657" s="11"/>
    </row>
    <row r="658" spans="1:13" ht="15.75" customHeight="1">
      <c r="A658" s="17"/>
      <c r="B658" s="11"/>
      <c r="C658" s="11"/>
      <c r="D658" s="12"/>
      <c r="E658" s="11"/>
      <c r="F658" s="11"/>
      <c r="G658" s="11"/>
      <c r="H658" s="11"/>
      <c r="I658" s="12"/>
      <c r="J658" s="11"/>
      <c r="K658" s="12"/>
      <c r="L658" s="12"/>
      <c r="M658" s="11"/>
    </row>
    <row r="659" spans="1:13" ht="15.75" customHeight="1">
      <c r="A659" s="17"/>
      <c r="B659" s="11"/>
      <c r="C659" s="11"/>
      <c r="D659" s="12"/>
      <c r="E659" s="11"/>
      <c r="F659" s="11"/>
      <c r="G659" s="11"/>
      <c r="H659" s="11"/>
      <c r="I659" s="12"/>
      <c r="J659" s="11"/>
      <c r="K659" s="12"/>
      <c r="L659" s="12"/>
      <c r="M659" s="11"/>
    </row>
    <row r="660" spans="1:13" ht="15.75" customHeight="1">
      <c r="A660" s="17"/>
      <c r="B660" s="11"/>
      <c r="C660" s="11"/>
      <c r="D660" s="12"/>
      <c r="E660" s="11"/>
      <c r="F660" s="11"/>
      <c r="G660" s="11"/>
      <c r="H660" s="11"/>
      <c r="I660" s="12"/>
      <c r="J660" s="11"/>
      <c r="K660" s="12"/>
      <c r="L660" s="12"/>
      <c r="M660" s="11"/>
    </row>
    <row r="661" spans="1:13" ht="15.75" customHeight="1">
      <c r="A661" s="17"/>
      <c r="B661" s="11"/>
      <c r="C661" s="11"/>
      <c r="D661" s="12"/>
      <c r="E661" s="11"/>
      <c r="F661" s="11"/>
      <c r="G661" s="11"/>
      <c r="H661" s="11"/>
      <c r="I661" s="12"/>
      <c r="J661" s="11"/>
      <c r="K661" s="12"/>
      <c r="L661" s="12"/>
      <c r="M661" s="11"/>
    </row>
    <row r="662" spans="1:13" ht="15.75" customHeight="1">
      <c r="A662" s="17"/>
      <c r="B662" s="11"/>
      <c r="C662" s="11"/>
      <c r="D662" s="12"/>
      <c r="E662" s="11"/>
      <c r="F662" s="11"/>
      <c r="G662" s="11"/>
      <c r="H662" s="11"/>
      <c r="I662" s="12"/>
      <c r="J662" s="11"/>
      <c r="K662" s="12"/>
      <c r="L662" s="12"/>
      <c r="M662" s="11"/>
    </row>
    <row r="663" spans="1:13" ht="15.75" customHeight="1">
      <c r="A663" s="17"/>
      <c r="B663" s="11"/>
      <c r="C663" s="11"/>
      <c r="D663" s="12"/>
      <c r="E663" s="11"/>
      <c r="F663" s="11"/>
      <c r="G663" s="11"/>
      <c r="H663" s="11"/>
      <c r="I663" s="12"/>
      <c r="J663" s="11"/>
      <c r="K663" s="12"/>
      <c r="L663" s="12"/>
      <c r="M663" s="11"/>
    </row>
    <row r="664" spans="1:13" ht="15.75" customHeight="1">
      <c r="A664" s="17"/>
      <c r="B664" s="11"/>
      <c r="C664" s="11"/>
      <c r="D664" s="12"/>
      <c r="E664" s="11"/>
      <c r="F664" s="11"/>
      <c r="G664" s="11"/>
      <c r="H664" s="11"/>
      <c r="I664" s="12"/>
      <c r="J664" s="11"/>
      <c r="K664" s="12"/>
      <c r="L664" s="12"/>
      <c r="M664" s="11"/>
    </row>
    <row r="665" spans="1:13" ht="15.75" customHeight="1">
      <c r="A665" s="17"/>
      <c r="B665" s="11"/>
      <c r="C665" s="11"/>
      <c r="D665" s="12"/>
      <c r="E665" s="11"/>
      <c r="F665" s="11"/>
      <c r="G665" s="11"/>
      <c r="H665" s="11"/>
      <c r="I665" s="12"/>
      <c r="J665" s="11"/>
      <c r="K665" s="12"/>
      <c r="L665" s="12"/>
      <c r="M665" s="11"/>
    </row>
    <row r="666" spans="1:13" ht="15.75" customHeight="1">
      <c r="A666" s="17"/>
      <c r="B666" s="11"/>
      <c r="C666" s="11"/>
      <c r="D666" s="12"/>
      <c r="E666" s="11"/>
      <c r="F666" s="11"/>
      <c r="G666" s="11"/>
      <c r="H666" s="11"/>
      <c r="I666" s="12"/>
      <c r="J666" s="11"/>
      <c r="K666" s="12"/>
      <c r="L666" s="12"/>
      <c r="M666" s="11"/>
    </row>
    <row r="667" spans="1:13" ht="15.75" customHeight="1">
      <c r="A667" s="17"/>
      <c r="B667" s="11"/>
      <c r="C667" s="11"/>
      <c r="D667" s="12"/>
      <c r="E667" s="11"/>
      <c r="F667" s="11"/>
      <c r="G667" s="11"/>
      <c r="H667" s="11"/>
      <c r="I667" s="12"/>
      <c r="J667" s="11"/>
      <c r="K667" s="12"/>
      <c r="L667" s="12"/>
      <c r="M667" s="11"/>
    </row>
    <row r="668" spans="1:13" ht="15.75" customHeight="1">
      <c r="A668" s="17"/>
      <c r="B668" s="11"/>
      <c r="C668" s="11"/>
      <c r="D668" s="12"/>
      <c r="E668" s="11"/>
      <c r="F668" s="11"/>
      <c r="G668" s="11"/>
      <c r="H668" s="11"/>
      <c r="I668" s="12"/>
      <c r="J668" s="11"/>
      <c r="K668" s="12"/>
      <c r="L668" s="12"/>
      <c r="M668" s="11"/>
    </row>
    <row r="669" spans="1:13" ht="15.75" customHeight="1">
      <c r="A669" s="17"/>
      <c r="B669" s="11"/>
      <c r="C669" s="11"/>
      <c r="D669" s="12"/>
      <c r="E669" s="11"/>
      <c r="F669" s="11"/>
      <c r="G669" s="11"/>
      <c r="H669" s="11"/>
      <c r="I669" s="12"/>
      <c r="J669" s="11"/>
      <c r="K669" s="12"/>
      <c r="L669" s="12"/>
      <c r="M669" s="11"/>
    </row>
    <row r="670" spans="1:13" ht="15.75" customHeight="1">
      <c r="A670" s="17"/>
      <c r="B670" s="11"/>
      <c r="C670" s="11"/>
      <c r="D670" s="12"/>
      <c r="E670" s="11"/>
      <c r="F670" s="11"/>
      <c r="G670" s="11"/>
      <c r="H670" s="11"/>
      <c r="I670" s="12"/>
      <c r="J670" s="11"/>
      <c r="K670" s="12"/>
      <c r="L670" s="12"/>
      <c r="M670" s="11"/>
    </row>
    <row r="671" spans="1:13" ht="15.75" customHeight="1">
      <c r="A671" s="17"/>
      <c r="B671" s="11"/>
      <c r="C671" s="11"/>
      <c r="D671" s="12"/>
      <c r="E671" s="11"/>
      <c r="F671" s="11"/>
      <c r="G671" s="11"/>
      <c r="H671" s="11"/>
      <c r="I671" s="12"/>
      <c r="J671" s="11"/>
      <c r="K671" s="12"/>
      <c r="L671" s="12"/>
      <c r="M671" s="11"/>
    </row>
    <row r="672" spans="1:13" ht="15.75" customHeight="1">
      <c r="A672" s="17"/>
      <c r="B672" s="11"/>
      <c r="C672" s="11"/>
      <c r="D672" s="12"/>
      <c r="E672" s="11"/>
      <c r="F672" s="11"/>
      <c r="G672" s="11"/>
      <c r="H672" s="11"/>
      <c r="I672" s="12"/>
      <c r="J672" s="11"/>
      <c r="K672" s="12"/>
      <c r="L672" s="12"/>
      <c r="M672" s="11"/>
    </row>
    <row r="673" spans="1:13" ht="15.75" customHeight="1">
      <c r="A673" s="17"/>
      <c r="B673" s="11"/>
      <c r="C673" s="11"/>
      <c r="D673" s="12"/>
      <c r="E673" s="11"/>
      <c r="F673" s="11"/>
      <c r="G673" s="11"/>
      <c r="H673" s="11"/>
      <c r="I673" s="12"/>
      <c r="J673" s="11"/>
      <c r="K673" s="12"/>
      <c r="L673" s="12"/>
      <c r="M673" s="11"/>
    </row>
    <row r="674" spans="1:13" ht="15.75" customHeight="1">
      <c r="A674" s="17"/>
      <c r="B674" s="11"/>
      <c r="C674" s="11"/>
      <c r="D674" s="12"/>
      <c r="E674" s="11"/>
      <c r="F674" s="11"/>
      <c r="G674" s="11"/>
      <c r="H674" s="11"/>
      <c r="I674" s="12"/>
      <c r="J674" s="11"/>
      <c r="K674" s="12"/>
      <c r="L674" s="12"/>
      <c r="M674" s="11"/>
    </row>
    <row r="675" spans="1:13" ht="15.75" customHeight="1">
      <c r="A675" s="17"/>
      <c r="B675" s="11"/>
      <c r="C675" s="11"/>
      <c r="D675" s="12"/>
      <c r="E675" s="11"/>
      <c r="F675" s="11"/>
      <c r="G675" s="11"/>
      <c r="H675" s="11"/>
      <c r="I675" s="12"/>
      <c r="J675" s="11"/>
      <c r="K675" s="12"/>
      <c r="L675" s="12"/>
      <c r="M675" s="11"/>
    </row>
    <row r="676" spans="1:13" ht="15.75" customHeight="1">
      <c r="A676" s="17"/>
      <c r="B676" s="11"/>
      <c r="C676" s="11"/>
      <c r="D676" s="12"/>
      <c r="E676" s="11"/>
      <c r="F676" s="11"/>
      <c r="G676" s="11"/>
      <c r="H676" s="11"/>
      <c r="I676" s="12"/>
      <c r="J676" s="11"/>
      <c r="K676" s="12"/>
      <c r="L676" s="12"/>
      <c r="M676" s="11"/>
    </row>
    <row r="677" spans="1:13" ht="15.75" customHeight="1">
      <c r="A677" s="17"/>
      <c r="B677" s="11"/>
      <c r="C677" s="11"/>
      <c r="D677" s="12"/>
      <c r="E677" s="11"/>
      <c r="F677" s="11"/>
      <c r="G677" s="11"/>
      <c r="H677" s="11"/>
      <c r="I677" s="12"/>
      <c r="J677" s="11"/>
      <c r="K677" s="12"/>
      <c r="L677" s="12"/>
      <c r="M677" s="11"/>
    </row>
    <row r="678" spans="1:13" ht="15.75" customHeight="1">
      <c r="A678" s="17"/>
      <c r="B678" s="11"/>
      <c r="C678" s="11"/>
      <c r="D678" s="12"/>
      <c r="E678" s="11"/>
      <c r="F678" s="11"/>
      <c r="G678" s="11"/>
      <c r="H678" s="11"/>
      <c r="I678" s="12"/>
      <c r="J678" s="11"/>
      <c r="K678" s="12"/>
      <c r="L678" s="12"/>
      <c r="M678" s="11"/>
    </row>
    <row r="679" spans="1:13" ht="15.75" customHeight="1">
      <c r="A679" s="17"/>
      <c r="B679" s="11"/>
      <c r="C679" s="11"/>
      <c r="D679" s="12"/>
      <c r="E679" s="11"/>
      <c r="F679" s="11"/>
      <c r="G679" s="11"/>
      <c r="H679" s="11"/>
      <c r="I679" s="12"/>
      <c r="J679" s="11"/>
      <c r="K679" s="12"/>
      <c r="L679" s="12"/>
      <c r="M679" s="11"/>
    </row>
    <row r="680" spans="1:13" ht="15.75" customHeight="1">
      <c r="A680" s="17"/>
      <c r="B680" s="11"/>
      <c r="C680" s="11"/>
      <c r="D680" s="12"/>
      <c r="E680" s="11"/>
      <c r="F680" s="11"/>
      <c r="G680" s="11"/>
      <c r="H680" s="11"/>
      <c r="I680" s="12"/>
      <c r="J680" s="11"/>
      <c r="K680" s="12"/>
      <c r="L680" s="12"/>
      <c r="M680" s="11"/>
    </row>
    <row r="681" spans="1:13" ht="15.75" customHeight="1">
      <c r="A681" s="17"/>
      <c r="B681" s="11"/>
      <c r="C681" s="11"/>
      <c r="D681" s="12"/>
      <c r="E681" s="11"/>
      <c r="F681" s="11"/>
      <c r="G681" s="11"/>
      <c r="H681" s="11"/>
      <c r="I681" s="12"/>
      <c r="J681" s="11"/>
      <c r="K681" s="12"/>
      <c r="L681" s="12"/>
      <c r="M681" s="11"/>
    </row>
    <row r="682" spans="1:13" ht="15.75" customHeight="1">
      <c r="A682" s="17"/>
      <c r="B682" s="11"/>
      <c r="C682" s="11"/>
      <c r="D682" s="12"/>
      <c r="E682" s="11"/>
      <c r="F682" s="11"/>
      <c r="G682" s="11"/>
      <c r="H682" s="11"/>
      <c r="I682" s="12"/>
      <c r="J682" s="11"/>
      <c r="K682" s="12"/>
      <c r="L682" s="12"/>
      <c r="M682" s="11"/>
    </row>
    <row r="683" spans="1:13" ht="15.75" customHeight="1">
      <c r="A683" s="17"/>
      <c r="B683" s="11"/>
      <c r="C683" s="11"/>
      <c r="D683" s="12"/>
      <c r="E683" s="11"/>
      <c r="F683" s="11"/>
      <c r="G683" s="11"/>
      <c r="H683" s="11"/>
      <c r="I683" s="12"/>
      <c r="J683" s="11"/>
      <c r="K683" s="12"/>
      <c r="L683" s="12"/>
      <c r="M683" s="11"/>
    </row>
    <row r="684" spans="1:13" ht="15.75" customHeight="1">
      <c r="A684" s="17"/>
      <c r="B684" s="11"/>
      <c r="C684" s="11"/>
      <c r="D684" s="12"/>
      <c r="E684" s="11"/>
      <c r="F684" s="11"/>
      <c r="G684" s="11"/>
      <c r="H684" s="11"/>
      <c r="I684" s="12"/>
      <c r="J684" s="11"/>
      <c r="K684" s="12"/>
      <c r="L684" s="12"/>
      <c r="M684" s="11"/>
    </row>
    <row r="685" spans="1:13" ht="15.75" customHeight="1">
      <c r="A685" s="17"/>
      <c r="B685" s="11"/>
      <c r="C685" s="11"/>
      <c r="D685" s="12"/>
      <c r="E685" s="11"/>
      <c r="F685" s="11"/>
      <c r="G685" s="11"/>
      <c r="H685" s="11"/>
      <c r="I685" s="12"/>
      <c r="J685" s="11"/>
      <c r="K685" s="12"/>
      <c r="L685" s="12"/>
      <c r="M685" s="11"/>
    </row>
    <row r="686" spans="1:13" ht="15.75" customHeight="1">
      <c r="A686" s="17"/>
      <c r="B686" s="11"/>
      <c r="C686" s="11"/>
      <c r="D686" s="12"/>
      <c r="E686" s="11"/>
      <c r="F686" s="11"/>
      <c r="G686" s="11"/>
      <c r="H686" s="11"/>
      <c r="I686" s="12"/>
      <c r="J686" s="11"/>
      <c r="K686" s="12"/>
      <c r="L686" s="12"/>
      <c r="M686" s="11"/>
    </row>
    <row r="687" spans="1:13" ht="15.75" customHeight="1">
      <c r="A687" s="17"/>
      <c r="B687" s="11"/>
      <c r="C687" s="11"/>
      <c r="D687" s="12"/>
      <c r="E687" s="11"/>
      <c r="F687" s="11"/>
      <c r="G687" s="11"/>
      <c r="H687" s="11"/>
      <c r="I687" s="12"/>
      <c r="J687" s="11"/>
      <c r="K687" s="12"/>
      <c r="L687" s="12"/>
      <c r="M687" s="11"/>
    </row>
    <row r="688" spans="1:13" ht="15.75" customHeight="1">
      <c r="A688" s="17"/>
      <c r="B688" s="11"/>
      <c r="C688" s="11"/>
      <c r="D688" s="12"/>
      <c r="E688" s="11"/>
      <c r="F688" s="11"/>
      <c r="G688" s="11"/>
      <c r="H688" s="11"/>
      <c r="I688" s="12"/>
      <c r="J688" s="11"/>
      <c r="K688" s="12"/>
      <c r="L688" s="12"/>
      <c r="M688" s="11"/>
    </row>
    <row r="689" spans="1:13" ht="15.75" customHeight="1">
      <c r="A689" s="17"/>
      <c r="B689" s="11"/>
      <c r="C689" s="11"/>
      <c r="D689" s="12"/>
      <c r="E689" s="11"/>
      <c r="F689" s="11"/>
      <c r="G689" s="11"/>
      <c r="H689" s="11"/>
      <c r="I689" s="12"/>
      <c r="J689" s="11"/>
      <c r="K689" s="12"/>
      <c r="L689" s="12"/>
      <c r="M689" s="11"/>
    </row>
    <row r="690" spans="1:13" ht="15.75" customHeight="1">
      <c r="A690" s="17"/>
      <c r="B690" s="11"/>
      <c r="C690" s="11"/>
      <c r="D690" s="12"/>
      <c r="E690" s="11"/>
      <c r="F690" s="11"/>
      <c r="G690" s="11"/>
      <c r="H690" s="11"/>
      <c r="I690" s="12"/>
      <c r="J690" s="11"/>
      <c r="K690" s="12"/>
      <c r="L690" s="12"/>
      <c r="M690" s="11"/>
    </row>
    <row r="691" spans="1:13" ht="15.75" customHeight="1">
      <c r="A691" s="17"/>
      <c r="B691" s="11"/>
      <c r="C691" s="11"/>
      <c r="D691" s="12"/>
      <c r="E691" s="11"/>
      <c r="F691" s="11"/>
      <c r="G691" s="11"/>
      <c r="H691" s="11"/>
      <c r="I691" s="12"/>
      <c r="J691" s="11"/>
      <c r="K691" s="12"/>
      <c r="L691" s="12"/>
      <c r="M691" s="11"/>
    </row>
    <row r="692" spans="1:13" ht="15.75" customHeight="1">
      <c r="A692" s="17"/>
      <c r="B692" s="11"/>
      <c r="C692" s="11"/>
      <c r="D692" s="12"/>
      <c r="E692" s="11"/>
      <c r="F692" s="11"/>
      <c r="G692" s="11"/>
      <c r="H692" s="11"/>
      <c r="I692" s="12"/>
      <c r="J692" s="11"/>
      <c r="K692" s="12"/>
      <c r="L692" s="12"/>
      <c r="M692" s="11"/>
    </row>
    <row r="693" spans="1:13" ht="15.75" customHeight="1">
      <c r="A693" s="17"/>
      <c r="B693" s="11"/>
      <c r="C693" s="11"/>
      <c r="D693" s="12"/>
      <c r="E693" s="11"/>
      <c r="F693" s="11"/>
      <c r="G693" s="11"/>
      <c r="H693" s="11"/>
      <c r="I693" s="12"/>
      <c r="J693" s="11"/>
      <c r="K693" s="12"/>
      <c r="L693" s="12"/>
      <c r="M693" s="11"/>
    </row>
    <row r="694" spans="1:13" ht="15.75" customHeight="1">
      <c r="A694" s="17"/>
      <c r="B694" s="11"/>
      <c r="C694" s="11"/>
      <c r="D694" s="12"/>
      <c r="E694" s="11"/>
      <c r="F694" s="11"/>
      <c r="G694" s="11"/>
      <c r="H694" s="11"/>
      <c r="I694" s="12"/>
      <c r="J694" s="11"/>
      <c r="K694" s="12"/>
      <c r="L694" s="12"/>
      <c r="M694" s="11"/>
    </row>
    <row r="695" spans="1:13" ht="15.75" customHeight="1"/>
    <row r="696" spans="1:13" ht="15.75" customHeight="1"/>
    <row r="697" spans="1:13" ht="15.75" customHeight="1"/>
    <row r="698" spans="1:13" ht="15.75" customHeight="1"/>
    <row r="699" spans="1:13" ht="15.75" customHeight="1"/>
    <row r="700" spans="1:13" ht="15.75" customHeight="1"/>
    <row r="701" spans="1:13" ht="15.75" customHeight="1"/>
    <row r="702" spans="1:13" ht="15.75" customHeight="1"/>
    <row r="703" spans="1:13" ht="15.75" customHeight="1"/>
    <row r="704" spans="1:13"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P694" xr:uid="{00000000-0009-0000-0000-000000000000}"/>
  <conditionalFormatting sqref="E2:L2 E495:L1000">
    <cfRule type="cellIs" dxfId="1" priority="1" operator="equal">
      <formula>"NA"</formula>
    </cfRule>
  </conditionalFormatting>
  <conditionalFormatting sqref="B2 B495:B1000">
    <cfRule type="expression" dxfId="0" priority="2">
      <formula>COUNTIF($B:$B,B2)&gt;1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E599"/>
    <outlinePr summaryBelow="0" summaryRight="0"/>
  </sheetPr>
  <dimension ref="A1:M1000"/>
  <sheetViews>
    <sheetView workbookViewId="0"/>
  </sheetViews>
  <sheetFormatPr defaultColWidth="14.42578125" defaultRowHeight="15" customHeight="1"/>
  <cols>
    <col min="1" max="4" width="14.42578125" customWidth="1"/>
    <col min="5" max="5" width="22.85546875" customWidth="1"/>
    <col min="6" max="6" width="41.85546875" customWidth="1"/>
    <col min="7" max="8" width="11.42578125" customWidth="1"/>
    <col min="9" max="9" width="12.140625" customWidth="1"/>
    <col min="10" max="12" width="16.140625" customWidth="1"/>
    <col min="13" max="13" width="12.42578125" customWidth="1"/>
  </cols>
  <sheetData>
    <row r="1" spans="1:13" ht="39.75" customHeight="1">
      <c r="A1" s="18" t="s">
        <v>1775</v>
      </c>
      <c r="B1" s="18"/>
      <c r="C1" s="18"/>
      <c r="D1" s="18"/>
      <c r="E1" s="18"/>
      <c r="F1" s="18"/>
      <c r="G1" s="18"/>
      <c r="H1" s="18"/>
      <c r="I1" s="18"/>
      <c r="J1" s="18"/>
      <c r="K1" s="18"/>
      <c r="L1" s="18"/>
      <c r="M1" s="19"/>
    </row>
    <row r="2" spans="1:13" ht="15.75" customHeight="1">
      <c r="A2" s="20"/>
      <c r="B2" s="20"/>
      <c r="C2" s="20"/>
      <c r="D2" s="20"/>
      <c r="E2" s="21"/>
      <c r="F2" s="21"/>
      <c r="G2" s="21"/>
      <c r="H2" s="21"/>
      <c r="I2" s="21"/>
      <c r="J2" s="183" t="s">
        <v>1776</v>
      </c>
      <c r="K2" s="184"/>
      <c r="L2" s="184"/>
      <c r="M2" s="184"/>
    </row>
    <row r="3" spans="1:13" ht="31.5" customHeight="1">
      <c r="A3" s="22" t="s">
        <v>1777</v>
      </c>
      <c r="B3" s="22" t="s">
        <v>1778</v>
      </c>
      <c r="C3" s="22" t="s">
        <v>1779</v>
      </c>
      <c r="D3" s="22" t="s">
        <v>1780</v>
      </c>
      <c r="E3" s="23" t="s">
        <v>1781</v>
      </c>
      <c r="F3" s="23" t="s">
        <v>1782</v>
      </c>
      <c r="G3" s="23" t="s">
        <v>1783</v>
      </c>
      <c r="H3" s="23" t="s">
        <v>1784</v>
      </c>
      <c r="I3" s="23" t="s">
        <v>1785</v>
      </c>
      <c r="J3" s="23" t="s">
        <v>1786</v>
      </c>
      <c r="K3" s="23" t="s">
        <v>1787</v>
      </c>
      <c r="L3" s="23" t="s">
        <v>1788</v>
      </c>
      <c r="M3" s="24" t="s">
        <v>1789</v>
      </c>
    </row>
    <row r="4" spans="1:13" ht="15.75" customHeight="1">
      <c r="A4" s="25" t="s">
        <v>1790</v>
      </c>
      <c r="B4" s="26" t="s">
        <v>1791</v>
      </c>
      <c r="C4" s="26" t="s">
        <v>1792</v>
      </c>
      <c r="D4" s="26" t="s">
        <v>1793</v>
      </c>
      <c r="E4" s="27" t="s">
        <v>1794</v>
      </c>
      <c r="F4" s="27" t="s">
        <v>1795</v>
      </c>
      <c r="G4" s="27">
        <v>459749</v>
      </c>
      <c r="H4" s="27">
        <v>460546</v>
      </c>
      <c r="I4" s="28">
        <v>1</v>
      </c>
      <c r="J4" s="27">
        <v>82</v>
      </c>
      <c r="K4" s="27">
        <v>751</v>
      </c>
      <c r="L4" s="27">
        <v>797</v>
      </c>
      <c r="M4" s="29">
        <f t="shared" ref="M4:M108" si="0">K4/L4</f>
        <v>0.94228356336260977</v>
      </c>
    </row>
    <row r="5" spans="1:13" ht="15.75" customHeight="1">
      <c r="A5" s="30" t="s">
        <v>1796</v>
      </c>
      <c r="B5" s="31" t="s">
        <v>1791</v>
      </c>
      <c r="C5" s="31" t="s">
        <v>1792</v>
      </c>
      <c r="D5" s="31" t="s">
        <v>1793</v>
      </c>
      <c r="E5" s="28" t="s">
        <v>1797</v>
      </c>
      <c r="F5" s="28" t="s">
        <v>1795</v>
      </c>
      <c r="G5" s="28">
        <v>459242</v>
      </c>
      <c r="H5" s="28">
        <v>459748</v>
      </c>
      <c r="I5" s="28">
        <v>1</v>
      </c>
      <c r="J5" s="28">
        <v>27</v>
      </c>
      <c r="K5" s="28">
        <v>287</v>
      </c>
      <c r="L5" s="28">
        <v>506</v>
      </c>
      <c r="M5" s="29">
        <f t="shared" si="0"/>
        <v>0.56719367588932801</v>
      </c>
    </row>
    <row r="6" spans="1:13" ht="15.75" customHeight="1">
      <c r="A6" s="30" t="s">
        <v>1798</v>
      </c>
      <c r="B6" s="31" t="s">
        <v>1791</v>
      </c>
      <c r="C6" s="31" t="s">
        <v>1792</v>
      </c>
      <c r="D6" s="31" t="s">
        <v>1793</v>
      </c>
      <c r="E6" s="28" t="s">
        <v>1799</v>
      </c>
      <c r="F6" s="28" t="s">
        <v>1795</v>
      </c>
      <c r="G6" s="28">
        <v>458724</v>
      </c>
      <c r="H6" s="28">
        <v>459245</v>
      </c>
      <c r="I6" s="28">
        <v>1</v>
      </c>
      <c r="J6" s="28">
        <v>50</v>
      </c>
      <c r="K6" s="28">
        <v>475</v>
      </c>
      <c r="L6" s="28">
        <v>521</v>
      </c>
      <c r="M6" s="29">
        <f t="shared" si="0"/>
        <v>0.91170825335892514</v>
      </c>
    </row>
    <row r="7" spans="1:13" ht="15.75" customHeight="1">
      <c r="A7" s="30" t="s">
        <v>1800</v>
      </c>
      <c r="B7" s="31" t="s">
        <v>1791</v>
      </c>
      <c r="C7" s="31" t="s">
        <v>1792</v>
      </c>
      <c r="D7" s="31" t="s">
        <v>1793</v>
      </c>
      <c r="E7" s="28" t="s">
        <v>1801</v>
      </c>
      <c r="F7" s="28" t="s">
        <v>1795</v>
      </c>
      <c r="G7" s="28">
        <v>458314</v>
      </c>
      <c r="H7" s="28">
        <v>458727</v>
      </c>
      <c r="I7" s="28">
        <v>1</v>
      </c>
      <c r="J7" s="28">
        <v>36</v>
      </c>
      <c r="K7" s="28">
        <v>324</v>
      </c>
      <c r="L7" s="28">
        <v>413</v>
      </c>
      <c r="M7" s="29">
        <f t="shared" si="0"/>
        <v>0.78450363196125905</v>
      </c>
    </row>
    <row r="8" spans="1:13" ht="15.75" customHeight="1">
      <c r="A8" s="30" t="s">
        <v>1802</v>
      </c>
      <c r="B8" s="31" t="s">
        <v>1791</v>
      </c>
      <c r="C8" s="31" t="s">
        <v>1792</v>
      </c>
      <c r="D8" s="31" t="s">
        <v>1793</v>
      </c>
      <c r="E8" s="28" t="s">
        <v>1803</v>
      </c>
      <c r="F8" s="28" t="s">
        <v>1795</v>
      </c>
      <c r="G8" s="28">
        <v>456967</v>
      </c>
      <c r="H8" s="28">
        <v>458304</v>
      </c>
      <c r="I8" s="28">
        <v>1</v>
      </c>
      <c r="J8" s="28">
        <v>117</v>
      </c>
      <c r="K8" s="28">
        <v>1161</v>
      </c>
      <c r="L8" s="28">
        <v>1337</v>
      </c>
      <c r="M8" s="29">
        <f t="shared" si="0"/>
        <v>0.86836200448765899</v>
      </c>
    </row>
    <row r="9" spans="1:13" ht="15.75" customHeight="1">
      <c r="A9" s="30" t="s">
        <v>1804</v>
      </c>
      <c r="B9" s="31" t="s">
        <v>1791</v>
      </c>
      <c r="C9" s="31" t="s">
        <v>1792</v>
      </c>
      <c r="D9" s="31" t="s">
        <v>1793</v>
      </c>
      <c r="E9" s="28" t="s">
        <v>1805</v>
      </c>
      <c r="F9" s="28" t="s">
        <v>1795</v>
      </c>
      <c r="G9" s="28">
        <v>456269</v>
      </c>
      <c r="H9" s="28">
        <v>456958</v>
      </c>
      <c r="I9" s="28">
        <v>1</v>
      </c>
      <c r="J9" s="28">
        <v>66</v>
      </c>
      <c r="K9" s="28">
        <v>590</v>
      </c>
      <c r="L9" s="28">
        <v>689</v>
      </c>
      <c r="M9" s="29">
        <f t="shared" si="0"/>
        <v>0.85631349782293176</v>
      </c>
    </row>
    <row r="10" spans="1:13" ht="15.75" customHeight="1">
      <c r="A10" s="30" t="s">
        <v>1806</v>
      </c>
      <c r="B10" s="31" t="s">
        <v>1791</v>
      </c>
      <c r="C10" s="31" t="s">
        <v>1792</v>
      </c>
      <c r="D10" s="31" t="s">
        <v>1793</v>
      </c>
      <c r="E10" s="28" t="s">
        <v>1807</v>
      </c>
      <c r="F10" s="28" t="s">
        <v>1808</v>
      </c>
      <c r="G10" s="28">
        <v>378043</v>
      </c>
      <c r="H10" s="28">
        <v>379059</v>
      </c>
      <c r="I10" s="28">
        <v>1</v>
      </c>
      <c r="J10" s="28">
        <v>102</v>
      </c>
      <c r="K10" s="28">
        <v>995</v>
      </c>
      <c r="L10" s="28">
        <v>1016</v>
      </c>
      <c r="M10" s="29">
        <f t="shared" si="0"/>
        <v>0.97933070866141736</v>
      </c>
    </row>
    <row r="11" spans="1:13" ht="15.75" customHeight="1">
      <c r="A11" s="30" t="s">
        <v>1809</v>
      </c>
      <c r="B11" s="31" t="s">
        <v>1791</v>
      </c>
      <c r="C11" s="31" t="s">
        <v>1792</v>
      </c>
      <c r="D11" s="31" t="s">
        <v>1793</v>
      </c>
      <c r="E11" s="28" t="s">
        <v>1810</v>
      </c>
      <c r="F11" s="28" t="s">
        <v>1808</v>
      </c>
      <c r="G11" s="28">
        <v>862342</v>
      </c>
      <c r="H11" s="28">
        <v>863229</v>
      </c>
      <c r="I11" s="28">
        <v>1</v>
      </c>
      <c r="J11" s="28">
        <v>101</v>
      </c>
      <c r="K11" s="28">
        <v>875</v>
      </c>
      <c r="L11" s="28">
        <v>887</v>
      </c>
      <c r="M11" s="29">
        <f t="shared" si="0"/>
        <v>0.98647125140924463</v>
      </c>
    </row>
    <row r="12" spans="1:13" ht="15.75" customHeight="1">
      <c r="A12" s="30" t="s">
        <v>1811</v>
      </c>
      <c r="B12" s="31" t="s">
        <v>1791</v>
      </c>
      <c r="C12" s="31" t="s">
        <v>1792</v>
      </c>
      <c r="D12" s="31" t="s">
        <v>1793</v>
      </c>
      <c r="E12" s="28" t="s">
        <v>1812</v>
      </c>
      <c r="F12" s="28" t="s">
        <v>1813</v>
      </c>
      <c r="G12" s="28">
        <v>1248116</v>
      </c>
      <c r="H12" s="28">
        <v>1248700</v>
      </c>
      <c r="I12" s="28">
        <v>1</v>
      </c>
      <c r="J12" s="28">
        <v>62</v>
      </c>
      <c r="K12" s="28">
        <v>548</v>
      </c>
      <c r="L12" s="28">
        <v>584</v>
      </c>
      <c r="M12" s="29">
        <f t="shared" si="0"/>
        <v>0.93835616438356162</v>
      </c>
    </row>
    <row r="13" spans="1:13" ht="15.75" customHeight="1">
      <c r="A13" s="30" t="s">
        <v>1814</v>
      </c>
      <c r="B13" s="31" t="s">
        <v>1791</v>
      </c>
      <c r="C13" s="31" t="s">
        <v>1792</v>
      </c>
      <c r="D13" s="31" t="s">
        <v>1793</v>
      </c>
      <c r="E13" s="28" t="s">
        <v>1815</v>
      </c>
      <c r="F13" s="28" t="s">
        <v>1813</v>
      </c>
      <c r="G13" s="28">
        <v>656212</v>
      </c>
      <c r="H13" s="28">
        <v>656766</v>
      </c>
      <c r="I13" s="28">
        <v>1</v>
      </c>
      <c r="J13" s="28">
        <v>61</v>
      </c>
      <c r="K13" s="28">
        <v>518</v>
      </c>
      <c r="L13" s="28">
        <v>554</v>
      </c>
      <c r="M13" s="29">
        <f t="shared" si="0"/>
        <v>0.93501805054151621</v>
      </c>
    </row>
    <row r="14" spans="1:13" ht="15.75" customHeight="1">
      <c r="A14" s="30" t="s">
        <v>1816</v>
      </c>
      <c r="B14" s="31" t="s">
        <v>443</v>
      </c>
      <c r="C14" s="31" t="s">
        <v>1817</v>
      </c>
      <c r="D14" s="31" t="s">
        <v>1818</v>
      </c>
      <c r="E14" s="28" t="s">
        <v>1819</v>
      </c>
      <c r="F14" s="28" t="s">
        <v>1820</v>
      </c>
      <c r="G14" s="28">
        <v>338010</v>
      </c>
      <c r="H14" s="28">
        <v>342188</v>
      </c>
      <c r="I14" s="28">
        <v>1</v>
      </c>
      <c r="J14" s="28">
        <v>250</v>
      </c>
      <c r="K14" s="28">
        <v>2325</v>
      </c>
      <c r="L14" s="28">
        <v>4178</v>
      </c>
      <c r="M14" s="29">
        <f t="shared" si="0"/>
        <v>0.55648635710866445</v>
      </c>
    </row>
    <row r="15" spans="1:13" ht="15.75" customHeight="1">
      <c r="A15" s="30" t="s">
        <v>1821</v>
      </c>
      <c r="B15" s="31" t="s">
        <v>1791</v>
      </c>
      <c r="C15" s="31" t="s">
        <v>1792</v>
      </c>
      <c r="D15" s="31" t="s">
        <v>1793</v>
      </c>
      <c r="E15" s="28" t="s">
        <v>1822</v>
      </c>
      <c r="F15" s="28" t="s">
        <v>1823</v>
      </c>
      <c r="G15" s="28">
        <v>1229539</v>
      </c>
      <c r="H15" s="28">
        <v>1230510</v>
      </c>
      <c r="I15" s="28">
        <v>1</v>
      </c>
      <c r="J15" s="28">
        <v>104</v>
      </c>
      <c r="K15" s="28">
        <v>938</v>
      </c>
      <c r="L15" s="28">
        <v>971</v>
      </c>
      <c r="M15" s="29">
        <f t="shared" si="0"/>
        <v>0.9660144181256437</v>
      </c>
    </row>
    <row r="16" spans="1:13" ht="15.75" customHeight="1">
      <c r="A16" s="30" t="s">
        <v>1824</v>
      </c>
      <c r="B16" s="31" t="s">
        <v>1791</v>
      </c>
      <c r="C16" s="31" t="s">
        <v>1792</v>
      </c>
      <c r="D16" s="31" t="s">
        <v>1793</v>
      </c>
      <c r="E16" s="28" t="s">
        <v>1825</v>
      </c>
      <c r="F16" s="28" t="s">
        <v>1823</v>
      </c>
      <c r="G16" s="28">
        <v>1673345</v>
      </c>
      <c r="H16" s="28">
        <v>1673974</v>
      </c>
      <c r="I16" s="28">
        <v>1</v>
      </c>
      <c r="J16" s="28">
        <v>49</v>
      </c>
      <c r="K16" s="28">
        <v>456</v>
      </c>
      <c r="L16" s="28">
        <v>629</v>
      </c>
      <c r="M16" s="29">
        <f t="shared" si="0"/>
        <v>0.72496025437201905</v>
      </c>
    </row>
    <row r="17" spans="1:13" ht="15.75" customHeight="1">
      <c r="A17" s="30" t="s">
        <v>1826</v>
      </c>
      <c r="B17" s="31" t="s">
        <v>1791</v>
      </c>
      <c r="C17" s="31" t="s">
        <v>1792</v>
      </c>
      <c r="D17" s="31" t="s">
        <v>1793</v>
      </c>
      <c r="E17" s="28" t="s">
        <v>1827</v>
      </c>
      <c r="F17" s="28" t="s">
        <v>1823</v>
      </c>
      <c r="G17" s="28">
        <v>485219</v>
      </c>
      <c r="H17" s="28">
        <v>486370</v>
      </c>
      <c r="I17" s="28">
        <v>1</v>
      </c>
      <c r="J17" s="28">
        <v>112</v>
      </c>
      <c r="K17" s="28">
        <v>1071</v>
      </c>
      <c r="L17" s="28">
        <v>1151</v>
      </c>
      <c r="M17" s="29">
        <f t="shared" si="0"/>
        <v>0.93049522154648134</v>
      </c>
    </row>
    <row r="18" spans="1:13" ht="15.75" customHeight="1">
      <c r="A18" s="30" t="s">
        <v>1828</v>
      </c>
      <c r="B18" s="31" t="s">
        <v>1791</v>
      </c>
      <c r="C18" s="31" t="s">
        <v>1792</v>
      </c>
      <c r="D18" s="31" t="s">
        <v>1793</v>
      </c>
      <c r="E18" s="28" t="s">
        <v>1829</v>
      </c>
      <c r="F18" s="28" t="s">
        <v>1823</v>
      </c>
      <c r="G18" s="28">
        <v>120441</v>
      </c>
      <c r="H18" s="28">
        <v>122675</v>
      </c>
      <c r="I18" s="28">
        <v>1</v>
      </c>
      <c r="J18" s="28">
        <v>175</v>
      </c>
      <c r="K18" s="28">
        <v>1788</v>
      </c>
      <c r="L18" s="28">
        <v>2234</v>
      </c>
      <c r="M18" s="29">
        <f t="shared" si="0"/>
        <v>0.80035810205908686</v>
      </c>
    </row>
    <row r="19" spans="1:13" ht="15.75" customHeight="1">
      <c r="A19" s="30" t="s">
        <v>1830</v>
      </c>
      <c r="B19" s="31" t="s">
        <v>1791</v>
      </c>
      <c r="C19" s="31" t="s">
        <v>1792</v>
      </c>
      <c r="D19" s="31" t="s">
        <v>1793</v>
      </c>
      <c r="E19" s="28" t="s">
        <v>1831</v>
      </c>
      <c r="F19" s="28" t="s">
        <v>1823</v>
      </c>
      <c r="G19" s="28">
        <v>631643</v>
      </c>
      <c r="H19" s="28">
        <v>632856</v>
      </c>
      <c r="I19" s="28">
        <v>1</v>
      </c>
      <c r="J19" s="28">
        <v>138</v>
      </c>
      <c r="K19" s="28">
        <v>1119</v>
      </c>
      <c r="L19" s="28">
        <v>1213</v>
      </c>
      <c r="M19" s="29">
        <f t="shared" si="0"/>
        <v>0.92250618301731246</v>
      </c>
    </row>
    <row r="20" spans="1:13" ht="15.75" customHeight="1">
      <c r="A20" s="30" t="s">
        <v>1832</v>
      </c>
      <c r="B20" s="31" t="s">
        <v>1791</v>
      </c>
      <c r="C20" s="31" t="s">
        <v>1792</v>
      </c>
      <c r="D20" s="31" t="s">
        <v>1793</v>
      </c>
      <c r="E20" s="28" t="s">
        <v>1833</v>
      </c>
      <c r="F20" s="28" t="s">
        <v>1823</v>
      </c>
      <c r="G20" s="28">
        <v>630346</v>
      </c>
      <c r="H20" s="28">
        <v>631632</v>
      </c>
      <c r="I20" s="28">
        <v>1</v>
      </c>
      <c r="J20" s="28">
        <v>131</v>
      </c>
      <c r="K20" s="28">
        <v>1252</v>
      </c>
      <c r="L20" s="28">
        <v>1286</v>
      </c>
      <c r="M20" s="29">
        <f t="shared" si="0"/>
        <v>0.97356143079315705</v>
      </c>
    </row>
    <row r="21" spans="1:13" ht="15.75" customHeight="1">
      <c r="A21" s="30" t="s">
        <v>1834</v>
      </c>
      <c r="B21" s="31">
        <v>723</v>
      </c>
      <c r="C21" s="31" t="s">
        <v>1817</v>
      </c>
      <c r="D21" s="31" t="s">
        <v>1835</v>
      </c>
      <c r="E21" s="28" t="s">
        <v>1836</v>
      </c>
      <c r="F21" s="28" t="s">
        <v>1813</v>
      </c>
      <c r="G21" s="28">
        <v>1094667</v>
      </c>
      <c r="H21" s="28">
        <v>1097774</v>
      </c>
      <c r="I21" s="28">
        <v>0.19467889999999999</v>
      </c>
      <c r="J21" s="28">
        <v>60</v>
      </c>
      <c r="K21" s="28">
        <v>292</v>
      </c>
      <c r="L21" s="28">
        <v>3107</v>
      </c>
      <c r="M21" s="29">
        <f t="shared" si="0"/>
        <v>9.3981332475056328E-2</v>
      </c>
    </row>
    <row r="22" spans="1:13" ht="15.75" customHeight="1">
      <c r="A22" s="30" t="s">
        <v>1837</v>
      </c>
      <c r="B22" s="31" t="s">
        <v>443</v>
      </c>
      <c r="C22" s="31" t="s">
        <v>1817</v>
      </c>
      <c r="D22" s="31" t="s">
        <v>1818</v>
      </c>
      <c r="E22" s="28" t="s">
        <v>1838</v>
      </c>
      <c r="F22" s="28" t="s">
        <v>1813</v>
      </c>
      <c r="G22" s="28">
        <v>735591</v>
      </c>
      <c r="H22" s="28">
        <v>738557</v>
      </c>
      <c r="I22" s="28">
        <v>0.57034258459999998</v>
      </c>
      <c r="J22" s="28">
        <v>452</v>
      </c>
      <c r="K22" s="28">
        <v>2540</v>
      </c>
      <c r="L22" s="28">
        <v>2966</v>
      </c>
      <c r="M22" s="29">
        <f t="shared" si="0"/>
        <v>0.85637221847606204</v>
      </c>
    </row>
    <row r="23" spans="1:13" ht="15.75" customHeight="1">
      <c r="A23" s="30" t="s">
        <v>1839</v>
      </c>
      <c r="B23" s="31" t="s">
        <v>1791</v>
      </c>
      <c r="C23" s="31" t="s">
        <v>1792</v>
      </c>
      <c r="D23" s="31" t="s">
        <v>1793</v>
      </c>
      <c r="E23" s="28" t="s">
        <v>1840</v>
      </c>
      <c r="F23" s="28" t="s">
        <v>1813</v>
      </c>
      <c r="G23" s="28">
        <v>758082</v>
      </c>
      <c r="H23" s="28">
        <v>761336</v>
      </c>
      <c r="I23" s="28">
        <v>6.6349099999999994E-2</v>
      </c>
      <c r="J23" s="28">
        <v>311</v>
      </c>
      <c r="K23" s="28">
        <v>2548</v>
      </c>
      <c r="L23" s="28">
        <v>3254</v>
      </c>
      <c r="M23" s="29">
        <f t="shared" si="0"/>
        <v>0.78303626306084817</v>
      </c>
    </row>
    <row r="24" spans="1:13" ht="15.75" customHeight="1">
      <c r="A24" s="30" t="s">
        <v>1841</v>
      </c>
      <c r="B24" s="31" t="s">
        <v>114</v>
      </c>
      <c r="C24" s="31" t="s">
        <v>1817</v>
      </c>
      <c r="D24" s="31" t="s">
        <v>1842</v>
      </c>
      <c r="E24" s="28" t="s">
        <v>1843</v>
      </c>
      <c r="F24" s="28" t="s">
        <v>1820</v>
      </c>
      <c r="G24" s="28">
        <v>723606</v>
      </c>
      <c r="H24" s="28">
        <v>726896</v>
      </c>
      <c r="I24" s="28">
        <v>0.7261904643</v>
      </c>
      <c r="J24" s="28">
        <v>84</v>
      </c>
      <c r="K24" s="28">
        <v>1156</v>
      </c>
      <c r="L24" s="28">
        <v>3290</v>
      </c>
      <c r="M24" s="29">
        <f t="shared" si="0"/>
        <v>0.35136778115501521</v>
      </c>
    </row>
    <row r="25" spans="1:13" ht="15.75" customHeight="1">
      <c r="A25" s="30" t="s">
        <v>1844</v>
      </c>
      <c r="B25" s="31" t="s">
        <v>114</v>
      </c>
      <c r="C25" s="31" t="s">
        <v>1817</v>
      </c>
      <c r="D25" s="31" t="s">
        <v>1842</v>
      </c>
      <c r="E25" s="28" t="s">
        <v>1845</v>
      </c>
      <c r="F25" s="28" t="s">
        <v>1846</v>
      </c>
      <c r="G25" s="28">
        <v>1173867</v>
      </c>
      <c r="H25" s="28">
        <v>1174505</v>
      </c>
      <c r="I25" s="28">
        <v>1</v>
      </c>
      <c r="J25" s="28">
        <v>5</v>
      </c>
      <c r="K25" s="28">
        <v>108</v>
      </c>
      <c r="L25" s="28">
        <v>638</v>
      </c>
      <c r="M25" s="29">
        <f t="shared" si="0"/>
        <v>0.16927899686520376</v>
      </c>
    </row>
    <row r="26" spans="1:13" ht="15.75" customHeight="1">
      <c r="A26" s="30" t="s">
        <v>1847</v>
      </c>
      <c r="B26" s="31" t="s">
        <v>114</v>
      </c>
      <c r="C26" s="31" t="s">
        <v>1817</v>
      </c>
      <c r="D26" s="31" t="s">
        <v>1842</v>
      </c>
      <c r="E26" s="28" t="s">
        <v>1848</v>
      </c>
      <c r="F26" s="28" t="s">
        <v>1846</v>
      </c>
      <c r="G26" s="28">
        <v>1172848</v>
      </c>
      <c r="H26" s="28">
        <v>1173558</v>
      </c>
      <c r="I26" s="28">
        <v>1</v>
      </c>
      <c r="J26" s="28">
        <v>74</v>
      </c>
      <c r="K26" s="28">
        <v>653</v>
      </c>
      <c r="L26" s="28">
        <v>710</v>
      </c>
      <c r="M26" s="29">
        <f t="shared" si="0"/>
        <v>0.91971830985915493</v>
      </c>
    </row>
    <row r="27" spans="1:13" ht="15.75" customHeight="1">
      <c r="A27" s="30" t="s">
        <v>1849</v>
      </c>
      <c r="B27" s="31" t="s">
        <v>114</v>
      </c>
      <c r="C27" s="31" t="s">
        <v>1817</v>
      </c>
      <c r="D27" s="31" t="s">
        <v>1842</v>
      </c>
      <c r="E27" s="28" t="s">
        <v>1850</v>
      </c>
      <c r="F27" s="28" t="s">
        <v>1846</v>
      </c>
      <c r="G27" s="28">
        <v>1170240</v>
      </c>
      <c r="H27" s="28">
        <v>1172753</v>
      </c>
      <c r="I27" s="28">
        <v>1</v>
      </c>
      <c r="J27" s="28">
        <v>271</v>
      </c>
      <c r="K27" s="28">
        <v>2285</v>
      </c>
      <c r="L27" s="28">
        <v>2513</v>
      </c>
      <c r="M27" s="29">
        <f t="shared" si="0"/>
        <v>0.90927178670911257</v>
      </c>
    </row>
    <row r="28" spans="1:13" ht="15.75" customHeight="1">
      <c r="A28" s="30" t="s">
        <v>1851</v>
      </c>
      <c r="B28" s="31" t="s">
        <v>114</v>
      </c>
      <c r="C28" s="31" t="s">
        <v>1817</v>
      </c>
      <c r="D28" s="31" t="s">
        <v>1842</v>
      </c>
      <c r="E28" s="28" t="s">
        <v>1852</v>
      </c>
      <c r="F28" s="28" t="s">
        <v>1846</v>
      </c>
      <c r="G28" s="28">
        <v>1169594</v>
      </c>
      <c r="H28" s="28">
        <v>1170226</v>
      </c>
      <c r="I28" s="28">
        <v>1</v>
      </c>
      <c r="J28" s="28">
        <v>48</v>
      </c>
      <c r="K28" s="28">
        <v>463</v>
      </c>
      <c r="L28" s="28">
        <v>632</v>
      </c>
      <c r="M28" s="29">
        <f t="shared" si="0"/>
        <v>0.73259493670886078</v>
      </c>
    </row>
    <row r="29" spans="1:13" ht="15.75" customHeight="1">
      <c r="A29" s="30" t="s">
        <v>1853</v>
      </c>
      <c r="B29" s="31" t="s">
        <v>114</v>
      </c>
      <c r="C29" s="31" t="s">
        <v>1817</v>
      </c>
      <c r="D29" s="31" t="s">
        <v>1842</v>
      </c>
      <c r="E29" s="28" t="s">
        <v>1854</v>
      </c>
      <c r="F29" s="28" t="s">
        <v>1846</v>
      </c>
      <c r="G29" s="28">
        <v>1168279</v>
      </c>
      <c r="H29" s="28">
        <v>1169574</v>
      </c>
      <c r="I29" s="28">
        <v>1</v>
      </c>
      <c r="J29" s="28">
        <v>44</v>
      </c>
      <c r="K29" s="28">
        <v>736</v>
      </c>
      <c r="L29" s="28">
        <v>1295</v>
      </c>
      <c r="M29" s="29">
        <f t="shared" si="0"/>
        <v>0.56833976833976829</v>
      </c>
    </row>
    <row r="30" spans="1:13" ht="15.75" customHeight="1">
      <c r="A30" s="30" t="s">
        <v>1855</v>
      </c>
      <c r="B30" s="31" t="s">
        <v>1791</v>
      </c>
      <c r="C30" s="31" t="s">
        <v>1792</v>
      </c>
      <c r="D30" s="31" t="s">
        <v>1793</v>
      </c>
      <c r="E30" s="28" t="s">
        <v>1856</v>
      </c>
      <c r="F30" s="28" t="s">
        <v>1857</v>
      </c>
      <c r="G30" s="28">
        <v>104277</v>
      </c>
      <c r="H30" s="28">
        <v>105274</v>
      </c>
      <c r="I30" s="28">
        <v>1</v>
      </c>
      <c r="J30" s="28">
        <v>122</v>
      </c>
      <c r="K30" s="28">
        <v>984</v>
      </c>
      <c r="L30" s="28">
        <v>997</v>
      </c>
      <c r="M30" s="29">
        <f t="shared" si="0"/>
        <v>0.98696088264794379</v>
      </c>
    </row>
    <row r="31" spans="1:13" ht="15.75" customHeight="1">
      <c r="A31" s="30" t="s">
        <v>1858</v>
      </c>
      <c r="B31" s="31" t="s">
        <v>1791</v>
      </c>
      <c r="C31" s="31" t="s">
        <v>1792</v>
      </c>
      <c r="D31" s="31" t="s">
        <v>1793</v>
      </c>
      <c r="E31" s="28" t="s">
        <v>1859</v>
      </c>
      <c r="F31" s="28" t="s">
        <v>1857</v>
      </c>
      <c r="G31" s="28">
        <v>105476</v>
      </c>
      <c r="H31" s="28">
        <v>106912</v>
      </c>
      <c r="I31" s="28">
        <v>1</v>
      </c>
      <c r="J31" s="28">
        <v>155</v>
      </c>
      <c r="K31" s="28">
        <v>1357</v>
      </c>
      <c r="L31" s="28">
        <v>1436</v>
      </c>
      <c r="M31" s="29">
        <f t="shared" si="0"/>
        <v>0.94498607242339838</v>
      </c>
    </row>
    <row r="32" spans="1:13" ht="15.75" customHeight="1">
      <c r="A32" s="30" t="s">
        <v>1860</v>
      </c>
      <c r="B32" s="31" t="s">
        <v>1791</v>
      </c>
      <c r="C32" s="31" t="s">
        <v>1792</v>
      </c>
      <c r="D32" s="31" t="s">
        <v>1793</v>
      </c>
      <c r="E32" s="28" t="s">
        <v>1861</v>
      </c>
      <c r="F32" s="28" t="s">
        <v>1857</v>
      </c>
      <c r="G32" s="28">
        <v>106914</v>
      </c>
      <c r="H32" s="28">
        <v>107969</v>
      </c>
      <c r="I32" s="28">
        <v>1</v>
      </c>
      <c r="J32" s="28">
        <v>113</v>
      </c>
      <c r="K32" s="28">
        <v>965</v>
      </c>
      <c r="L32" s="28">
        <v>1055</v>
      </c>
      <c r="M32" s="29">
        <f t="shared" si="0"/>
        <v>0.91469194312796209</v>
      </c>
    </row>
    <row r="33" spans="1:13" ht="15.75" customHeight="1">
      <c r="A33" s="30" t="s">
        <v>1862</v>
      </c>
      <c r="B33" s="31" t="s">
        <v>443</v>
      </c>
      <c r="C33" s="31" t="s">
        <v>1817</v>
      </c>
      <c r="D33" s="31" t="s">
        <v>1818</v>
      </c>
      <c r="E33" s="28" t="s">
        <v>1863</v>
      </c>
      <c r="F33" s="28" t="s">
        <v>1820</v>
      </c>
      <c r="G33" s="28">
        <v>1830518</v>
      </c>
      <c r="H33" s="28">
        <v>1834996</v>
      </c>
      <c r="I33" s="28">
        <v>1</v>
      </c>
      <c r="J33" s="28">
        <v>0</v>
      </c>
      <c r="K33" s="28">
        <v>0</v>
      </c>
      <c r="L33" s="28">
        <v>4478</v>
      </c>
      <c r="M33" s="29">
        <f t="shared" si="0"/>
        <v>0</v>
      </c>
    </row>
    <row r="34" spans="1:13" ht="15.75" customHeight="1">
      <c r="A34" s="30" t="s">
        <v>1864</v>
      </c>
      <c r="B34" s="31" t="s">
        <v>443</v>
      </c>
      <c r="C34" s="31" t="s">
        <v>1817</v>
      </c>
      <c r="D34" s="31" t="s">
        <v>1818</v>
      </c>
      <c r="E34" s="28" t="s">
        <v>1865</v>
      </c>
      <c r="F34" s="28" t="s">
        <v>1820</v>
      </c>
      <c r="G34" s="28">
        <v>1835147</v>
      </c>
      <c r="H34" s="28">
        <v>1836784</v>
      </c>
      <c r="I34" s="28">
        <v>1</v>
      </c>
      <c r="J34" s="28">
        <v>0</v>
      </c>
      <c r="K34" s="28">
        <v>0</v>
      </c>
      <c r="L34" s="28">
        <v>1637</v>
      </c>
      <c r="M34" s="29">
        <f t="shared" si="0"/>
        <v>0</v>
      </c>
    </row>
    <row r="35" spans="1:13" ht="15.75" customHeight="1">
      <c r="A35" s="30" t="s">
        <v>1866</v>
      </c>
      <c r="B35" s="31" t="s">
        <v>443</v>
      </c>
      <c r="C35" s="31" t="s">
        <v>1817</v>
      </c>
      <c r="D35" s="31" t="s">
        <v>1818</v>
      </c>
      <c r="E35" s="28" t="s">
        <v>1867</v>
      </c>
      <c r="F35" s="28" t="s">
        <v>1820</v>
      </c>
      <c r="G35" s="28">
        <v>1836978</v>
      </c>
      <c r="H35" s="28">
        <v>1838930</v>
      </c>
      <c r="I35" s="28">
        <v>1</v>
      </c>
      <c r="J35" s="28">
        <v>1</v>
      </c>
      <c r="K35" s="28">
        <v>31</v>
      </c>
      <c r="L35" s="28">
        <v>1952</v>
      </c>
      <c r="M35" s="29">
        <f t="shared" si="0"/>
        <v>1.5881147540983607E-2</v>
      </c>
    </row>
    <row r="36" spans="1:13" ht="15.75" customHeight="1">
      <c r="A36" s="30" t="s">
        <v>1868</v>
      </c>
      <c r="B36" s="31">
        <v>10810</v>
      </c>
      <c r="C36" s="31" t="s">
        <v>1869</v>
      </c>
      <c r="D36" s="31" t="s">
        <v>1870</v>
      </c>
      <c r="E36" s="28" t="s">
        <v>1871</v>
      </c>
      <c r="F36" s="28" t="s">
        <v>1820</v>
      </c>
      <c r="G36" s="28">
        <v>1952043</v>
      </c>
      <c r="H36" s="28">
        <v>1960115</v>
      </c>
      <c r="I36" s="28">
        <v>0.72592591110000004</v>
      </c>
      <c r="J36" s="28">
        <v>207</v>
      </c>
      <c r="K36" s="28">
        <v>2588</v>
      </c>
      <c r="L36" s="28">
        <v>8072</v>
      </c>
      <c r="M36" s="29">
        <f t="shared" si="0"/>
        <v>0.32061446977205155</v>
      </c>
    </row>
    <row r="37" spans="1:13" ht="15.75" customHeight="1">
      <c r="A37" s="30" t="s">
        <v>1872</v>
      </c>
      <c r="B37" s="31" t="s">
        <v>1791</v>
      </c>
      <c r="C37" s="31" t="s">
        <v>1792</v>
      </c>
      <c r="D37" s="31" t="s">
        <v>1793</v>
      </c>
      <c r="E37" s="28" t="s">
        <v>1873</v>
      </c>
      <c r="F37" s="28" t="s">
        <v>1813</v>
      </c>
      <c r="G37" s="28">
        <v>1335673</v>
      </c>
      <c r="H37" s="28">
        <v>1337073</v>
      </c>
      <c r="I37" s="28">
        <v>1</v>
      </c>
      <c r="J37" s="28">
        <v>151</v>
      </c>
      <c r="K37" s="28">
        <v>1280</v>
      </c>
      <c r="L37" s="28">
        <v>1400</v>
      </c>
      <c r="M37" s="29">
        <f t="shared" si="0"/>
        <v>0.91428571428571426</v>
      </c>
    </row>
    <row r="38" spans="1:13" ht="15.75" customHeight="1">
      <c r="A38" s="30" t="s">
        <v>1874</v>
      </c>
      <c r="B38" s="31" t="s">
        <v>1791</v>
      </c>
      <c r="C38" s="31" t="s">
        <v>1792</v>
      </c>
      <c r="D38" s="31" t="s">
        <v>1793</v>
      </c>
      <c r="E38" s="28" t="s">
        <v>1875</v>
      </c>
      <c r="F38" s="28" t="s">
        <v>1813</v>
      </c>
      <c r="G38" s="28">
        <v>1597280</v>
      </c>
      <c r="H38" s="28">
        <v>1598215</v>
      </c>
      <c r="I38" s="28">
        <v>1</v>
      </c>
      <c r="J38" s="28">
        <v>85</v>
      </c>
      <c r="K38" s="28">
        <v>770</v>
      </c>
      <c r="L38" s="28">
        <v>935</v>
      </c>
      <c r="M38" s="29">
        <f t="shared" si="0"/>
        <v>0.82352941176470584</v>
      </c>
    </row>
    <row r="39" spans="1:13" ht="15.75" customHeight="1">
      <c r="A39" s="30" t="s">
        <v>1876</v>
      </c>
      <c r="B39" s="31" t="s">
        <v>1791</v>
      </c>
      <c r="C39" s="31" t="s">
        <v>1792</v>
      </c>
      <c r="D39" s="31" t="s">
        <v>1793</v>
      </c>
      <c r="E39" s="28" t="s">
        <v>1877</v>
      </c>
      <c r="F39" s="28" t="s">
        <v>1878</v>
      </c>
      <c r="G39" s="28">
        <v>296234</v>
      </c>
      <c r="H39" s="28">
        <v>298951</v>
      </c>
      <c r="I39" s="28">
        <v>1</v>
      </c>
      <c r="J39" s="28">
        <v>208</v>
      </c>
      <c r="K39" s="28">
        <v>2168</v>
      </c>
      <c r="L39" s="28">
        <v>2717</v>
      </c>
      <c r="M39" s="29">
        <f t="shared" si="0"/>
        <v>0.79793890320206107</v>
      </c>
    </row>
    <row r="40" spans="1:13" ht="15.75" customHeight="1">
      <c r="A40" s="30" t="s">
        <v>1879</v>
      </c>
      <c r="B40" s="31" t="s">
        <v>1791</v>
      </c>
      <c r="C40" s="31" t="s">
        <v>1792</v>
      </c>
      <c r="D40" s="31" t="s">
        <v>1793</v>
      </c>
      <c r="E40" s="28" t="s">
        <v>1880</v>
      </c>
      <c r="F40" s="28" t="s">
        <v>1878</v>
      </c>
      <c r="G40" s="28">
        <v>294525</v>
      </c>
      <c r="H40" s="28">
        <v>296222</v>
      </c>
      <c r="I40" s="28">
        <v>1</v>
      </c>
      <c r="J40" s="28">
        <v>213</v>
      </c>
      <c r="K40" s="28">
        <v>1597</v>
      </c>
      <c r="L40" s="28">
        <v>1697</v>
      </c>
      <c r="M40" s="29">
        <f t="shared" si="0"/>
        <v>0.94107248084855633</v>
      </c>
    </row>
    <row r="41" spans="1:13" ht="15.75" customHeight="1">
      <c r="A41" s="30" t="s">
        <v>1881</v>
      </c>
      <c r="B41" s="31" t="s">
        <v>1791</v>
      </c>
      <c r="C41" s="31" t="s">
        <v>1792</v>
      </c>
      <c r="D41" s="31" t="s">
        <v>1793</v>
      </c>
      <c r="E41" s="28" t="s">
        <v>1882</v>
      </c>
      <c r="F41" s="28" t="s">
        <v>1878</v>
      </c>
      <c r="G41" s="28">
        <v>292279</v>
      </c>
      <c r="H41" s="28">
        <v>294450</v>
      </c>
      <c r="I41" s="28">
        <v>1</v>
      </c>
      <c r="J41" s="28">
        <v>202</v>
      </c>
      <c r="K41" s="28">
        <v>1882</v>
      </c>
      <c r="L41" s="28">
        <v>2171</v>
      </c>
      <c r="M41" s="29">
        <f t="shared" si="0"/>
        <v>0.86688162137263935</v>
      </c>
    </row>
    <row r="42" spans="1:13" ht="15.75" customHeight="1">
      <c r="A42" s="30" t="s">
        <v>1883</v>
      </c>
      <c r="B42" s="31" t="s">
        <v>1791</v>
      </c>
      <c r="C42" s="31" t="s">
        <v>1792</v>
      </c>
      <c r="D42" s="31" t="s">
        <v>1793</v>
      </c>
      <c r="E42" s="28" t="s">
        <v>1884</v>
      </c>
      <c r="F42" s="28" t="s">
        <v>1813</v>
      </c>
      <c r="G42" s="28">
        <v>1048389</v>
      </c>
      <c r="H42" s="28">
        <v>1053473</v>
      </c>
      <c r="I42" s="28">
        <v>1</v>
      </c>
      <c r="J42" s="28">
        <v>243</v>
      </c>
      <c r="K42" s="28">
        <v>2689</v>
      </c>
      <c r="L42" s="28">
        <v>5084</v>
      </c>
      <c r="M42" s="29">
        <f t="shared" si="0"/>
        <v>0.52891424075531079</v>
      </c>
    </row>
    <row r="43" spans="1:13" ht="15.75" customHeight="1">
      <c r="A43" s="30" t="s">
        <v>1885</v>
      </c>
      <c r="B43" s="31" t="s">
        <v>1791</v>
      </c>
      <c r="C43" s="31" t="s">
        <v>1792</v>
      </c>
      <c r="D43" s="31" t="s">
        <v>1793</v>
      </c>
      <c r="E43" s="28" t="s">
        <v>1886</v>
      </c>
      <c r="F43" s="28" t="s">
        <v>1813</v>
      </c>
      <c r="G43" s="28">
        <v>290110</v>
      </c>
      <c r="H43" s="28">
        <v>290835</v>
      </c>
      <c r="I43" s="28">
        <v>1</v>
      </c>
      <c r="J43" s="28">
        <v>112</v>
      </c>
      <c r="K43" s="28">
        <v>679</v>
      </c>
      <c r="L43" s="28">
        <v>725</v>
      </c>
      <c r="M43" s="29">
        <f t="shared" si="0"/>
        <v>0.93655172413793109</v>
      </c>
    </row>
    <row r="44" spans="1:13" ht="15.75" customHeight="1">
      <c r="A44" s="30" t="s">
        <v>1887</v>
      </c>
      <c r="B44" s="31" t="s">
        <v>1791</v>
      </c>
      <c r="C44" s="31" t="s">
        <v>1792</v>
      </c>
      <c r="D44" s="31" t="s">
        <v>1793</v>
      </c>
      <c r="E44" s="28" t="s">
        <v>1888</v>
      </c>
      <c r="F44" s="28" t="s">
        <v>1813</v>
      </c>
      <c r="G44" s="28">
        <v>1627912</v>
      </c>
      <c r="H44" s="28">
        <v>1628766</v>
      </c>
      <c r="I44" s="28">
        <v>1</v>
      </c>
      <c r="J44" s="28">
        <v>87</v>
      </c>
      <c r="K44" s="28">
        <v>694</v>
      </c>
      <c r="L44" s="28">
        <v>854</v>
      </c>
      <c r="M44" s="29">
        <f t="shared" si="0"/>
        <v>0.81264637002341922</v>
      </c>
    </row>
    <row r="45" spans="1:13" ht="15.75" customHeight="1">
      <c r="A45" s="30" t="s">
        <v>1889</v>
      </c>
      <c r="B45" s="31" t="s">
        <v>1791</v>
      </c>
      <c r="C45" s="31" t="s">
        <v>1792</v>
      </c>
      <c r="D45" s="31" t="s">
        <v>1793</v>
      </c>
      <c r="E45" s="28" t="s">
        <v>1890</v>
      </c>
      <c r="F45" s="28" t="s">
        <v>1813</v>
      </c>
      <c r="G45" s="28">
        <v>59486</v>
      </c>
      <c r="H45" s="28">
        <v>60250</v>
      </c>
      <c r="I45" s="28">
        <v>1</v>
      </c>
      <c r="J45" s="28">
        <v>83</v>
      </c>
      <c r="K45" s="28">
        <v>719</v>
      </c>
      <c r="L45" s="28">
        <v>764</v>
      </c>
      <c r="M45" s="29">
        <f t="shared" si="0"/>
        <v>0.94109947643979053</v>
      </c>
    </row>
    <row r="46" spans="1:13" ht="15.75" customHeight="1">
      <c r="A46" s="30" t="s">
        <v>1891</v>
      </c>
      <c r="B46" s="31" t="s">
        <v>1791</v>
      </c>
      <c r="C46" s="31" t="s">
        <v>1792</v>
      </c>
      <c r="D46" s="31" t="s">
        <v>1793</v>
      </c>
      <c r="E46" s="28" t="s">
        <v>1892</v>
      </c>
      <c r="F46" s="28" t="s">
        <v>1813</v>
      </c>
      <c r="G46" s="28">
        <v>696057</v>
      </c>
      <c r="H46" s="28">
        <v>697340</v>
      </c>
      <c r="I46" s="28">
        <v>1</v>
      </c>
      <c r="J46" s="28">
        <v>114</v>
      </c>
      <c r="K46" s="28">
        <v>1086</v>
      </c>
      <c r="L46" s="28">
        <v>1283</v>
      </c>
      <c r="M46" s="29">
        <f t="shared" si="0"/>
        <v>0.84645362431800464</v>
      </c>
    </row>
    <row r="47" spans="1:13" ht="15.75" customHeight="1">
      <c r="A47" s="30" t="s">
        <v>1893</v>
      </c>
      <c r="B47" s="31" t="s">
        <v>1791</v>
      </c>
      <c r="C47" s="31" t="s">
        <v>1792</v>
      </c>
      <c r="D47" s="31" t="s">
        <v>1793</v>
      </c>
      <c r="E47" s="28" t="s">
        <v>1894</v>
      </c>
      <c r="F47" s="28" t="s">
        <v>1813</v>
      </c>
      <c r="G47" s="28">
        <v>920571</v>
      </c>
      <c r="H47" s="28">
        <v>921323</v>
      </c>
      <c r="I47" s="28">
        <v>1</v>
      </c>
      <c r="J47" s="28">
        <v>0</v>
      </c>
      <c r="K47" s="28">
        <v>0</v>
      </c>
      <c r="L47" s="28">
        <v>752</v>
      </c>
      <c r="M47" s="29">
        <f t="shared" si="0"/>
        <v>0</v>
      </c>
    </row>
    <row r="48" spans="1:13" ht="15.75" customHeight="1">
      <c r="A48" s="30" t="s">
        <v>1895</v>
      </c>
      <c r="B48" s="31" t="s">
        <v>1791</v>
      </c>
      <c r="C48" s="31" t="s">
        <v>1792</v>
      </c>
      <c r="D48" s="31" t="s">
        <v>1793</v>
      </c>
      <c r="E48" s="28" t="s">
        <v>1896</v>
      </c>
      <c r="F48" s="28" t="s">
        <v>1813</v>
      </c>
      <c r="G48" s="28">
        <v>1746890</v>
      </c>
      <c r="H48" s="28">
        <v>1747903</v>
      </c>
      <c r="I48" s="28">
        <v>1</v>
      </c>
      <c r="J48" s="28">
        <v>106</v>
      </c>
      <c r="K48" s="28">
        <v>811</v>
      </c>
      <c r="L48" s="28">
        <v>1013</v>
      </c>
      <c r="M48" s="29">
        <f t="shared" si="0"/>
        <v>0.80059230009871674</v>
      </c>
    </row>
    <row r="49" spans="1:13" ht="13.5" customHeight="1">
      <c r="A49" s="30" t="s">
        <v>1897</v>
      </c>
      <c r="B49" s="31" t="s">
        <v>114</v>
      </c>
      <c r="C49" s="31" t="s">
        <v>1817</v>
      </c>
      <c r="D49" s="31" t="s">
        <v>1842</v>
      </c>
      <c r="E49" s="28" t="s">
        <v>1898</v>
      </c>
      <c r="F49" s="28" t="s">
        <v>1813</v>
      </c>
      <c r="G49" s="28">
        <v>1671367</v>
      </c>
      <c r="H49" s="28">
        <v>1671696</v>
      </c>
      <c r="I49" s="28">
        <v>0.69230769999999997</v>
      </c>
      <c r="J49" s="28">
        <v>127</v>
      </c>
      <c r="K49" s="28">
        <v>110</v>
      </c>
      <c r="L49" s="28">
        <v>329</v>
      </c>
      <c r="M49" s="29">
        <f t="shared" si="0"/>
        <v>0.33434650455927051</v>
      </c>
    </row>
    <row r="50" spans="1:13" ht="15.75" customHeight="1">
      <c r="A50" s="30" t="s">
        <v>1899</v>
      </c>
      <c r="B50" s="31" t="s">
        <v>114</v>
      </c>
      <c r="C50" s="31" t="s">
        <v>1817</v>
      </c>
      <c r="D50" s="31" t="s">
        <v>1842</v>
      </c>
      <c r="E50" s="28" t="s">
        <v>1900</v>
      </c>
      <c r="F50" s="28" t="s">
        <v>1813</v>
      </c>
      <c r="G50" s="28">
        <v>1670610</v>
      </c>
      <c r="H50" s="28">
        <v>1671353</v>
      </c>
      <c r="I50" s="28">
        <v>1</v>
      </c>
      <c r="J50" s="28">
        <v>0</v>
      </c>
      <c r="K50" s="28">
        <v>0</v>
      </c>
      <c r="L50" s="28">
        <v>743</v>
      </c>
      <c r="M50" s="29">
        <f t="shared" si="0"/>
        <v>0</v>
      </c>
    </row>
    <row r="51" spans="1:13" ht="15.75" customHeight="1">
      <c r="A51" s="30" t="s">
        <v>1901</v>
      </c>
      <c r="B51" s="31" t="s">
        <v>1791</v>
      </c>
      <c r="C51" s="31" t="s">
        <v>1792</v>
      </c>
      <c r="D51" s="31" t="s">
        <v>1793</v>
      </c>
      <c r="E51" s="28" t="s">
        <v>1902</v>
      </c>
      <c r="F51" s="28" t="s">
        <v>1813</v>
      </c>
      <c r="G51" s="28">
        <v>1646702</v>
      </c>
      <c r="H51" s="28">
        <v>1647673</v>
      </c>
      <c r="I51" s="28">
        <v>1</v>
      </c>
      <c r="J51" s="28">
        <v>0</v>
      </c>
      <c r="K51" s="28">
        <v>0</v>
      </c>
      <c r="L51" s="28">
        <v>971</v>
      </c>
      <c r="M51" s="29">
        <f t="shared" si="0"/>
        <v>0</v>
      </c>
    </row>
    <row r="52" spans="1:13" ht="15.75" customHeight="1">
      <c r="A52" s="30" t="s">
        <v>1903</v>
      </c>
      <c r="B52" s="31" t="s">
        <v>1791</v>
      </c>
      <c r="C52" s="31" t="s">
        <v>1792</v>
      </c>
      <c r="D52" s="31" t="s">
        <v>1793</v>
      </c>
      <c r="E52" s="28" t="s">
        <v>1904</v>
      </c>
      <c r="F52" s="28" t="s">
        <v>1813</v>
      </c>
      <c r="G52" s="28">
        <v>288442</v>
      </c>
      <c r="H52" s="28">
        <v>289434</v>
      </c>
      <c r="I52" s="28">
        <v>0.2730602714</v>
      </c>
      <c r="J52" s="28">
        <v>298</v>
      </c>
      <c r="K52" s="28">
        <v>846</v>
      </c>
      <c r="L52" s="28">
        <v>992</v>
      </c>
      <c r="M52" s="29">
        <f t="shared" si="0"/>
        <v>0.85282258064516125</v>
      </c>
    </row>
    <row r="53" spans="1:13" ht="15.75" customHeight="1">
      <c r="A53" s="30" t="s">
        <v>1905</v>
      </c>
      <c r="B53" s="31" t="s">
        <v>1791</v>
      </c>
      <c r="C53" s="31" t="s">
        <v>1792</v>
      </c>
      <c r="D53" s="31" t="s">
        <v>1793</v>
      </c>
      <c r="E53" s="28" t="s">
        <v>1906</v>
      </c>
      <c r="F53" s="28" t="s">
        <v>1813</v>
      </c>
      <c r="G53" s="28">
        <v>697403</v>
      </c>
      <c r="H53" s="28">
        <v>698167</v>
      </c>
      <c r="I53" s="28">
        <v>1</v>
      </c>
      <c r="J53" s="28">
        <v>81</v>
      </c>
      <c r="K53" s="28">
        <v>718</v>
      </c>
      <c r="L53" s="28">
        <v>764</v>
      </c>
      <c r="M53" s="29">
        <f t="shared" si="0"/>
        <v>0.93979057591623039</v>
      </c>
    </row>
    <row r="54" spans="1:13" ht="15.75" customHeight="1">
      <c r="A54" s="30" t="s">
        <v>1907</v>
      </c>
      <c r="B54" s="31" t="s">
        <v>1791</v>
      </c>
      <c r="C54" s="31" t="s">
        <v>1792</v>
      </c>
      <c r="D54" s="31" t="s">
        <v>1793</v>
      </c>
      <c r="E54" s="28" t="s">
        <v>1908</v>
      </c>
      <c r="F54" s="28" t="s">
        <v>1813</v>
      </c>
      <c r="G54" s="28">
        <v>570690</v>
      </c>
      <c r="H54" s="28">
        <v>571598</v>
      </c>
      <c r="I54" s="28">
        <v>0.63749999999999996</v>
      </c>
      <c r="J54" s="28">
        <v>109</v>
      </c>
      <c r="K54" s="28">
        <v>877</v>
      </c>
      <c r="L54" s="28">
        <v>908</v>
      </c>
      <c r="M54" s="29">
        <f t="shared" si="0"/>
        <v>0.96585903083700442</v>
      </c>
    </row>
    <row r="55" spans="1:13" ht="15.75" customHeight="1">
      <c r="A55" s="30" t="s">
        <v>1909</v>
      </c>
      <c r="B55" s="31" t="s">
        <v>443</v>
      </c>
      <c r="C55" s="31" t="s">
        <v>1817</v>
      </c>
      <c r="D55" s="31" t="s">
        <v>1818</v>
      </c>
      <c r="E55" s="28" t="s">
        <v>1910</v>
      </c>
      <c r="F55" s="28" t="s">
        <v>1813</v>
      </c>
      <c r="G55" s="28">
        <v>447634</v>
      </c>
      <c r="H55" s="28">
        <v>448596</v>
      </c>
      <c r="I55" s="28">
        <v>0.51249999999999996</v>
      </c>
      <c r="J55" s="28">
        <v>106</v>
      </c>
      <c r="K55" s="28">
        <v>829</v>
      </c>
      <c r="L55" s="28">
        <v>962</v>
      </c>
      <c r="M55" s="29">
        <f t="shared" si="0"/>
        <v>0.86174636174636177</v>
      </c>
    </row>
    <row r="56" spans="1:13" ht="15.75" customHeight="1">
      <c r="A56" s="30" t="s">
        <v>1911</v>
      </c>
      <c r="B56" s="31" t="s">
        <v>1791</v>
      </c>
      <c r="C56" s="31" t="s">
        <v>1792</v>
      </c>
      <c r="D56" s="31" t="s">
        <v>1793</v>
      </c>
      <c r="E56" s="28" t="s">
        <v>1912</v>
      </c>
      <c r="F56" s="28" t="s">
        <v>1813</v>
      </c>
      <c r="G56" s="28">
        <v>1608780</v>
      </c>
      <c r="H56" s="28">
        <v>1609583</v>
      </c>
      <c r="I56" s="28">
        <v>1</v>
      </c>
      <c r="J56" s="28">
        <v>76</v>
      </c>
      <c r="K56" s="28">
        <v>687</v>
      </c>
      <c r="L56" s="28">
        <v>803</v>
      </c>
      <c r="M56" s="29">
        <f t="shared" si="0"/>
        <v>0.85554171855541716</v>
      </c>
    </row>
    <row r="57" spans="1:13" ht="15.75" customHeight="1">
      <c r="A57" s="30" t="s">
        <v>1913</v>
      </c>
      <c r="B57" s="31" t="s">
        <v>1791</v>
      </c>
      <c r="C57" s="31" t="s">
        <v>1792</v>
      </c>
      <c r="D57" s="31" t="s">
        <v>1793</v>
      </c>
      <c r="E57" s="28" t="s">
        <v>1914</v>
      </c>
      <c r="F57" s="28" t="s">
        <v>1813</v>
      </c>
      <c r="G57" s="28">
        <v>1609583</v>
      </c>
      <c r="H57" s="28">
        <v>1610461</v>
      </c>
      <c r="I57" s="28">
        <v>1</v>
      </c>
      <c r="J57" s="28">
        <v>55</v>
      </c>
      <c r="K57" s="28">
        <v>638</v>
      </c>
      <c r="L57" s="28">
        <v>878</v>
      </c>
      <c r="M57" s="29">
        <f t="shared" si="0"/>
        <v>0.72665148063781326</v>
      </c>
    </row>
    <row r="58" spans="1:13" ht="15.75" customHeight="1">
      <c r="A58" s="30" t="s">
        <v>1915</v>
      </c>
      <c r="B58" s="31" t="s">
        <v>1791</v>
      </c>
      <c r="C58" s="31" t="s">
        <v>1792</v>
      </c>
      <c r="D58" s="31" t="s">
        <v>1793</v>
      </c>
      <c r="E58" s="28" t="s">
        <v>1916</v>
      </c>
      <c r="F58" s="28" t="s">
        <v>1813</v>
      </c>
      <c r="G58" s="28">
        <v>1610458</v>
      </c>
      <c r="H58" s="28">
        <v>1611159</v>
      </c>
      <c r="I58" s="28">
        <v>1</v>
      </c>
      <c r="J58" s="28">
        <v>43</v>
      </c>
      <c r="K58" s="28">
        <v>505</v>
      </c>
      <c r="L58" s="28">
        <v>701</v>
      </c>
      <c r="M58" s="29">
        <f t="shared" si="0"/>
        <v>0.72039942938659063</v>
      </c>
    </row>
    <row r="59" spans="1:13" ht="15.75" customHeight="1">
      <c r="A59" s="30" t="s">
        <v>1917</v>
      </c>
      <c r="B59" s="31" t="s">
        <v>1791</v>
      </c>
      <c r="C59" s="31" t="s">
        <v>1792</v>
      </c>
      <c r="D59" s="31" t="s">
        <v>1793</v>
      </c>
      <c r="E59" s="28" t="s">
        <v>1918</v>
      </c>
      <c r="F59" s="28" t="s">
        <v>1813</v>
      </c>
      <c r="G59" s="28">
        <v>1611159</v>
      </c>
      <c r="H59" s="28">
        <v>1611956</v>
      </c>
      <c r="I59" s="28">
        <v>1</v>
      </c>
      <c r="J59" s="28">
        <v>66</v>
      </c>
      <c r="K59" s="28">
        <v>633</v>
      </c>
      <c r="L59" s="28">
        <v>797</v>
      </c>
      <c r="M59" s="29">
        <f t="shared" si="0"/>
        <v>0.79422835633626099</v>
      </c>
    </row>
    <row r="60" spans="1:13" ht="15.75" customHeight="1">
      <c r="A60" s="30" t="s">
        <v>1919</v>
      </c>
      <c r="B60" s="31" t="s">
        <v>1791</v>
      </c>
      <c r="C60" s="31" t="s">
        <v>1792</v>
      </c>
      <c r="D60" s="31" t="s">
        <v>1793</v>
      </c>
      <c r="E60" s="28" t="s">
        <v>1920</v>
      </c>
      <c r="F60" s="28" t="s">
        <v>1813</v>
      </c>
      <c r="G60" s="28">
        <v>828520</v>
      </c>
      <c r="H60" s="28">
        <v>829356</v>
      </c>
      <c r="I60" s="28">
        <v>1</v>
      </c>
      <c r="J60" s="28">
        <v>55</v>
      </c>
      <c r="K60" s="28">
        <v>637</v>
      </c>
      <c r="L60" s="28">
        <v>836</v>
      </c>
      <c r="M60" s="29">
        <f t="shared" si="0"/>
        <v>0.76196172248803828</v>
      </c>
    </row>
    <row r="61" spans="1:13" ht="15.75" customHeight="1">
      <c r="A61" s="30" t="s">
        <v>1921</v>
      </c>
      <c r="B61" s="31" t="s">
        <v>1791</v>
      </c>
      <c r="C61" s="31" t="s">
        <v>1792</v>
      </c>
      <c r="D61" s="31" t="s">
        <v>1793</v>
      </c>
      <c r="E61" s="28" t="s">
        <v>1922</v>
      </c>
      <c r="F61" s="28" t="s">
        <v>1813</v>
      </c>
      <c r="G61" s="28">
        <v>309627</v>
      </c>
      <c r="H61" s="28">
        <v>311282</v>
      </c>
      <c r="I61" s="28">
        <v>1</v>
      </c>
      <c r="J61" s="28">
        <v>157</v>
      </c>
      <c r="K61" s="28">
        <v>1586</v>
      </c>
      <c r="L61" s="28">
        <v>1655</v>
      </c>
      <c r="M61" s="29">
        <f t="shared" si="0"/>
        <v>0.95830815709969785</v>
      </c>
    </row>
    <row r="62" spans="1:13" ht="15.75" customHeight="1">
      <c r="A62" s="30" t="s">
        <v>1923</v>
      </c>
      <c r="B62" s="31" t="s">
        <v>1791</v>
      </c>
      <c r="C62" s="31" t="s">
        <v>1792</v>
      </c>
      <c r="D62" s="31" t="s">
        <v>1793</v>
      </c>
      <c r="E62" s="28" t="s">
        <v>1924</v>
      </c>
      <c r="F62" s="28" t="s">
        <v>1813</v>
      </c>
      <c r="G62" s="28">
        <v>1126089</v>
      </c>
      <c r="H62" s="28">
        <v>1126877</v>
      </c>
      <c r="I62" s="28">
        <v>1</v>
      </c>
      <c r="J62" s="28">
        <v>87</v>
      </c>
      <c r="K62" s="28">
        <v>727</v>
      </c>
      <c r="L62" s="28">
        <v>788</v>
      </c>
      <c r="M62" s="29">
        <f t="shared" si="0"/>
        <v>0.92258883248730961</v>
      </c>
    </row>
    <row r="63" spans="1:13" ht="15.75" customHeight="1">
      <c r="A63" s="30" t="s">
        <v>1925</v>
      </c>
      <c r="B63" s="31" t="s">
        <v>1791</v>
      </c>
      <c r="C63" s="31" t="s">
        <v>1792</v>
      </c>
      <c r="D63" s="31" t="s">
        <v>1793</v>
      </c>
      <c r="E63" s="28" t="s">
        <v>1926</v>
      </c>
      <c r="F63" s="28" t="s">
        <v>1813</v>
      </c>
      <c r="G63" s="28">
        <v>1124850</v>
      </c>
      <c r="H63" s="28">
        <v>1126022</v>
      </c>
      <c r="I63" s="28">
        <v>1</v>
      </c>
      <c r="J63" s="28">
        <v>98</v>
      </c>
      <c r="K63" s="28">
        <v>1003</v>
      </c>
      <c r="L63" s="28">
        <v>1172</v>
      </c>
      <c r="M63" s="29">
        <f t="shared" si="0"/>
        <v>0.85580204778156999</v>
      </c>
    </row>
    <row r="64" spans="1:13" ht="15.75" customHeight="1">
      <c r="A64" s="30" t="s">
        <v>1927</v>
      </c>
      <c r="B64" s="31" t="s">
        <v>1791</v>
      </c>
      <c r="C64" s="31" t="s">
        <v>1792</v>
      </c>
      <c r="D64" s="31" t="s">
        <v>1793</v>
      </c>
      <c r="E64" s="28" t="s">
        <v>1928</v>
      </c>
      <c r="F64" s="28" t="s">
        <v>1813</v>
      </c>
      <c r="G64" s="28">
        <v>1213325</v>
      </c>
      <c r="H64" s="28">
        <v>1214242</v>
      </c>
      <c r="I64" s="28">
        <v>1</v>
      </c>
      <c r="J64" s="28">
        <v>104</v>
      </c>
      <c r="K64" s="28">
        <v>884</v>
      </c>
      <c r="L64" s="28">
        <v>917</v>
      </c>
      <c r="M64" s="29">
        <f t="shared" si="0"/>
        <v>0.96401308615049075</v>
      </c>
    </row>
    <row r="65" spans="1:13" ht="15.75" customHeight="1">
      <c r="A65" s="30" t="s">
        <v>1929</v>
      </c>
      <c r="B65" s="31" t="s">
        <v>1791</v>
      </c>
      <c r="C65" s="31" t="s">
        <v>1792</v>
      </c>
      <c r="D65" s="31" t="s">
        <v>1793</v>
      </c>
      <c r="E65" s="28" t="s">
        <v>1930</v>
      </c>
      <c r="F65" s="28" t="s">
        <v>1813</v>
      </c>
      <c r="G65" s="28">
        <v>969806</v>
      </c>
      <c r="H65" s="28">
        <v>970831</v>
      </c>
      <c r="I65" s="28">
        <v>1</v>
      </c>
      <c r="J65" s="28">
        <v>97</v>
      </c>
      <c r="K65" s="28">
        <v>904</v>
      </c>
      <c r="L65" s="28">
        <v>1025</v>
      </c>
      <c r="M65" s="29">
        <f t="shared" si="0"/>
        <v>0.88195121951219513</v>
      </c>
    </row>
    <row r="66" spans="1:13" ht="15.75" customHeight="1">
      <c r="A66" s="30" t="s">
        <v>1931</v>
      </c>
      <c r="B66" s="31" t="s">
        <v>1791</v>
      </c>
      <c r="C66" s="31" t="s">
        <v>1792</v>
      </c>
      <c r="D66" s="31" t="s">
        <v>1793</v>
      </c>
      <c r="E66" s="28" t="s">
        <v>1932</v>
      </c>
      <c r="F66" s="28" t="s">
        <v>1813</v>
      </c>
      <c r="G66" s="28">
        <v>789055</v>
      </c>
      <c r="H66" s="28">
        <v>789768</v>
      </c>
      <c r="I66" s="28">
        <v>1</v>
      </c>
      <c r="J66" s="28">
        <v>61</v>
      </c>
      <c r="K66" s="28">
        <v>581</v>
      </c>
      <c r="L66" s="28">
        <v>713</v>
      </c>
      <c r="M66" s="29">
        <f t="shared" si="0"/>
        <v>0.81486676016830295</v>
      </c>
    </row>
    <row r="67" spans="1:13" ht="15.75" customHeight="1">
      <c r="A67" s="30" t="s">
        <v>1933</v>
      </c>
      <c r="B67" s="31" t="s">
        <v>1791</v>
      </c>
      <c r="C67" s="31" t="s">
        <v>1792</v>
      </c>
      <c r="D67" s="31" t="s">
        <v>1793</v>
      </c>
      <c r="E67" s="28" t="s">
        <v>1934</v>
      </c>
      <c r="F67" s="28" t="s">
        <v>1813</v>
      </c>
      <c r="G67" s="28">
        <v>60321</v>
      </c>
      <c r="H67" s="28">
        <v>61319</v>
      </c>
      <c r="I67" s="28">
        <v>1</v>
      </c>
      <c r="J67" s="28">
        <v>121</v>
      </c>
      <c r="K67" s="28">
        <v>886</v>
      </c>
      <c r="L67" s="28">
        <v>998</v>
      </c>
      <c r="M67" s="29">
        <f t="shared" si="0"/>
        <v>0.88777555110220441</v>
      </c>
    </row>
    <row r="68" spans="1:13" ht="15.75" customHeight="1">
      <c r="A68" s="30" t="s">
        <v>1935</v>
      </c>
      <c r="B68" s="31" t="s">
        <v>1791</v>
      </c>
      <c r="C68" s="31" t="s">
        <v>1792</v>
      </c>
      <c r="D68" s="31" t="s">
        <v>1793</v>
      </c>
      <c r="E68" s="28" t="s">
        <v>1936</v>
      </c>
      <c r="F68" s="28" t="s">
        <v>1813</v>
      </c>
      <c r="G68" s="28">
        <v>1769521</v>
      </c>
      <c r="H68" s="28">
        <v>1770726</v>
      </c>
      <c r="I68" s="28">
        <v>1</v>
      </c>
      <c r="J68" s="28">
        <v>95</v>
      </c>
      <c r="K68" s="28">
        <v>1029</v>
      </c>
      <c r="L68" s="28">
        <v>1205</v>
      </c>
      <c r="M68" s="29">
        <f t="shared" si="0"/>
        <v>0.85394190871369291</v>
      </c>
    </row>
    <row r="69" spans="1:13" ht="15.75" customHeight="1">
      <c r="A69" s="30" t="s">
        <v>1937</v>
      </c>
      <c r="B69" s="31" t="s">
        <v>1791</v>
      </c>
      <c r="C69" s="31" t="s">
        <v>1792</v>
      </c>
      <c r="D69" s="31" t="s">
        <v>1793</v>
      </c>
      <c r="E69" s="28" t="s">
        <v>1938</v>
      </c>
      <c r="F69" s="28" t="s">
        <v>1813</v>
      </c>
      <c r="G69" s="28">
        <v>1768610</v>
      </c>
      <c r="H69" s="28">
        <v>1769524</v>
      </c>
      <c r="I69" s="28">
        <v>1</v>
      </c>
      <c r="J69" s="28">
        <v>74</v>
      </c>
      <c r="K69" s="28">
        <v>845</v>
      </c>
      <c r="L69" s="28">
        <v>914</v>
      </c>
      <c r="M69" s="29">
        <f t="shared" si="0"/>
        <v>0.92450765864332607</v>
      </c>
    </row>
    <row r="70" spans="1:13" ht="15.75" customHeight="1">
      <c r="A70" s="30" t="s">
        <v>1939</v>
      </c>
      <c r="B70" s="31" t="s">
        <v>1791</v>
      </c>
      <c r="C70" s="31" t="s">
        <v>1792</v>
      </c>
      <c r="D70" s="31" t="s">
        <v>1793</v>
      </c>
      <c r="E70" s="28" t="s">
        <v>1940</v>
      </c>
      <c r="F70" s="28" t="s">
        <v>1813</v>
      </c>
      <c r="G70" s="28">
        <v>1767547</v>
      </c>
      <c r="H70" s="28">
        <v>1768608</v>
      </c>
      <c r="I70" s="28">
        <v>1</v>
      </c>
      <c r="J70" s="28">
        <v>88</v>
      </c>
      <c r="K70" s="28">
        <v>945</v>
      </c>
      <c r="L70" s="28">
        <v>1061</v>
      </c>
      <c r="M70" s="29">
        <f t="shared" si="0"/>
        <v>0.89066918001885009</v>
      </c>
    </row>
    <row r="71" spans="1:13" ht="15.75" customHeight="1">
      <c r="A71" s="30" t="s">
        <v>1941</v>
      </c>
      <c r="B71" s="31" t="s">
        <v>1791</v>
      </c>
      <c r="C71" s="31" t="s">
        <v>1792</v>
      </c>
      <c r="D71" s="31" t="s">
        <v>1793</v>
      </c>
      <c r="E71" s="28" t="s">
        <v>1942</v>
      </c>
      <c r="F71" s="28" t="s">
        <v>1813</v>
      </c>
      <c r="G71" s="28">
        <v>1766762</v>
      </c>
      <c r="H71" s="28">
        <v>1767535</v>
      </c>
      <c r="I71" s="28">
        <v>1</v>
      </c>
      <c r="J71" s="28">
        <v>54</v>
      </c>
      <c r="K71" s="28">
        <v>587</v>
      </c>
      <c r="L71" s="28">
        <v>773</v>
      </c>
      <c r="M71" s="29">
        <f t="shared" si="0"/>
        <v>0.75937904269081502</v>
      </c>
    </row>
    <row r="72" spans="1:13" ht="15.75" customHeight="1">
      <c r="A72" s="30" t="s">
        <v>1943</v>
      </c>
      <c r="B72" s="31" t="s">
        <v>1791</v>
      </c>
      <c r="C72" s="31" t="s">
        <v>1792</v>
      </c>
      <c r="D72" s="31" t="s">
        <v>1793</v>
      </c>
      <c r="E72" s="28" t="s">
        <v>1944</v>
      </c>
      <c r="F72" s="28" t="s">
        <v>1813</v>
      </c>
      <c r="G72" s="28">
        <v>1765866</v>
      </c>
      <c r="H72" s="28">
        <v>1766750</v>
      </c>
      <c r="I72" s="28">
        <v>1</v>
      </c>
      <c r="J72" s="28">
        <v>65</v>
      </c>
      <c r="K72" s="28">
        <v>757</v>
      </c>
      <c r="L72" s="28">
        <v>884</v>
      </c>
      <c r="M72" s="29">
        <f t="shared" si="0"/>
        <v>0.85633484162895923</v>
      </c>
    </row>
    <row r="73" spans="1:13" ht="15.75" customHeight="1">
      <c r="A73" s="30" t="s">
        <v>1945</v>
      </c>
      <c r="B73" s="31" t="s">
        <v>1791</v>
      </c>
      <c r="C73" s="31" t="s">
        <v>1792</v>
      </c>
      <c r="D73" s="31" t="s">
        <v>1793</v>
      </c>
      <c r="E73" s="28" t="s">
        <v>1946</v>
      </c>
      <c r="F73" s="28" t="s">
        <v>1813</v>
      </c>
      <c r="G73" s="28">
        <v>1765061</v>
      </c>
      <c r="H73" s="28">
        <v>1765846</v>
      </c>
      <c r="I73" s="28">
        <v>1</v>
      </c>
      <c r="J73" s="28">
        <v>89</v>
      </c>
      <c r="K73" s="28">
        <v>751</v>
      </c>
      <c r="L73" s="28">
        <v>785</v>
      </c>
      <c r="M73" s="29">
        <f t="shared" si="0"/>
        <v>0.95668789808917198</v>
      </c>
    </row>
    <row r="74" spans="1:13" ht="15.75" customHeight="1">
      <c r="A74" s="30" t="s">
        <v>1947</v>
      </c>
      <c r="B74" s="31" t="s">
        <v>1791</v>
      </c>
      <c r="C74" s="31" t="s">
        <v>1792</v>
      </c>
      <c r="D74" s="31" t="s">
        <v>1793</v>
      </c>
      <c r="E74" s="28" t="s">
        <v>1948</v>
      </c>
      <c r="F74" s="28" t="s">
        <v>1808</v>
      </c>
      <c r="G74" s="28">
        <v>799857</v>
      </c>
      <c r="H74" s="28">
        <v>801509</v>
      </c>
      <c r="I74" s="28">
        <v>1</v>
      </c>
      <c r="J74" s="28">
        <v>204</v>
      </c>
      <c r="K74" s="28">
        <v>1596</v>
      </c>
      <c r="L74" s="28">
        <v>1652</v>
      </c>
      <c r="M74" s="29">
        <f t="shared" si="0"/>
        <v>0.96610169491525422</v>
      </c>
    </row>
    <row r="75" spans="1:13" ht="15.75" customHeight="1">
      <c r="A75" s="30" t="s">
        <v>1949</v>
      </c>
      <c r="B75" s="31" t="s">
        <v>1791</v>
      </c>
      <c r="C75" s="31" t="s">
        <v>1792</v>
      </c>
      <c r="D75" s="31" t="s">
        <v>1793</v>
      </c>
      <c r="E75" s="28" t="s">
        <v>1950</v>
      </c>
      <c r="F75" s="28" t="s">
        <v>1808</v>
      </c>
      <c r="G75" s="28">
        <v>1546667</v>
      </c>
      <c r="H75" s="28">
        <v>1548004</v>
      </c>
      <c r="I75" s="28">
        <v>1</v>
      </c>
      <c r="J75" s="28">
        <v>114</v>
      </c>
      <c r="K75" s="28">
        <v>1137</v>
      </c>
      <c r="L75" s="28">
        <v>1337</v>
      </c>
      <c r="M75" s="29">
        <f t="shared" si="0"/>
        <v>0.85041136873597611</v>
      </c>
    </row>
    <row r="76" spans="1:13" ht="15.75" customHeight="1">
      <c r="A76" s="30" t="s">
        <v>1951</v>
      </c>
      <c r="B76" s="31" t="s">
        <v>1791</v>
      </c>
      <c r="C76" s="31" t="s">
        <v>1792</v>
      </c>
      <c r="D76" s="31" t="s">
        <v>1793</v>
      </c>
      <c r="E76" s="28" t="s">
        <v>1952</v>
      </c>
      <c r="F76" s="28" t="s">
        <v>1813</v>
      </c>
      <c r="G76" s="28">
        <v>61392</v>
      </c>
      <c r="H76" s="28">
        <v>63155</v>
      </c>
      <c r="I76" s="28">
        <v>1</v>
      </c>
      <c r="J76" s="28">
        <v>200</v>
      </c>
      <c r="K76" s="28">
        <v>1727</v>
      </c>
      <c r="L76" s="28">
        <v>1763</v>
      </c>
      <c r="M76" s="29">
        <f t="shared" si="0"/>
        <v>0.97958026091888828</v>
      </c>
    </row>
    <row r="77" spans="1:13" ht="15.75" customHeight="1">
      <c r="A77" s="30" t="s">
        <v>1953</v>
      </c>
      <c r="B77" s="31" t="s">
        <v>1791</v>
      </c>
      <c r="C77" s="31" t="s">
        <v>1792</v>
      </c>
      <c r="D77" s="31" t="s">
        <v>1793</v>
      </c>
      <c r="E77" s="28" t="s">
        <v>1954</v>
      </c>
      <c r="F77" s="28" t="s">
        <v>1813</v>
      </c>
      <c r="G77" s="28">
        <v>214867</v>
      </c>
      <c r="H77" s="28">
        <v>215823</v>
      </c>
      <c r="I77" s="28">
        <v>1</v>
      </c>
      <c r="J77" s="28">
        <v>129</v>
      </c>
      <c r="K77" s="28">
        <v>932</v>
      </c>
      <c r="L77" s="28">
        <v>956</v>
      </c>
      <c r="M77" s="29">
        <f t="shared" si="0"/>
        <v>0.97489539748953979</v>
      </c>
    </row>
    <row r="78" spans="1:13" ht="15.75" customHeight="1">
      <c r="A78" s="30" t="s">
        <v>1955</v>
      </c>
      <c r="B78" s="31" t="s">
        <v>1791</v>
      </c>
      <c r="C78" s="31" t="s">
        <v>1792</v>
      </c>
      <c r="D78" s="31" t="s">
        <v>1793</v>
      </c>
      <c r="E78" s="28" t="s">
        <v>1956</v>
      </c>
      <c r="F78" s="28" t="s">
        <v>1813</v>
      </c>
      <c r="G78" s="28">
        <v>1355984</v>
      </c>
      <c r="H78" s="28">
        <v>1356670</v>
      </c>
      <c r="I78" s="28">
        <v>1</v>
      </c>
      <c r="J78" s="28">
        <v>77</v>
      </c>
      <c r="K78" s="28">
        <v>668</v>
      </c>
      <c r="L78" s="28">
        <v>686</v>
      </c>
      <c r="M78" s="29">
        <f t="shared" si="0"/>
        <v>0.97376093294460642</v>
      </c>
    </row>
    <row r="79" spans="1:13" ht="15.75" customHeight="1">
      <c r="A79" s="30" t="s">
        <v>1957</v>
      </c>
      <c r="B79" s="31" t="s">
        <v>1791</v>
      </c>
      <c r="C79" s="31" t="s">
        <v>1792</v>
      </c>
      <c r="D79" s="31" t="s">
        <v>1793</v>
      </c>
      <c r="E79" s="28" t="s">
        <v>1958</v>
      </c>
      <c r="F79" s="28" t="s">
        <v>1813</v>
      </c>
      <c r="G79" s="28">
        <v>357367</v>
      </c>
      <c r="H79" s="28">
        <v>358662</v>
      </c>
      <c r="I79" s="28">
        <v>1</v>
      </c>
      <c r="J79" s="28">
        <v>105</v>
      </c>
      <c r="K79" s="28">
        <v>1029</v>
      </c>
      <c r="L79" s="28">
        <v>1295</v>
      </c>
      <c r="M79" s="29">
        <f t="shared" si="0"/>
        <v>0.79459459459459458</v>
      </c>
    </row>
    <row r="80" spans="1:13" ht="15.75" customHeight="1">
      <c r="A80" s="30" t="s">
        <v>1959</v>
      </c>
      <c r="B80" s="31" t="s">
        <v>114</v>
      </c>
      <c r="C80" s="31" t="s">
        <v>1817</v>
      </c>
      <c r="D80" s="31" t="s">
        <v>1842</v>
      </c>
      <c r="E80" s="28" t="s">
        <v>1960</v>
      </c>
      <c r="F80" s="28" t="s">
        <v>1813</v>
      </c>
      <c r="G80" s="28">
        <v>174624</v>
      </c>
      <c r="H80" s="28">
        <v>175979</v>
      </c>
      <c r="I80" s="28">
        <v>1</v>
      </c>
      <c r="J80" s="28">
        <v>21</v>
      </c>
      <c r="K80" s="28">
        <v>261</v>
      </c>
      <c r="L80" s="28">
        <v>1355</v>
      </c>
      <c r="M80" s="29">
        <f t="shared" si="0"/>
        <v>0.19261992619926199</v>
      </c>
    </row>
    <row r="81" spans="1:13" ht="15.75" customHeight="1">
      <c r="A81" s="30" t="s">
        <v>1961</v>
      </c>
      <c r="B81" s="31" t="s">
        <v>1791</v>
      </c>
      <c r="C81" s="31" t="s">
        <v>1792</v>
      </c>
      <c r="D81" s="31" t="s">
        <v>1793</v>
      </c>
      <c r="E81" s="28" t="s">
        <v>1962</v>
      </c>
      <c r="F81" s="28" t="s">
        <v>1813</v>
      </c>
      <c r="G81" s="28">
        <v>154039</v>
      </c>
      <c r="H81" s="28">
        <v>155118</v>
      </c>
      <c r="I81" s="28">
        <v>1</v>
      </c>
      <c r="J81" s="28">
        <v>107</v>
      </c>
      <c r="K81" s="28">
        <v>895</v>
      </c>
      <c r="L81" s="28">
        <v>1079</v>
      </c>
      <c r="M81" s="29">
        <f t="shared" si="0"/>
        <v>0.82947173308619093</v>
      </c>
    </row>
    <row r="82" spans="1:13" ht="15.75" customHeight="1">
      <c r="A82" s="30" t="s">
        <v>1963</v>
      </c>
      <c r="B82" s="31" t="s">
        <v>1791</v>
      </c>
      <c r="C82" s="31" t="s">
        <v>1792</v>
      </c>
      <c r="D82" s="31" t="s">
        <v>1793</v>
      </c>
      <c r="E82" s="28" t="s">
        <v>1964</v>
      </c>
      <c r="F82" s="28" t="s">
        <v>1813</v>
      </c>
      <c r="G82" s="28">
        <v>1235301</v>
      </c>
      <c r="H82" s="28">
        <v>1236362</v>
      </c>
      <c r="I82" s="28">
        <v>1</v>
      </c>
      <c r="J82" s="28">
        <v>77</v>
      </c>
      <c r="K82" s="28">
        <v>592</v>
      </c>
      <c r="L82" s="28">
        <v>1061</v>
      </c>
      <c r="M82" s="29">
        <f t="shared" si="0"/>
        <v>0.55796418473138554</v>
      </c>
    </row>
    <row r="83" spans="1:13" ht="15.75" customHeight="1">
      <c r="A83" s="30" t="s">
        <v>1965</v>
      </c>
      <c r="B83" s="31" t="s">
        <v>1791</v>
      </c>
      <c r="C83" s="31" t="s">
        <v>1792</v>
      </c>
      <c r="D83" s="31" t="s">
        <v>1793</v>
      </c>
      <c r="E83" s="28" t="s">
        <v>1966</v>
      </c>
      <c r="F83" s="28" t="s">
        <v>1813</v>
      </c>
      <c r="G83" s="28">
        <v>402127</v>
      </c>
      <c r="H83" s="28">
        <v>402588</v>
      </c>
      <c r="I83" s="28">
        <v>1</v>
      </c>
      <c r="J83" s="28">
        <v>55</v>
      </c>
      <c r="K83" s="28">
        <v>437</v>
      </c>
      <c r="L83" s="28">
        <v>461</v>
      </c>
      <c r="M83" s="29">
        <f t="shared" si="0"/>
        <v>0.94793926247288507</v>
      </c>
    </row>
    <row r="84" spans="1:13" ht="15.75" customHeight="1">
      <c r="A84" s="30" t="s">
        <v>1967</v>
      </c>
      <c r="B84" s="31" t="s">
        <v>454</v>
      </c>
      <c r="C84" s="31" t="s">
        <v>1817</v>
      </c>
      <c r="D84" s="31" t="s">
        <v>1968</v>
      </c>
      <c r="E84" s="28" t="s">
        <v>1969</v>
      </c>
      <c r="F84" s="28" t="s">
        <v>1813</v>
      </c>
      <c r="G84" s="28">
        <v>1526338</v>
      </c>
      <c r="H84" s="28">
        <v>1527222</v>
      </c>
      <c r="I84" s="28">
        <v>1</v>
      </c>
      <c r="J84" s="28">
        <v>0</v>
      </c>
      <c r="K84" s="28">
        <v>0</v>
      </c>
      <c r="L84" s="28">
        <v>884</v>
      </c>
      <c r="M84" s="29">
        <f t="shared" si="0"/>
        <v>0</v>
      </c>
    </row>
    <row r="85" spans="1:13" ht="15.75" customHeight="1">
      <c r="A85" s="30" t="s">
        <v>1970</v>
      </c>
      <c r="B85" s="31" t="s">
        <v>1791</v>
      </c>
      <c r="C85" s="31" t="s">
        <v>1792</v>
      </c>
      <c r="D85" s="31" t="s">
        <v>1793</v>
      </c>
      <c r="E85" s="28" t="s">
        <v>1971</v>
      </c>
      <c r="F85" s="28" t="s">
        <v>1813</v>
      </c>
      <c r="G85" s="28">
        <v>289511</v>
      </c>
      <c r="H85" s="28">
        <v>290098</v>
      </c>
      <c r="I85" s="28">
        <v>1</v>
      </c>
      <c r="J85" s="28">
        <v>72</v>
      </c>
      <c r="K85" s="28">
        <v>575</v>
      </c>
      <c r="L85" s="28">
        <v>587</v>
      </c>
      <c r="M85" s="29">
        <f t="shared" si="0"/>
        <v>0.97955706984667801</v>
      </c>
    </row>
    <row r="86" spans="1:13" ht="15.75" customHeight="1">
      <c r="A86" s="30" t="s">
        <v>1972</v>
      </c>
      <c r="B86" s="31" t="s">
        <v>1791</v>
      </c>
      <c r="C86" s="31" t="s">
        <v>1792</v>
      </c>
      <c r="D86" s="31" t="s">
        <v>1793</v>
      </c>
      <c r="E86" s="28" t="s">
        <v>1973</v>
      </c>
      <c r="F86" s="28" t="s">
        <v>1808</v>
      </c>
      <c r="G86" s="28">
        <v>1644405</v>
      </c>
      <c r="H86" s="28">
        <v>1646054</v>
      </c>
      <c r="I86" s="28">
        <v>1</v>
      </c>
      <c r="J86" s="28">
        <v>169</v>
      </c>
      <c r="K86" s="28">
        <v>1459</v>
      </c>
      <c r="L86" s="28">
        <v>1649</v>
      </c>
      <c r="M86" s="29">
        <f t="shared" si="0"/>
        <v>0.88477865372953302</v>
      </c>
    </row>
    <row r="87" spans="1:13" ht="15.75" customHeight="1">
      <c r="A87" s="30" t="s">
        <v>1974</v>
      </c>
      <c r="B87" s="31" t="s">
        <v>1791</v>
      </c>
      <c r="C87" s="31" t="s">
        <v>1792</v>
      </c>
      <c r="D87" s="31" t="s">
        <v>1793</v>
      </c>
      <c r="E87" s="28" t="s">
        <v>1975</v>
      </c>
      <c r="F87" s="28" t="s">
        <v>1976</v>
      </c>
      <c r="G87" s="28">
        <v>333647</v>
      </c>
      <c r="H87" s="28">
        <v>334096</v>
      </c>
      <c r="I87" s="28">
        <v>1</v>
      </c>
      <c r="J87" s="28">
        <v>25</v>
      </c>
      <c r="K87" s="28">
        <v>254</v>
      </c>
      <c r="L87" s="28">
        <v>449</v>
      </c>
      <c r="M87" s="29">
        <f t="shared" si="0"/>
        <v>0.5657015590200446</v>
      </c>
    </row>
    <row r="88" spans="1:13" ht="15.75" customHeight="1">
      <c r="A88" s="30" t="s">
        <v>1977</v>
      </c>
      <c r="B88" s="31" t="s">
        <v>1791</v>
      </c>
      <c r="C88" s="31" t="s">
        <v>1792</v>
      </c>
      <c r="D88" s="31" t="s">
        <v>1793</v>
      </c>
      <c r="E88" s="28" t="s">
        <v>1978</v>
      </c>
      <c r="F88" s="28" t="s">
        <v>1976</v>
      </c>
      <c r="G88" s="28">
        <v>332256</v>
      </c>
      <c r="H88" s="28">
        <v>333650</v>
      </c>
      <c r="I88" s="28">
        <v>1</v>
      </c>
      <c r="J88" s="28">
        <v>154</v>
      </c>
      <c r="K88" s="28">
        <v>1286</v>
      </c>
      <c r="L88" s="28">
        <v>1394</v>
      </c>
      <c r="M88" s="29">
        <f t="shared" si="0"/>
        <v>0.92252510760401718</v>
      </c>
    </row>
    <row r="89" spans="1:13" ht="15.75" customHeight="1">
      <c r="A89" s="30" t="s">
        <v>1979</v>
      </c>
      <c r="B89" s="31" t="s">
        <v>1791</v>
      </c>
      <c r="C89" s="31" t="s">
        <v>1792</v>
      </c>
      <c r="D89" s="31" t="s">
        <v>1793</v>
      </c>
      <c r="E89" s="28" t="s">
        <v>1980</v>
      </c>
      <c r="F89" s="28" t="s">
        <v>1976</v>
      </c>
      <c r="G89" s="28">
        <v>331039</v>
      </c>
      <c r="H89" s="28">
        <v>332259</v>
      </c>
      <c r="I89" s="28">
        <v>1</v>
      </c>
      <c r="J89" s="28">
        <v>144</v>
      </c>
      <c r="K89" s="28">
        <v>1170</v>
      </c>
      <c r="L89" s="28">
        <v>1220</v>
      </c>
      <c r="M89" s="29">
        <f t="shared" si="0"/>
        <v>0.95901639344262291</v>
      </c>
    </row>
    <row r="90" spans="1:13" ht="15.75" customHeight="1">
      <c r="A90" s="30" t="s">
        <v>1981</v>
      </c>
      <c r="B90" s="31" t="s">
        <v>1791</v>
      </c>
      <c r="C90" s="31" t="s">
        <v>1792</v>
      </c>
      <c r="D90" s="31" t="s">
        <v>1793</v>
      </c>
      <c r="E90" s="28" t="s">
        <v>1982</v>
      </c>
      <c r="F90" s="28" t="s">
        <v>1976</v>
      </c>
      <c r="G90" s="28">
        <v>330350</v>
      </c>
      <c r="H90" s="28">
        <v>331042</v>
      </c>
      <c r="I90" s="28">
        <v>1</v>
      </c>
      <c r="J90" s="28">
        <v>59</v>
      </c>
      <c r="K90" s="28">
        <v>600</v>
      </c>
      <c r="L90" s="28">
        <v>692</v>
      </c>
      <c r="M90" s="29">
        <f t="shared" si="0"/>
        <v>0.86705202312138729</v>
      </c>
    </row>
    <row r="91" spans="1:13" ht="15.75" customHeight="1">
      <c r="A91" s="30" t="s">
        <v>1983</v>
      </c>
      <c r="B91" s="31" t="s">
        <v>1791</v>
      </c>
      <c r="C91" s="31" t="s">
        <v>1792</v>
      </c>
      <c r="D91" s="31" t="s">
        <v>1793</v>
      </c>
      <c r="E91" s="28" t="s">
        <v>1984</v>
      </c>
      <c r="F91" s="28" t="s">
        <v>1813</v>
      </c>
      <c r="G91" s="28">
        <v>290912</v>
      </c>
      <c r="H91" s="28">
        <v>291955</v>
      </c>
      <c r="I91" s="28">
        <v>1</v>
      </c>
      <c r="J91" s="28">
        <v>110</v>
      </c>
      <c r="K91" s="28">
        <v>1038</v>
      </c>
      <c r="L91" s="28">
        <v>1043</v>
      </c>
      <c r="M91" s="29">
        <f t="shared" si="0"/>
        <v>0.9952061361457335</v>
      </c>
    </row>
    <row r="92" spans="1:13" ht="15.75" customHeight="1">
      <c r="A92" s="30" t="s">
        <v>1985</v>
      </c>
      <c r="B92" s="31" t="s">
        <v>1791</v>
      </c>
      <c r="C92" s="31" t="s">
        <v>1792</v>
      </c>
      <c r="D92" s="31" t="s">
        <v>1793</v>
      </c>
      <c r="E92" s="28" t="s">
        <v>1986</v>
      </c>
      <c r="F92" s="28" t="s">
        <v>1813</v>
      </c>
      <c r="G92" s="28">
        <v>1180817</v>
      </c>
      <c r="H92" s="28">
        <v>1181743</v>
      </c>
      <c r="I92" s="28">
        <v>1</v>
      </c>
      <c r="J92" s="28">
        <v>124</v>
      </c>
      <c r="K92" s="28">
        <v>906</v>
      </c>
      <c r="L92" s="28">
        <v>926</v>
      </c>
      <c r="M92" s="29">
        <f t="shared" si="0"/>
        <v>0.97840172786177104</v>
      </c>
    </row>
    <row r="93" spans="1:13" ht="15.75" customHeight="1">
      <c r="A93" s="30" t="s">
        <v>1987</v>
      </c>
      <c r="B93" s="31" t="s">
        <v>1791</v>
      </c>
      <c r="C93" s="31" t="s">
        <v>1792</v>
      </c>
      <c r="D93" s="31" t="s">
        <v>1793</v>
      </c>
      <c r="E93" s="28" t="s">
        <v>1988</v>
      </c>
      <c r="F93" s="28" t="s">
        <v>1813</v>
      </c>
      <c r="G93" s="28">
        <v>1595753</v>
      </c>
      <c r="H93" s="28">
        <v>1597183</v>
      </c>
      <c r="I93" s="28">
        <v>1</v>
      </c>
      <c r="J93" s="28">
        <v>161</v>
      </c>
      <c r="K93" s="28">
        <v>1282</v>
      </c>
      <c r="L93" s="28">
        <v>1430</v>
      </c>
      <c r="M93" s="29">
        <f t="shared" si="0"/>
        <v>0.89650349650349648</v>
      </c>
    </row>
    <row r="94" spans="1:13" ht="15.75" customHeight="1">
      <c r="A94" s="30" t="s">
        <v>1989</v>
      </c>
      <c r="B94" s="31" t="s">
        <v>1791</v>
      </c>
      <c r="C94" s="31" t="s">
        <v>1792</v>
      </c>
      <c r="D94" s="31" t="s">
        <v>1793</v>
      </c>
      <c r="E94" s="28" t="s">
        <v>1990</v>
      </c>
      <c r="F94" s="28" t="s">
        <v>1813</v>
      </c>
      <c r="G94" s="28">
        <v>1168738</v>
      </c>
      <c r="H94" s="28">
        <v>1169778</v>
      </c>
      <c r="I94" s="28">
        <v>1</v>
      </c>
      <c r="J94" s="28">
        <v>115</v>
      </c>
      <c r="K94" s="28">
        <v>1014</v>
      </c>
      <c r="L94" s="28">
        <v>1040</v>
      </c>
      <c r="M94" s="29">
        <f t="shared" si="0"/>
        <v>0.97499999999999998</v>
      </c>
    </row>
    <row r="95" spans="1:13" ht="15.75" customHeight="1">
      <c r="A95" s="30" t="s">
        <v>1991</v>
      </c>
      <c r="B95" s="31" t="s">
        <v>1791</v>
      </c>
      <c r="C95" s="31" t="s">
        <v>1792</v>
      </c>
      <c r="D95" s="31" t="s">
        <v>1793</v>
      </c>
      <c r="E95" s="28" t="s">
        <v>1992</v>
      </c>
      <c r="F95" s="28" t="s">
        <v>1813</v>
      </c>
      <c r="G95" s="28">
        <v>925683</v>
      </c>
      <c r="H95" s="28">
        <v>926696</v>
      </c>
      <c r="I95" s="28">
        <v>1</v>
      </c>
      <c r="J95" s="28">
        <v>0</v>
      </c>
      <c r="K95" s="28">
        <v>0</v>
      </c>
      <c r="L95" s="28">
        <v>1013</v>
      </c>
      <c r="M95" s="29">
        <f t="shared" si="0"/>
        <v>0</v>
      </c>
    </row>
    <row r="96" spans="1:13" ht="15.75" customHeight="1">
      <c r="A96" s="30" t="s">
        <v>1993</v>
      </c>
      <c r="B96" s="31" t="s">
        <v>114</v>
      </c>
      <c r="C96" s="31" t="s">
        <v>1817</v>
      </c>
      <c r="D96" s="31" t="s">
        <v>1842</v>
      </c>
      <c r="E96" s="28" t="s">
        <v>1994</v>
      </c>
      <c r="F96" s="28" t="s">
        <v>1813</v>
      </c>
      <c r="G96" s="28">
        <v>1556633</v>
      </c>
      <c r="H96" s="28">
        <v>1557547</v>
      </c>
      <c r="I96" s="28">
        <v>1</v>
      </c>
      <c r="J96" s="28">
        <v>0</v>
      </c>
      <c r="K96" s="28">
        <v>0</v>
      </c>
      <c r="L96" s="28">
        <v>914</v>
      </c>
      <c r="M96" s="29">
        <f t="shared" si="0"/>
        <v>0</v>
      </c>
    </row>
    <row r="97" spans="1:13" ht="15.75" customHeight="1">
      <c r="A97" s="30" t="s">
        <v>1995</v>
      </c>
      <c r="B97" s="31" t="s">
        <v>1791</v>
      </c>
      <c r="C97" s="31" t="s">
        <v>1792</v>
      </c>
      <c r="D97" s="31" t="s">
        <v>1793</v>
      </c>
      <c r="E97" s="28" t="s">
        <v>1996</v>
      </c>
      <c r="F97" s="28" t="s">
        <v>1813</v>
      </c>
      <c r="G97" s="28">
        <v>1057465</v>
      </c>
      <c r="H97" s="28">
        <v>1060203</v>
      </c>
      <c r="I97" s="28">
        <v>1</v>
      </c>
      <c r="J97" s="28">
        <v>253</v>
      </c>
      <c r="K97" s="28">
        <v>2347</v>
      </c>
      <c r="L97" s="28">
        <v>2738</v>
      </c>
      <c r="M97" s="29">
        <f t="shared" si="0"/>
        <v>0.85719503287070853</v>
      </c>
    </row>
    <row r="98" spans="1:13" ht="15.75" customHeight="1">
      <c r="A98" s="30" t="s">
        <v>1997</v>
      </c>
      <c r="B98" s="31" t="s">
        <v>1791</v>
      </c>
      <c r="C98" s="31" t="s">
        <v>1792</v>
      </c>
      <c r="D98" s="31" t="s">
        <v>1793</v>
      </c>
      <c r="E98" s="28" t="s">
        <v>1998</v>
      </c>
      <c r="F98" s="28" t="s">
        <v>1813</v>
      </c>
      <c r="G98" s="28">
        <v>1060231</v>
      </c>
      <c r="H98" s="28">
        <v>1062108</v>
      </c>
      <c r="I98" s="28">
        <v>1</v>
      </c>
      <c r="J98" s="28">
        <v>55</v>
      </c>
      <c r="K98" s="28">
        <v>841</v>
      </c>
      <c r="L98" s="28">
        <v>1877</v>
      </c>
      <c r="M98" s="29">
        <f t="shared" si="0"/>
        <v>0.44805540756526374</v>
      </c>
    </row>
    <row r="99" spans="1:13" ht="15.75" customHeight="1">
      <c r="A99" s="30" t="s">
        <v>1999</v>
      </c>
      <c r="B99" s="31" t="s">
        <v>1791</v>
      </c>
      <c r="C99" s="31" t="s">
        <v>1792</v>
      </c>
      <c r="D99" s="31" t="s">
        <v>1793</v>
      </c>
      <c r="E99" s="28" t="s">
        <v>2000</v>
      </c>
      <c r="F99" s="28" t="s">
        <v>2001</v>
      </c>
      <c r="G99" s="28">
        <v>766152</v>
      </c>
      <c r="H99" s="28">
        <v>766904</v>
      </c>
      <c r="I99" s="28">
        <v>1</v>
      </c>
      <c r="J99" s="28">
        <v>77</v>
      </c>
      <c r="K99" s="28">
        <v>706</v>
      </c>
      <c r="L99" s="28">
        <v>752</v>
      </c>
      <c r="M99" s="29">
        <f t="shared" si="0"/>
        <v>0.93882978723404253</v>
      </c>
    </row>
    <row r="100" spans="1:13" ht="15.75" customHeight="1">
      <c r="A100" s="30" t="s">
        <v>2002</v>
      </c>
      <c r="B100" s="31" t="s">
        <v>1791</v>
      </c>
      <c r="C100" s="31" t="s">
        <v>1792</v>
      </c>
      <c r="D100" s="31" t="s">
        <v>1793</v>
      </c>
      <c r="E100" s="28" t="s">
        <v>2003</v>
      </c>
      <c r="F100" s="28" t="s">
        <v>1813</v>
      </c>
      <c r="G100" s="28">
        <v>546078</v>
      </c>
      <c r="H100" s="28">
        <v>547118</v>
      </c>
      <c r="I100" s="28">
        <v>1</v>
      </c>
      <c r="J100" s="28">
        <v>97</v>
      </c>
      <c r="K100" s="28">
        <v>934</v>
      </c>
      <c r="L100" s="28">
        <v>1040</v>
      </c>
      <c r="M100" s="29">
        <f t="shared" si="0"/>
        <v>0.89807692307692311</v>
      </c>
    </row>
    <row r="101" spans="1:13" ht="15.75" customHeight="1">
      <c r="A101" s="30" t="s">
        <v>2004</v>
      </c>
      <c r="B101" s="31" t="s">
        <v>1791</v>
      </c>
      <c r="C101" s="31" t="s">
        <v>1792</v>
      </c>
      <c r="D101" s="31" t="s">
        <v>1793</v>
      </c>
      <c r="E101" s="28" t="s">
        <v>2005</v>
      </c>
      <c r="F101" s="28" t="s">
        <v>1813</v>
      </c>
      <c r="G101" s="28">
        <v>924206</v>
      </c>
      <c r="H101" s="28">
        <v>925621</v>
      </c>
      <c r="I101" s="28">
        <v>1</v>
      </c>
      <c r="J101" s="28">
        <v>2</v>
      </c>
      <c r="K101" s="28">
        <v>48</v>
      </c>
      <c r="L101" s="28">
        <v>1415</v>
      </c>
      <c r="M101" s="29">
        <f t="shared" si="0"/>
        <v>3.3922261484098937E-2</v>
      </c>
    </row>
    <row r="102" spans="1:13" ht="15.75" customHeight="1">
      <c r="A102" s="30" t="s">
        <v>2006</v>
      </c>
      <c r="B102" s="31" t="s">
        <v>1791</v>
      </c>
      <c r="C102" s="31" t="s">
        <v>1792</v>
      </c>
      <c r="D102" s="31" t="s">
        <v>1793</v>
      </c>
      <c r="E102" s="28" t="s">
        <v>2007</v>
      </c>
      <c r="F102" s="28" t="s">
        <v>1813</v>
      </c>
      <c r="G102" s="28">
        <v>1788088</v>
      </c>
      <c r="H102" s="28">
        <v>1789155</v>
      </c>
      <c r="I102" s="28">
        <v>1</v>
      </c>
      <c r="J102" s="28">
        <v>114</v>
      </c>
      <c r="K102" s="28">
        <v>1003</v>
      </c>
      <c r="L102" s="28">
        <v>1067</v>
      </c>
      <c r="M102" s="29">
        <f t="shared" si="0"/>
        <v>0.94001874414245545</v>
      </c>
    </row>
    <row r="103" spans="1:13" ht="15.75" customHeight="1">
      <c r="A103" s="30" t="s">
        <v>2008</v>
      </c>
      <c r="B103" s="31" t="s">
        <v>1791</v>
      </c>
      <c r="C103" s="31" t="s">
        <v>1792</v>
      </c>
      <c r="D103" s="31" t="s">
        <v>1793</v>
      </c>
      <c r="E103" s="28" t="s">
        <v>2009</v>
      </c>
      <c r="F103" s="28" t="s">
        <v>2001</v>
      </c>
      <c r="G103" s="28">
        <v>1069855</v>
      </c>
      <c r="H103" s="28">
        <v>1071414</v>
      </c>
      <c r="I103" s="28">
        <v>1</v>
      </c>
      <c r="J103" s="28">
        <v>115</v>
      </c>
      <c r="K103" s="28">
        <v>1333</v>
      </c>
      <c r="L103" s="28">
        <v>1559</v>
      </c>
      <c r="M103" s="29">
        <f t="shared" si="0"/>
        <v>0.85503527902501608</v>
      </c>
    </row>
    <row r="104" spans="1:13" ht="15.75" customHeight="1">
      <c r="A104" s="30" t="s">
        <v>2010</v>
      </c>
      <c r="B104" s="31" t="s">
        <v>1791</v>
      </c>
      <c r="C104" s="31" t="s">
        <v>1792</v>
      </c>
      <c r="D104" s="31" t="s">
        <v>1793</v>
      </c>
      <c r="E104" s="28" t="s">
        <v>2011</v>
      </c>
      <c r="F104" s="28" t="s">
        <v>2001</v>
      </c>
      <c r="G104" s="28">
        <v>1149325</v>
      </c>
      <c r="H104" s="28">
        <v>1149642</v>
      </c>
      <c r="I104" s="28">
        <v>1</v>
      </c>
      <c r="J104" s="28">
        <v>36</v>
      </c>
      <c r="K104" s="28">
        <v>311</v>
      </c>
      <c r="L104" s="28">
        <v>317</v>
      </c>
      <c r="M104" s="29">
        <f t="shared" si="0"/>
        <v>0.98107255520504733</v>
      </c>
    </row>
    <row r="105" spans="1:13" ht="15.75" customHeight="1">
      <c r="A105" s="30" t="s">
        <v>2012</v>
      </c>
      <c r="B105" s="31" t="s">
        <v>1791</v>
      </c>
      <c r="C105" s="31" t="s">
        <v>1792</v>
      </c>
      <c r="D105" s="31" t="s">
        <v>1793</v>
      </c>
      <c r="E105" s="28" t="s">
        <v>2013</v>
      </c>
      <c r="F105" s="28" t="s">
        <v>2001</v>
      </c>
      <c r="G105" s="28">
        <v>1149653</v>
      </c>
      <c r="H105" s="28">
        <v>1150297</v>
      </c>
      <c r="I105" s="28">
        <v>1</v>
      </c>
      <c r="J105" s="28">
        <v>66</v>
      </c>
      <c r="K105" s="28">
        <v>607</v>
      </c>
      <c r="L105" s="28">
        <v>644</v>
      </c>
      <c r="M105" s="29">
        <f t="shared" si="0"/>
        <v>0.94254658385093171</v>
      </c>
    </row>
    <row r="106" spans="1:13" ht="15.75" customHeight="1">
      <c r="A106" s="30" t="s">
        <v>2014</v>
      </c>
      <c r="B106" s="31" t="s">
        <v>1791</v>
      </c>
      <c r="C106" s="31" t="s">
        <v>1792</v>
      </c>
      <c r="D106" s="31" t="s">
        <v>1793</v>
      </c>
      <c r="E106" s="28" t="s">
        <v>2015</v>
      </c>
      <c r="F106" s="28" t="s">
        <v>2001</v>
      </c>
      <c r="G106" s="28">
        <v>1150327</v>
      </c>
      <c r="H106" s="28">
        <v>1150830</v>
      </c>
      <c r="I106" s="28">
        <v>1</v>
      </c>
      <c r="J106" s="28">
        <v>38</v>
      </c>
      <c r="K106" s="28">
        <v>446</v>
      </c>
      <c r="L106" s="28">
        <v>503</v>
      </c>
      <c r="M106" s="29">
        <f t="shared" si="0"/>
        <v>0.88667992047713717</v>
      </c>
    </row>
    <row r="107" spans="1:13" ht="15.75" customHeight="1">
      <c r="A107" s="30" t="s">
        <v>2016</v>
      </c>
      <c r="B107" s="31" t="s">
        <v>1791</v>
      </c>
      <c r="C107" s="31" t="s">
        <v>1792</v>
      </c>
      <c r="D107" s="31" t="s">
        <v>1793</v>
      </c>
      <c r="E107" s="28" t="s">
        <v>2017</v>
      </c>
      <c r="F107" s="28" t="s">
        <v>2001</v>
      </c>
      <c r="G107" s="28">
        <v>1150841</v>
      </c>
      <c r="H107" s="28">
        <v>1151626</v>
      </c>
      <c r="I107" s="28">
        <v>1</v>
      </c>
      <c r="J107" s="28">
        <v>82</v>
      </c>
      <c r="K107" s="28">
        <v>711</v>
      </c>
      <c r="L107" s="28">
        <v>785</v>
      </c>
      <c r="M107" s="29">
        <f t="shared" si="0"/>
        <v>0.90573248407643314</v>
      </c>
    </row>
    <row r="108" spans="1:13" ht="15.75" customHeight="1">
      <c r="A108" s="30" t="s">
        <v>2018</v>
      </c>
      <c r="B108" s="31" t="s">
        <v>1791</v>
      </c>
      <c r="C108" s="31" t="s">
        <v>1792</v>
      </c>
      <c r="D108" s="31" t="s">
        <v>1793</v>
      </c>
      <c r="E108" s="28" t="s">
        <v>2019</v>
      </c>
      <c r="F108" s="28" t="s">
        <v>2001</v>
      </c>
      <c r="G108" s="28">
        <v>1151623</v>
      </c>
      <c r="H108" s="28">
        <v>1152417</v>
      </c>
      <c r="I108" s="28">
        <v>1</v>
      </c>
      <c r="J108" s="28">
        <v>87</v>
      </c>
      <c r="K108" s="28">
        <v>781</v>
      </c>
      <c r="L108" s="28">
        <v>794</v>
      </c>
      <c r="M108" s="29">
        <f t="shared" si="0"/>
        <v>0.98362720403022674</v>
      </c>
    </row>
    <row r="109" spans="1:13" ht="15.75" customHeight="1">
      <c r="A109" s="32"/>
      <c r="B109" s="33"/>
      <c r="C109" s="33"/>
      <c r="D109" s="33"/>
      <c r="E109" s="34"/>
      <c r="F109" s="34"/>
      <c r="G109" s="34"/>
      <c r="H109" s="34"/>
      <c r="I109" s="34"/>
      <c r="J109" s="34"/>
      <c r="K109" s="34"/>
      <c r="L109" s="34"/>
      <c r="M109" s="35"/>
    </row>
    <row r="110" spans="1:13" ht="15.75" customHeight="1">
      <c r="A110" s="32"/>
      <c r="B110" s="33"/>
      <c r="C110" s="33"/>
      <c r="D110" s="33"/>
      <c r="E110" s="34"/>
      <c r="F110" s="34"/>
      <c r="G110" s="34"/>
      <c r="H110" s="34"/>
      <c r="I110" s="34"/>
      <c r="J110" s="34"/>
      <c r="K110" s="34"/>
      <c r="L110" s="34"/>
      <c r="M110" s="35"/>
    </row>
    <row r="111" spans="1:13" ht="15.75" customHeight="1"/>
    <row r="112" spans="1:1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M110" xr:uid="{00000000-0009-0000-0000-000001000000}">
    <sortState xmlns:xlrd2="http://schemas.microsoft.com/office/spreadsheetml/2017/richdata2" ref="A3:M110">
      <sortCondition ref="B3:B110"/>
      <sortCondition ref="A3:A110"/>
    </sortState>
  </autoFilter>
  <mergeCells count="1">
    <mergeCell ref="J2:M2"/>
  </mergeCells>
  <conditionalFormatting sqref="M4:M110">
    <cfRule type="colorScale" priority="1">
      <colorScale>
        <cfvo type="formula" val="0.2"/>
        <cfvo type="formula" val="0.5"/>
        <cfvo type="formula" val="0.8"/>
        <color rgb="FFE67C73"/>
        <color rgb="FFFFFFFF"/>
        <color rgb="FF57BB8A"/>
      </colorScale>
    </cfRule>
  </conditionalFormatting>
  <conditionalFormatting sqref="I4:I110">
    <cfRule type="colorScale" priority="2">
      <colorScale>
        <cfvo type="formula" val="0.2"/>
        <cfvo type="formula" val="0.5"/>
        <cfvo type="formula" val="0.8"/>
        <color rgb="FFE67C73"/>
        <color rgb="FFFFFFFF"/>
        <color rgb="FF57BB8A"/>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E599"/>
    <outlinePr summaryBelow="0" summaryRight="0"/>
  </sheetPr>
  <dimension ref="A1:T1000"/>
  <sheetViews>
    <sheetView workbookViewId="0"/>
  </sheetViews>
  <sheetFormatPr defaultColWidth="14.42578125" defaultRowHeight="15" customHeight="1"/>
  <cols>
    <col min="1" max="1" width="18.28515625" customWidth="1"/>
    <col min="2" max="2" width="22.7109375" customWidth="1"/>
    <col min="3" max="10" width="10.85546875" customWidth="1"/>
    <col min="11" max="11" width="11.5703125" customWidth="1"/>
    <col min="12" max="12" width="8.42578125" customWidth="1"/>
    <col min="13" max="13" width="8.5703125" customWidth="1"/>
    <col min="14" max="14" width="29.140625" customWidth="1"/>
    <col min="15" max="16" width="16.42578125" customWidth="1"/>
    <col min="17" max="17" width="17" customWidth="1"/>
    <col min="18" max="19" width="16.42578125" customWidth="1"/>
    <col min="20" max="20" width="11.42578125" customWidth="1"/>
  </cols>
  <sheetData>
    <row r="1" spans="1:20" ht="42" customHeight="1">
      <c r="A1" s="36" t="s">
        <v>2020</v>
      </c>
      <c r="B1" s="37"/>
      <c r="C1" s="37"/>
      <c r="D1" s="38"/>
      <c r="E1" s="38"/>
      <c r="F1" s="38"/>
      <c r="G1" s="38"/>
      <c r="H1" s="38"/>
      <c r="I1" s="38"/>
      <c r="J1" s="38"/>
      <c r="K1" s="39"/>
      <c r="M1" s="40"/>
      <c r="N1" s="40"/>
      <c r="O1" s="41"/>
      <c r="P1" s="41"/>
      <c r="Q1" s="41"/>
      <c r="R1" s="41"/>
      <c r="S1" s="41"/>
      <c r="T1" s="41"/>
    </row>
    <row r="2" spans="1:20" ht="27.75" customHeight="1">
      <c r="A2" s="42" t="s">
        <v>2021</v>
      </c>
      <c r="B2" s="43"/>
      <c r="C2" s="43"/>
      <c r="D2" s="44"/>
      <c r="E2" s="44"/>
      <c r="F2" s="44"/>
      <c r="G2" s="44"/>
      <c r="H2" s="44"/>
      <c r="I2" s="44"/>
      <c r="J2" s="44"/>
      <c r="K2" s="39"/>
      <c r="L2" s="45" t="s">
        <v>2022</v>
      </c>
      <c r="M2" s="40"/>
      <c r="N2" s="40"/>
      <c r="O2" s="41"/>
      <c r="P2" s="41"/>
      <c r="Q2" s="41"/>
      <c r="R2" s="41"/>
      <c r="S2" s="41"/>
      <c r="T2" s="41"/>
    </row>
    <row r="3" spans="1:20" ht="15.75" customHeight="1">
      <c r="A3" s="46" t="s">
        <v>2023</v>
      </c>
      <c r="B3" s="47" t="s">
        <v>2</v>
      </c>
      <c r="C3" s="47" t="s">
        <v>2024</v>
      </c>
      <c r="D3" s="48" t="s">
        <v>2025</v>
      </c>
      <c r="E3" s="48" t="s">
        <v>2026</v>
      </c>
      <c r="F3" s="48" t="s">
        <v>2027</v>
      </c>
      <c r="G3" s="48" t="s">
        <v>2028</v>
      </c>
      <c r="H3" s="48" t="s">
        <v>2029</v>
      </c>
      <c r="I3" s="48" t="s">
        <v>1972</v>
      </c>
      <c r="J3" s="48" t="s">
        <v>2030</v>
      </c>
      <c r="K3" s="39"/>
      <c r="L3" s="49" t="s">
        <v>2031</v>
      </c>
      <c r="M3" s="49" t="s">
        <v>2032</v>
      </c>
      <c r="N3" s="49" t="s">
        <v>2033</v>
      </c>
      <c r="O3" s="50" t="s">
        <v>2034</v>
      </c>
      <c r="P3" s="50" t="s">
        <v>2035</v>
      </c>
      <c r="Q3" s="51" t="s">
        <v>2036</v>
      </c>
      <c r="R3" s="51" t="s">
        <v>2037</v>
      </c>
      <c r="S3" s="51" t="s">
        <v>2038</v>
      </c>
      <c r="T3" s="51" t="s">
        <v>2039</v>
      </c>
    </row>
    <row r="4" spans="1:20" ht="15.75" customHeight="1">
      <c r="A4" s="52" t="s">
        <v>442</v>
      </c>
      <c r="B4" s="38" t="s">
        <v>443</v>
      </c>
      <c r="C4" s="38">
        <v>33</v>
      </c>
      <c r="D4" s="38" t="s">
        <v>2040</v>
      </c>
      <c r="E4" s="38" t="s">
        <v>2041</v>
      </c>
      <c r="F4" s="38" t="s">
        <v>2042</v>
      </c>
      <c r="G4" s="38" t="s">
        <v>2043</v>
      </c>
      <c r="H4" s="38" t="s">
        <v>2044</v>
      </c>
      <c r="I4" s="38" t="s">
        <v>2045</v>
      </c>
      <c r="J4" s="38" t="s">
        <v>2046</v>
      </c>
      <c r="K4" s="53"/>
      <c r="L4" s="54" t="s">
        <v>2025</v>
      </c>
      <c r="M4" s="55" t="s">
        <v>2047</v>
      </c>
      <c r="N4" s="56" t="s">
        <v>2048</v>
      </c>
      <c r="O4" s="185">
        <v>375899</v>
      </c>
      <c r="P4" s="185">
        <v>376521</v>
      </c>
      <c r="Q4" s="185">
        <v>609746</v>
      </c>
      <c r="R4" s="185">
        <v>610390</v>
      </c>
      <c r="S4" s="185">
        <v>622</v>
      </c>
      <c r="T4" s="185" t="s">
        <v>2049</v>
      </c>
    </row>
    <row r="5" spans="1:20" ht="15.75" customHeight="1">
      <c r="A5" s="52" t="s">
        <v>453</v>
      </c>
      <c r="B5" s="38" t="s">
        <v>454</v>
      </c>
      <c r="C5" s="38">
        <v>107</v>
      </c>
      <c r="D5" s="38" t="s">
        <v>2050</v>
      </c>
      <c r="E5" s="38" t="s">
        <v>2051</v>
      </c>
      <c r="F5" s="38" t="s">
        <v>2052</v>
      </c>
      <c r="G5" s="38" t="s">
        <v>2053</v>
      </c>
      <c r="H5" s="38" t="s">
        <v>2054</v>
      </c>
      <c r="I5" s="38" t="s">
        <v>2055</v>
      </c>
      <c r="J5" s="38" t="s">
        <v>2056</v>
      </c>
      <c r="K5" s="53"/>
      <c r="L5" s="57"/>
      <c r="M5" s="55" t="s">
        <v>2057</v>
      </c>
      <c r="N5" s="56" t="s">
        <v>2058</v>
      </c>
      <c r="O5" s="186"/>
      <c r="P5" s="186"/>
      <c r="Q5" s="186"/>
      <c r="R5" s="186"/>
      <c r="S5" s="186"/>
      <c r="T5" s="186"/>
    </row>
    <row r="6" spans="1:20" ht="15.75" customHeight="1">
      <c r="A6" s="52" t="s">
        <v>460</v>
      </c>
      <c r="B6" s="38" t="s">
        <v>178</v>
      </c>
      <c r="C6" s="38" t="s">
        <v>461</v>
      </c>
      <c r="D6" s="38" t="s">
        <v>2040</v>
      </c>
      <c r="E6" s="38" t="s">
        <v>2059</v>
      </c>
      <c r="F6" s="38" t="s">
        <v>461</v>
      </c>
      <c r="G6" s="38" t="s">
        <v>2060</v>
      </c>
      <c r="H6" s="38" t="s">
        <v>2061</v>
      </c>
      <c r="I6" s="38" t="s">
        <v>2062</v>
      </c>
      <c r="J6" s="38" t="s">
        <v>2063</v>
      </c>
      <c r="K6" s="53"/>
      <c r="L6" s="54" t="s">
        <v>2026</v>
      </c>
      <c r="M6" s="55" t="s">
        <v>2064</v>
      </c>
      <c r="N6" s="57" t="s">
        <v>2065</v>
      </c>
      <c r="O6" s="187">
        <v>501975</v>
      </c>
      <c r="P6" s="187">
        <v>502532</v>
      </c>
      <c r="Q6" s="185">
        <v>565730</v>
      </c>
      <c r="R6" s="185">
        <v>566639</v>
      </c>
      <c r="S6" s="187">
        <v>557</v>
      </c>
      <c r="T6" s="185" t="s">
        <v>2066</v>
      </c>
    </row>
    <row r="7" spans="1:20" ht="15.75" customHeight="1">
      <c r="A7" s="52" t="s">
        <v>775</v>
      </c>
      <c r="B7" s="38" t="s">
        <v>1791</v>
      </c>
      <c r="C7" s="38">
        <v>1621</v>
      </c>
      <c r="D7" s="38" t="s">
        <v>2067</v>
      </c>
      <c r="E7" s="38" t="s">
        <v>2068</v>
      </c>
      <c r="F7" s="38" t="s">
        <v>2069</v>
      </c>
      <c r="G7" s="38" t="s">
        <v>2070</v>
      </c>
      <c r="H7" s="38" t="s">
        <v>2071</v>
      </c>
      <c r="I7" s="38" t="s">
        <v>2072</v>
      </c>
      <c r="J7" s="38" t="s">
        <v>2073</v>
      </c>
      <c r="K7" s="53"/>
      <c r="L7" s="57"/>
      <c r="M7" s="55" t="s">
        <v>2074</v>
      </c>
      <c r="N7" s="57" t="s">
        <v>2075</v>
      </c>
      <c r="O7" s="186"/>
      <c r="P7" s="186"/>
      <c r="Q7" s="186"/>
      <c r="R7" s="186"/>
      <c r="S7" s="186"/>
      <c r="T7" s="186"/>
    </row>
    <row r="8" spans="1:20" ht="15.75" customHeight="1">
      <c r="A8" s="52" t="s">
        <v>113</v>
      </c>
      <c r="B8" s="38" t="s">
        <v>114</v>
      </c>
      <c r="C8" s="38">
        <v>99</v>
      </c>
      <c r="D8" s="38" t="s">
        <v>2067</v>
      </c>
      <c r="E8" s="38" t="s">
        <v>2076</v>
      </c>
      <c r="F8" s="38" t="s">
        <v>2069</v>
      </c>
      <c r="G8" s="38" t="s">
        <v>2043</v>
      </c>
      <c r="H8" s="38" t="s">
        <v>2077</v>
      </c>
      <c r="I8" s="38" t="s">
        <v>2078</v>
      </c>
      <c r="J8" s="38" t="s">
        <v>2079</v>
      </c>
      <c r="K8" s="53"/>
      <c r="L8" s="54" t="s">
        <v>2027</v>
      </c>
      <c r="M8" s="55" t="s">
        <v>2080</v>
      </c>
      <c r="N8" s="57" t="s">
        <v>2081</v>
      </c>
      <c r="O8" s="187">
        <v>883161</v>
      </c>
      <c r="P8" s="187">
        <v>883737</v>
      </c>
      <c r="Q8" s="185">
        <v>117528</v>
      </c>
      <c r="R8" s="185">
        <v>118298</v>
      </c>
      <c r="S8" s="187">
        <v>576</v>
      </c>
      <c r="T8" s="185" t="s">
        <v>2082</v>
      </c>
    </row>
    <row r="9" spans="1:20" ht="15.75" customHeight="1">
      <c r="A9" s="52" t="s">
        <v>892</v>
      </c>
      <c r="B9" s="38" t="s">
        <v>893</v>
      </c>
      <c r="C9" s="38">
        <v>1622</v>
      </c>
      <c r="D9" s="38" t="s">
        <v>2083</v>
      </c>
      <c r="E9" s="38" t="s">
        <v>2084</v>
      </c>
      <c r="F9" s="38" t="s">
        <v>2085</v>
      </c>
      <c r="G9" s="38" t="s">
        <v>2086</v>
      </c>
      <c r="H9" s="38" t="s">
        <v>2087</v>
      </c>
      <c r="I9" s="38" t="s">
        <v>2088</v>
      </c>
      <c r="J9" s="38" t="s">
        <v>2056</v>
      </c>
      <c r="K9" s="53"/>
      <c r="L9" s="57"/>
      <c r="M9" s="55" t="s">
        <v>2089</v>
      </c>
      <c r="N9" s="57" t="s">
        <v>2090</v>
      </c>
      <c r="O9" s="186"/>
      <c r="P9" s="186"/>
      <c r="Q9" s="186"/>
      <c r="R9" s="186"/>
      <c r="S9" s="186"/>
      <c r="T9" s="186"/>
    </row>
    <row r="10" spans="1:20" ht="15.75" customHeight="1">
      <c r="A10" s="52" t="s">
        <v>17</v>
      </c>
      <c r="B10" s="38">
        <v>10810</v>
      </c>
      <c r="C10" s="38">
        <v>6</v>
      </c>
      <c r="D10" s="38" t="s">
        <v>2091</v>
      </c>
      <c r="E10" s="38" t="s">
        <v>2092</v>
      </c>
      <c r="F10" s="38" t="s">
        <v>2093</v>
      </c>
      <c r="G10" s="38" t="s">
        <v>2094</v>
      </c>
      <c r="H10" s="38" t="s">
        <v>2095</v>
      </c>
      <c r="I10" s="38" t="s">
        <v>2096</v>
      </c>
      <c r="J10" s="38" t="s">
        <v>2097</v>
      </c>
      <c r="K10" s="53"/>
      <c r="L10" s="54" t="s">
        <v>2028</v>
      </c>
      <c r="M10" s="55" t="s">
        <v>2098</v>
      </c>
      <c r="N10" s="57" t="s">
        <v>2099</v>
      </c>
      <c r="O10" s="185">
        <v>644501</v>
      </c>
      <c r="P10" s="187">
        <v>645060</v>
      </c>
      <c r="Q10" s="185">
        <v>456635</v>
      </c>
      <c r="R10" s="185">
        <v>458047</v>
      </c>
      <c r="S10" s="187">
        <v>559</v>
      </c>
      <c r="T10" s="185" t="s">
        <v>2100</v>
      </c>
    </row>
    <row r="11" spans="1:20" ht="15.75" customHeight="1">
      <c r="A11" s="52" t="s">
        <v>343</v>
      </c>
      <c r="B11" s="38" t="s">
        <v>344</v>
      </c>
      <c r="C11" s="38">
        <v>124</v>
      </c>
      <c r="D11" s="38" t="s">
        <v>2101</v>
      </c>
      <c r="E11" s="38" t="s">
        <v>2102</v>
      </c>
      <c r="F11" s="38" t="s">
        <v>2103</v>
      </c>
      <c r="G11" s="38" t="s">
        <v>2104</v>
      </c>
      <c r="H11" s="38" t="s">
        <v>2077</v>
      </c>
      <c r="I11" s="38" t="s">
        <v>2105</v>
      </c>
      <c r="J11" s="38" t="s">
        <v>2106</v>
      </c>
      <c r="K11" s="53"/>
      <c r="L11" s="57"/>
      <c r="M11" s="55" t="s">
        <v>2107</v>
      </c>
      <c r="N11" s="57" t="s">
        <v>2108</v>
      </c>
      <c r="O11" s="186"/>
      <c r="P11" s="186"/>
      <c r="Q11" s="186"/>
      <c r="R11" s="186"/>
      <c r="S11" s="186"/>
      <c r="T11" s="186"/>
    </row>
    <row r="12" spans="1:20" ht="15.75" customHeight="1">
      <c r="A12" s="52" t="s">
        <v>770</v>
      </c>
      <c r="B12" s="38" t="s">
        <v>771</v>
      </c>
      <c r="C12" s="38">
        <v>712</v>
      </c>
      <c r="D12" s="38" t="s">
        <v>2109</v>
      </c>
      <c r="E12" s="38" t="s">
        <v>2110</v>
      </c>
      <c r="F12" s="38" t="s">
        <v>2111</v>
      </c>
      <c r="G12" s="38" t="s">
        <v>2043</v>
      </c>
      <c r="H12" s="38" t="s">
        <v>2112</v>
      </c>
      <c r="I12" s="38" t="s">
        <v>2113</v>
      </c>
      <c r="J12" s="38" t="s">
        <v>2114</v>
      </c>
      <c r="K12" s="53"/>
      <c r="L12" s="54" t="s">
        <v>2029</v>
      </c>
      <c r="M12" s="55" t="s">
        <v>2115</v>
      </c>
      <c r="N12" s="57" t="s">
        <v>2116</v>
      </c>
      <c r="O12" s="187">
        <v>1276600</v>
      </c>
      <c r="P12" s="187">
        <v>1277147</v>
      </c>
      <c r="Q12" s="185">
        <v>1609901</v>
      </c>
      <c r="R12" s="185">
        <v>1610836</v>
      </c>
      <c r="S12" s="187">
        <v>547</v>
      </c>
      <c r="T12" s="185" t="s">
        <v>2117</v>
      </c>
    </row>
    <row r="13" spans="1:20" ht="15.75" customHeight="1">
      <c r="A13" s="52" t="s">
        <v>153</v>
      </c>
      <c r="B13" s="38" t="s">
        <v>154</v>
      </c>
      <c r="C13" s="38">
        <v>3</v>
      </c>
      <c r="D13" s="38" t="s">
        <v>2040</v>
      </c>
      <c r="E13" s="38" t="s">
        <v>2118</v>
      </c>
      <c r="F13" s="38" t="s">
        <v>2042</v>
      </c>
      <c r="G13" s="38" t="s">
        <v>2043</v>
      </c>
      <c r="H13" s="38" t="s">
        <v>2044</v>
      </c>
      <c r="I13" s="38" t="s">
        <v>2119</v>
      </c>
      <c r="J13" s="38" t="s">
        <v>2046</v>
      </c>
      <c r="K13" s="53"/>
      <c r="L13" s="57"/>
      <c r="M13" s="55" t="s">
        <v>2120</v>
      </c>
      <c r="N13" s="57" t="s">
        <v>2121</v>
      </c>
      <c r="O13" s="186"/>
      <c r="P13" s="186"/>
      <c r="Q13" s="186"/>
      <c r="R13" s="186"/>
      <c r="S13" s="186"/>
      <c r="T13" s="186"/>
    </row>
    <row r="14" spans="1:20" ht="15.75" customHeight="1">
      <c r="A14" s="52" t="s">
        <v>574</v>
      </c>
      <c r="B14" s="38">
        <v>477</v>
      </c>
      <c r="C14" s="38">
        <v>1</v>
      </c>
      <c r="D14" s="38" t="s">
        <v>2040</v>
      </c>
      <c r="E14" s="38" t="s">
        <v>2118</v>
      </c>
      <c r="F14" s="38" t="s">
        <v>2042</v>
      </c>
      <c r="G14" s="38" t="s">
        <v>2122</v>
      </c>
      <c r="H14" s="38" t="s">
        <v>2123</v>
      </c>
      <c r="I14" s="38" t="s">
        <v>2119</v>
      </c>
      <c r="J14" s="38" t="s">
        <v>2046</v>
      </c>
      <c r="K14" s="53"/>
      <c r="L14" s="54" t="s">
        <v>1972</v>
      </c>
      <c r="M14" s="55" t="s">
        <v>2124</v>
      </c>
      <c r="N14" s="57" t="s">
        <v>2125</v>
      </c>
      <c r="O14" s="187">
        <v>1644657</v>
      </c>
      <c r="P14" s="187">
        <v>1645246</v>
      </c>
      <c r="Q14" s="185">
        <v>1220569</v>
      </c>
      <c r="R14" s="185">
        <v>1222218</v>
      </c>
      <c r="S14" s="187">
        <v>589</v>
      </c>
      <c r="T14" s="185" t="s">
        <v>2126</v>
      </c>
    </row>
    <row r="15" spans="1:20" ht="15.75" customHeight="1">
      <c r="A15" s="52" t="s">
        <v>571</v>
      </c>
      <c r="B15" s="38" t="s">
        <v>572</v>
      </c>
      <c r="C15" s="38">
        <v>244</v>
      </c>
      <c r="D15" s="38" t="s">
        <v>2127</v>
      </c>
      <c r="E15" s="38" t="s">
        <v>2128</v>
      </c>
      <c r="F15" s="38" t="s">
        <v>2052</v>
      </c>
      <c r="G15" s="38" t="s">
        <v>2122</v>
      </c>
      <c r="H15" s="38" t="s">
        <v>2129</v>
      </c>
      <c r="I15" s="38" t="s">
        <v>2055</v>
      </c>
      <c r="J15" s="38" t="s">
        <v>2056</v>
      </c>
      <c r="K15" s="53"/>
      <c r="L15" s="57"/>
      <c r="M15" s="55" t="s">
        <v>2130</v>
      </c>
      <c r="N15" s="57" t="s">
        <v>2131</v>
      </c>
      <c r="O15" s="186"/>
      <c r="P15" s="186"/>
      <c r="Q15" s="186"/>
      <c r="R15" s="186"/>
      <c r="S15" s="186"/>
      <c r="T15" s="186"/>
    </row>
    <row r="16" spans="1:20" ht="15.75" customHeight="1">
      <c r="A16" s="58" t="s">
        <v>566</v>
      </c>
      <c r="B16" s="38">
        <v>723</v>
      </c>
      <c r="C16" s="59">
        <v>14</v>
      </c>
      <c r="D16" s="59" t="s">
        <v>2067</v>
      </c>
      <c r="E16" s="59" t="s">
        <v>2118</v>
      </c>
      <c r="F16" s="59" t="s">
        <v>2042</v>
      </c>
      <c r="G16" s="59" t="s">
        <v>2043</v>
      </c>
      <c r="H16" s="59" t="s">
        <v>2044</v>
      </c>
      <c r="I16" s="59" t="s">
        <v>2055</v>
      </c>
      <c r="J16" s="59" t="s">
        <v>2046</v>
      </c>
      <c r="K16" s="53"/>
      <c r="L16" s="54" t="s">
        <v>2030</v>
      </c>
      <c r="M16" s="55" t="s">
        <v>2132</v>
      </c>
      <c r="N16" s="57" t="s">
        <v>2133</v>
      </c>
      <c r="O16" s="187">
        <v>621940</v>
      </c>
      <c r="P16" s="187">
        <v>622556</v>
      </c>
      <c r="Q16" s="185">
        <v>380642</v>
      </c>
      <c r="R16" s="185">
        <v>381706</v>
      </c>
      <c r="S16" s="187">
        <v>616</v>
      </c>
      <c r="T16" s="185" t="s">
        <v>2134</v>
      </c>
    </row>
    <row r="17" spans="1:20" ht="15.75" customHeight="1">
      <c r="A17" s="52" t="s">
        <v>763</v>
      </c>
      <c r="B17" s="38">
        <v>2019</v>
      </c>
      <c r="C17" s="38">
        <v>321</v>
      </c>
      <c r="D17" s="38" t="s">
        <v>2135</v>
      </c>
      <c r="E17" s="38" t="s">
        <v>2092</v>
      </c>
      <c r="F17" s="38" t="s">
        <v>2042</v>
      </c>
      <c r="G17" s="38" t="s">
        <v>2043</v>
      </c>
      <c r="H17" s="38" t="s">
        <v>2136</v>
      </c>
      <c r="I17" s="38" t="s">
        <v>2137</v>
      </c>
      <c r="J17" s="38" t="s">
        <v>2138</v>
      </c>
      <c r="K17" s="53"/>
      <c r="L17" s="57"/>
      <c r="M17" s="55" t="s">
        <v>2139</v>
      </c>
      <c r="N17" s="57" t="s">
        <v>2140</v>
      </c>
      <c r="O17" s="186"/>
      <c r="P17" s="186"/>
      <c r="Q17" s="186"/>
      <c r="R17" s="186"/>
      <c r="S17" s="186"/>
      <c r="T17" s="186"/>
    </row>
    <row r="18" spans="1:20" ht="15.75" customHeight="1">
      <c r="A18" s="52" t="s">
        <v>26</v>
      </c>
      <c r="B18" s="38" t="s">
        <v>27</v>
      </c>
      <c r="C18" s="38">
        <v>3</v>
      </c>
      <c r="D18" s="38" t="s">
        <v>2040</v>
      </c>
      <c r="E18" s="38" t="s">
        <v>2118</v>
      </c>
      <c r="F18" s="38" t="s">
        <v>2042</v>
      </c>
      <c r="G18" s="38" t="s">
        <v>2043</v>
      </c>
      <c r="H18" s="38" t="s">
        <v>2044</v>
      </c>
      <c r="I18" s="38" t="s">
        <v>2119</v>
      </c>
      <c r="J18" s="38" t="s">
        <v>2046</v>
      </c>
      <c r="K18" s="53"/>
    </row>
    <row r="19" spans="1:20" ht="15.75" customHeight="1">
      <c r="A19" s="52" t="s">
        <v>1648</v>
      </c>
      <c r="B19" s="38" t="s">
        <v>1649</v>
      </c>
      <c r="C19" s="38">
        <v>23</v>
      </c>
      <c r="D19" s="38" t="s">
        <v>2141</v>
      </c>
      <c r="E19" s="38" t="s">
        <v>2142</v>
      </c>
      <c r="F19" s="38" t="s">
        <v>2143</v>
      </c>
      <c r="G19" s="38" t="s">
        <v>2144</v>
      </c>
      <c r="H19" s="38" t="s">
        <v>2145</v>
      </c>
      <c r="I19" s="38" t="s">
        <v>2146</v>
      </c>
      <c r="J19" s="38" t="s">
        <v>2147</v>
      </c>
      <c r="K19" s="53"/>
    </row>
    <row r="20" spans="1:20" ht="15.75" customHeight="1">
      <c r="A20" s="52" t="s">
        <v>784</v>
      </c>
      <c r="B20" s="38" t="s">
        <v>785</v>
      </c>
      <c r="C20" s="38">
        <v>47</v>
      </c>
      <c r="D20" s="38" t="s">
        <v>2067</v>
      </c>
      <c r="E20" s="38" t="s">
        <v>2068</v>
      </c>
      <c r="F20" s="38" t="s">
        <v>2069</v>
      </c>
      <c r="G20" s="38" t="s">
        <v>2070</v>
      </c>
      <c r="H20" s="38" t="s">
        <v>2071</v>
      </c>
      <c r="I20" s="38" t="s">
        <v>2072</v>
      </c>
      <c r="J20" s="38" t="s">
        <v>2148</v>
      </c>
      <c r="K20" s="53"/>
    </row>
    <row r="21" spans="1:20" ht="15.75" customHeight="1">
      <c r="A21" s="52" t="s">
        <v>201</v>
      </c>
      <c r="B21" s="38" t="s">
        <v>202</v>
      </c>
      <c r="C21" s="38">
        <v>155</v>
      </c>
      <c r="D21" s="38" t="s">
        <v>2149</v>
      </c>
      <c r="E21" s="38" t="s">
        <v>2051</v>
      </c>
      <c r="F21" s="38" t="s">
        <v>2052</v>
      </c>
      <c r="G21" s="38" t="s">
        <v>2053</v>
      </c>
      <c r="H21" s="38" t="s">
        <v>2150</v>
      </c>
      <c r="I21" s="38" t="s">
        <v>2119</v>
      </c>
      <c r="J21" s="38" t="s">
        <v>2056</v>
      </c>
      <c r="K21" s="53"/>
      <c r="L21" s="60"/>
      <c r="M21" s="61"/>
    </row>
    <row r="22" spans="1:20" ht="15.75" customHeight="1">
      <c r="A22" s="52" t="s">
        <v>207</v>
      </c>
      <c r="B22" s="38" t="s">
        <v>208</v>
      </c>
      <c r="C22" s="38">
        <v>155</v>
      </c>
      <c r="D22" s="38" t="s">
        <v>2149</v>
      </c>
      <c r="E22" s="38" t="s">
        <v>2051</v>
      </c>
      <c r="F22" s="38" t="s">
        <v>2052</v>
      </c>
      <c r="G22" s="38" t="s">
        <v>2053</v>
      </c>
      <c r="H22" s="38" t="s">
        <v>2150</v>
      </c>
      <c r="I22" s="38" t="s">
        <v>2119</v>
      </c>
      <c r="J22" s="38" t="s">
        <v>2056</v>
      </c>
      <c r="K22" s="53"/>
      <c r="L22" s="60"/>
      <c r="M22" s="60"/>
    </row>
    <row r="23" spans="1:20" ht="15.75" customHeight="1">
      <c r="A23" s="52" t="s">
        <v>132</v>
      </c>
      <c r="B23" s="38" t="s">
        <v>133</v>
      </c>
      <c r="C23" s="38">
        <v>103</v>
      </c>
      <c r="D23" s="38" t="s">
        <v>2040</v>
      </c>
      <c r="E23" s="38" t="s">
        <v>2118</v>
      </c>
      <c r="F23" s="38" t="s">
        <v>2042</v>
      </c>
      <c r="G23" s="38" t="s">
        <v>2122</v>
      </c>
      <c r="H23" s="38" t="s">
        <v>2151</v>
      </c>
      <c r="I23" s="38" t="s">
        <v>2152</v>
      </c>
      <c r="J23" s="38" t="s">
        <v>2153</v>
      </c>
      <c r="K23" s="53"/>
      <c r="L23" s="60"/>
      <c r="M23" s="60"/>
    </row>
    <row r="24" spans="1:20" ht="15.75" customHeight="1">
      <c r="A24" s="52" t="s">
        <v>160</v>
      </c>
      <c r="B24" s="38" t="s">
        <v>161</v>
      </c>
      <c r="C24" s="38">
        <v>103</v>
      </c>
      <c r="D24" s="38" t="s">
        <v>2040</v>
      </c>
      <c r="E24" s="38" t="s">
        <v>2118</v>
      </c>
      <c r="F24" s="38" t="s">
        <v>2042</v>
      </c>
      <c r="G24" s="38" t="s">
        <v>2122</v>
      </c>
      <c r="H24" s="38" t="s">
        <v>2151</v>
      </c>
      <c r="I24" s="38" t="s">
        <v>2152</v>
      </c>
      <c r="J24" s="38" t="s">
        <v>2153</v>
      </c>
      <c r="K24" s="53"/>
      <c r="L24" s="60"/>
      <c r="M24" s="60"/>
    </row>
    <row r="25" spans="1:20" ht="15.75" customHeight="1">
      <c r="A25" s="52" t="s">
        <v>166</v>
      </c>
      <c r="B25" s="38" t="s">
        <v>167</v>
      </c>
      <c r="C25" s="38">
        <v>156</v>
      </c>
      <c r="D25" s="38" t="s">
        <v>2154</v>
      </c>
      <c r="E25" s="38" t="s">
        <v>2084</v>
      </c>
      <c r="F25" s="38" t="s">
        <v>2085</v>
      </c>
      <c r="G25" s="38" t="s">
        <v>2155</v>
      </c>
      <c r="H25" s="38" t="s">
        <v>2077</v>
      </c>
      <c r="I25" s="38" t="s">
        <v>2156</v>
      </c>
      <c r="J25" s="38" t="s">
        <v>2056</v>
      </c>
      <c r="K25" s="53"/>
      <c r="L25" s="60"/>
      <c r="M25" s="60"/>
    </row>
    <row r="26" spans="1:20" ht="15.75" customHeight="1">
      <c r="A26" s="52" t="s">
        <v>189</v>
      </c>
      <c r="B26" s="38" t="s">
        <v>190</v>
      </c>
      <c r="C26" s="38">
        <v>156</v>
      </c>
      <c r="D26" s="38" t="s">
        <v>2154</v>
      </c>
      <c r="E26" s="38" t="s">
        <v>2084</v>
      </c>
      <c r="F26" s="38" t="s">
        <v>2085</v>
      </c>
      <c r="G26" s="38" t="s">
        <v>2155</v>
      </c>
      <c r="H26" s="38" t="s">
        <v>2077</v>
      </c>
      <c r="I26" s="38" t="s">
        <v>2156</v>
      </c>
      <c r="J26" s="38" t="s">
        <v>2056</v>
      </c>
      <c r="K26" s="53"/>
      <c r="L26" s="60"/>
      <c r="M26" s="60"/>
    </row>
    <row r="27" spans="1:20" ht="15.75" customHeight="1">
      <c r="A27" s="52" t="s">
        <v>110</v>
      </c>
      <c r="B27" s="38" t="s">
        <v>111</v>
      </c>
      <c r="C27" s="38">
        <v>155</v>
      </c>
      <c r="D27" s="38" t="s">
        <v>2149</v>
      </c>
      <c r="E27" s="38" t="s">
        <v>2051</v>
      </c>
      <c r="F27" s="38" t="s">
        <v>2052</v>
      </c>
      <c r="G27" s="38" t="s">
        <v>2053</v>
      </c>
      <c r="H27" s="38" t="s">
        <v>2150</v>
      </c>
      <c r="I27" s="38" t="s">
        <v>2119</v>
      </c>
      <c r="J27" s="38" t="s">
        <v>2056</v>
      </c>
      <c r="K27" s="53"/>
      <c r="L27" s="60"/>
      <c r="M27" s="60"/>
    </row>
    <row r="28" spans="1:20" ht="15.75" customHeight="1">
      <c r="A28" s="52" t="s">
        <v>129</v>
      </c>
      <c r="B28" s="38" t="s">
        <v>130</v>
      </c>
      <c r="C28" s="38">
        <v>155</v>
      </c>
      <c r="D28" s="38" t="s">
        <v>2149</v>
      </c>
      <c r="E28" s="38" t="s">
        <v>2051</v>
      </c>
      <c r="F28" s="38" t="s">
        <v>2052</v>
      </c>
      <c r="G28" s="38" t="s">
        <v>2053</v>
      </c>
      <c r="H28" s="38" t="s">
        <v>2150</v>
      </c>
      <c r="I28" s="38" t="s">
        <v>2119</v>
      </c>
      <c r="J28" s="38" t="s">
        <v>2056</v>
      </c>
      <c r="K28" s="53"/>
      <c r="L28" s="60"/>
      <c r="M28" s="60"/>
    </row>
    <row r="29" spans="1:20" ht="15.75" customHeight="1">
      <c r="A29" s="52" t="s">
        <v>144</v>
      </c>
      <c r="B29" s="38" t="s">
        <v>145</v>
      </c>
      <c r="C29" s="38">
        <v>159</v>
      </c>
      <c r="D29" s="38" t="s">
        <v>2050</v>
      </c>
      <c r="E29" s="38" t="s">
        <v>2051</v>
      </c>
      <c r="F29" s="38" t="s">
        <v>2052</v>
      </c>
      <c r="G29" s="38" t="s">
        <v>2053</v>
      </c>
      <c r="H29" s="38" t="s">
        <v>2112</v>
      </c>
      <c r="I29" s="38" t="s">
        <v>2055</v>
      </c>
      <c r="J29" s="38" t="s">
        <v>2079</v>
      </c>
      <c r="K29" s="53"/>
    </row>
    <row r="30" spans="1:20" ht="15.75" customHeight="1">
      <c r="A30" s="52" t="s">
        <v>172</v>
      </c>
      <c r="B30" s="38" t="s">
        <v>173</v>
      </c>
      <c r="C30" s="38">
        <v>263</v>
      </c>
      <c r="D30" s="38" t="s">
        <v>2135</v>
      </c>
      <c r="E30" s="38" t="s">
        <v>2092</v>
      </c>
      <c r="F30" s="38" t="s">
        <v>2042</v>
      </c>
      <c r="G30" s="38" t="s">
        <v>2043</v>
      </c>
      <c r="H30" s="38" t="s">
        <v>2157</v>
      </c>
      <c r="I30" s="38" t="s">
        <v>2158</v>
      </c>
      <c r="J30" s="38" t="s">
        <v>2138</v>
      </c>
      <c r="K30" s="53"/>
    </row>
    <row r="31" spans="1:20" ht="15.75" customHeight="1">
      <c r="A31" s="52" t="s">
        <v>1230</v>
      </c>
      <c r="B31" s="38" t="s">
        <v>1231</v>
      </c>
      <c r="C31" s="38">
        <v>62</v>
      </c>
      <c r="D31" s="38" t="s">
        <v>2159</v>
      </c>
      <c r="E31" s="38" t="s">
        <v>2160</v>
      </c>
      <c r="F31" s="38" t="s">
        <v>2161</v>
      </c>
      <c r="G31" s="38" t="s">
        <v>2155</v>
      </c>
      <c r="H31" s="38" t="s">
        <v>2162</v>
      </c>
      <c r="I31" s="38" t="s">
        <v>2163</v>
      </c>
      <c r="J31" s="38" t="s">
        <v>2164</v>
      </c>
      <c r="K31" s="53"/>
    </row>
    <row r="32" spans="1:20" ht="15.75" customHeight="1">
      <c r="A32" s="52" t="s">
        <v>818</v>
      </c>
      <c r="B32" s="38" t="s">
        <v>819</v>
      </c>
      <c r="C32" s="38">
        <v>139</v>
      </c>
      <c r="D32" s="38" t="s">
        <v>2040</v>
      </c>
      <c r="E32" s="38" t="s">
        <v>2118</v>
      </c>
      <c r="F32" s="38" t="s">
        <v>2042</v>
      </c>
      <c r="G32" s="38" t="s">
        <v>2122</v>
      </c>
      <c r="H32" s="38" t="s">
        <v>2165</v>
      </c>
      <c r="I32" s="38" t="s">
        <v>2152</v>
      </c>
      <c r="J32" s="38" t="s">
        <v>2166</v>
      </c>
      <c r="K32" s="53"/>
    </row>
    <row r="33" spans="1:11" ht="15.75" customHeight="1">
      <c r="A33" s="52" t="s">
        <v>1147</v>
      </c>
      <c r="B33" s="38" t="s">
        <v>1148</v>
      </c>
      <c r="C33" s="38">
        <v>9</v>
      </c>
      <c r="D33" s="38" t="s">
        <v>2167</v>
      </c>
      <c r="E33" s="38" t="s">
        <v>2128</v>
      </c>
      <c r="F33" s="38" t="s">
        <v>2168</v>
      </c>
      <c r="G33" s="38" t="s">
        <v>2086</v>
      </c>
      <c r="H33" s="38" t="s">
        <v>2169</v>
      </c>
      <c r="I33" s="38" t="s">
        <v>2170</v>
      </c>
      <c r="J33" s="38" t="s">
        <v>2171</v>
      </c>
      <c r="K33" s="53"/>
    </row>
    <row r="34" spans="1:11" ht="15.75" customHeight="1">
      <c r="A34" s="52" t="s">
        <v>1393</v>
      </c>
      <c r="B34" s="38" t="s">
        <v>1394</v>
      </c>
      <c r="C34" s="38">
        <v>56</v>
      </c>
      <c r="D34" s="38" t="s">
        <v>2141</v>
      </c>
      <c r="E34" s="38" t="s">
        <v>2142</v>
      </c>
      <c r="F34" s="38" t="s">
        <v>2143</v>
      </c>
      <c r="G34" s="38" t="s">
        <v>2172</v>
      </c>
      <c r="H34" s="38" t="s">
        <v>2145</v>
      </c>
      <c r="I34" s="38" t="s">
        <v>2146</v>
      </c>
      <c r="J34" s="38" t="s">
        <v>2147</v>
      </c>
      <c r="K34" s="53"/>
    </row>
    <row r="35" spans="1:11" ht="15.75" customHeight="1">
      <c r="A35" s="52" t="s">
        <v>992</v>
      </c>
      <c r="B35" s="38" t="s">
        <v>993</v>
      </c>
      <c r="C35" s="38">
        <v>7</v>
      </c>
      <c r="D35" s="38" t="s">
        <v>2167</v>
      </c>
      <c r="E35" s="38" t="s">
        <v>2128</v>
      </c>
      <c r="F35" s="38" t="s">
        <v>2168</v>
      </c>
      <c r="G35" s="38" t="s">
        <v>2173</v>
      </c>
      <c r="H35" s="38" t="s">
        <v>2169</v>
      </c>
      <c r="I35" s="38" t="s">
        <v>2170</v>
      </c>
      <c r="J35" s="38" t="s">
        <v>2171</v>
      </c>
      <c r="K35" s="53"/>
    </row>
    <row r="36" spans="1:11" ht="15.75" customHeight="1">
      <c r="A36" s="52" t="s">
        <v>1382</v>
      </c>
      <c r="B36" s="38" t="s">
        <v>1383</v>
      </c>
      <c r="C36" s="38" t="s">
        <v>1384</v>
      </c>
      <c r="D36" s="38" t="s">
        <v>2174</v>
      </c>
      <c r="E36" s="38" t="s">
        <v>2175</v>
      </c>
      <c r="F36" s="38" t="s">
        <v>2176</v>
      </c>
      <c r="G36" s="38" t="s">
        <v>1384</v>
      </c>
      <c r="H36" s="38" t="s">
        <v>2177</v>
      </c>
      <c r="I36" s="38" t="s">
        <v>2178</v>
      </c>
      <c r="J36" s="38" t="s">
        <v>2179</v>
      </c>
      <c r="K36" s="53"/>
    </row>
    <row r="37" spans="1:11" ht="15.75" customHeight="1">
      <c r="A37" s="52" t="s">
        <v>1009</v>
      </c>
      <c r="B37" s="38" t="s">
        <v>1010</v>
      </c>
      <c r="C37" s="38">
        <v>66</v>
      </c>
      <c r="D37" s="38" t="s">
        <v>2174</v>
      </c>
      <c r="E37" s="38" t="s">
        <v>2175</v>
      </c>
      <c r="F37" s="38" t="s">
        <v>2176</v>
      </c>
      <c r="G37" s="38" t="s">
        <v>2104</v>
      </c>
      <c r="H37" s="38" t="s">
        <v>2177</v>
      </c>
      <c r="I37" s="38" t="s">
        <v>2178</v>
      </c>
      <c r="J37" s="38" t="s">
        <v>2179</v>
      </c>
      <c r="K37" s="53"/>
    </row>
    <row r="38" spans="1:11" ht="15.75" customHeight="1">
      <c r="A38" s="52" t="s">
        <v>1100</v>
      </c>
      <c r="B38" s="38" t="s">
        <v>1101</v>
      </c>
      <c r="C38" s="38">
        <v>18</v>
      </c>
      <c r="D38" s="38" t="s">
        <v>2174</v>
      </c>
      <c r="E38" s="38" t="s">
        <v>2175</v>
      </c>
      <c r="F38" s="38" t="s">
        <v>2176</v>
      </c>
      <c r="G38" s="38" t="s">
        <v>2155</v>
      </c>
      <c r="H38" s="38" t="s">
        <v>2177</v>
      </c>
      <c r="I38" s="38" t="s">
        <v>2178</v>
      </c>
      <c r="J38" s="38" t="s">
        <v>2179</v>
      </c>
      <c r="K38" s="53"/>
    </row>
    <row r="39" spans="1:11" ht="15.75" customHeight="1">
      <c r="A39" s="52" t="s">
        <v>739</v>
      </c>
      <c r="B39" s="38" t="s">
        <v>740</v>
      </c>
      <c r="C39" s="38">
        <v>1025</v>
      </c>
      <c r="D39" s="38" t="s">
        <v>2180</v>
      </c>
      <c r="E39" s="38" t="s">
        <v>2181</v>
      </c>
      <c r="F39" s="38" t="s">
        <v>2182</v>
      </c>
      <c r="G39" s="38" t="s">
        <v>2183</v>
      </c>
      <c r="H39" s="38" t="s">
        <v>2184</v>
      </c>
      <c r="I39" s="38" t="s">
        <v>2185</v>
      </c>
      <c r="J39" s="38" t="s">
        <v>2186</v>
      </c>
      <c r="K39" s="53"/>
    </row>
    <row r="40" spans="1:11" ht="15.75" customHeight="1">
      <c r="A40" s="52" t="s">
        <v>518</v>
      </c>
      <c r="B40" s="38" t="s">
        <v>519</v>
      </c>
      <c r="C40" s="38">
        <v>2022</v>
      </c>
      <c r="D40" s="38" t="s">
        <v>2109</v>
      </c>
      <c r="E40" s="38" t="s">
        <v>2187</v>
      </c>
      <c r="F40" s="38" t="s">
        <v>2188</v>
      </c>
      <c r="G40" s="38" t="s">
        <v>2189</v>
      </c>
      <c r="H40" s="38" t="s">
        <v>2123</v>
      </c>
      <c r="I40" s="38" t="s">
        <v>2190</v>
      </c>
      <c r="J40" s="38" t="s">
        <v>2166</v>
      </c>
      <c r="K40" s="53"/>
    </row>
    <row r="41" spans="1:11" ht="15.75" customHeight="1">
      <c r="A41" s="52" t="s">
        <v>523</v>
      </c>
      <c r="B41" s="38" t="s">
        <v>524</v>
      </c>
      <c r="C41" s="38">
        <v>485</v>
      </c>
      <c r="D41" s="38" t="s">
        <v>2050</v>
      </c>
      <c r="E41" s="38" t="s">
        <v>2051</v>
      </c>
      <c r="F41" s="38" t="s">
        <v>2052</v>
      </c>
      <c r="G41" s="38" t="s">
        <v>2053</v>
      </c>
      <c r="H41" s="38" t="s">
        <v>2191</v>
      </c>
      <c r="I41" s="38" t="s">
        <v>2055</v>
      </c>
      <c r="J41" s="38" t="s">
        <v>2056</v>
      </c>
      <c r="K41" s="53"/>
    </row>
    <row r="42" spans="1:11" ht="15.75" customHeight="1">
      <c r="A42" s="52" t="s">
        <v>508</v>
      </c>
      <c r="B42" s="38" t="s">
        <v>509</v>
      </c>
      <c r="C42" s="38">
        <v>3</v>
      </c>
      <c r="D42" s="38" t="s">
        <v>2040</v>
      </c>
      <c r="E42" s="38" t="s">
        <v>2118</v>
      </c>
      <c r="F42" s="38" t="s">
        <v>2042</v>
      </c>
      <c r="G42" s="38" t="s">
        <v>2043</v>
      </c>
      <c r="H42" s="38" t="s">
        <v>2044</v>
      </c>
      <c r="I42" s="38" t="s">
        <v>2119</v>
      </c>
      <c r="J42" s="38" t="s">
        <v>2046</v>
      </c>
      <c r="K42" s="53"/>
    </row>
    <row r="43" spans="1:11" ht="15.75" customHeight="1">
      <c r="A43" s="52" t="s">
        <v>543</v>
      </c>
      <c r="B43" s="38" t="s">
        <v>544</v>
      </c>
      <c r="C43" s="38">
        <v>145</v>
      </c>
      <c r="D43" s="38" t="s">
        <v>2040</v>
      </c>
      <c r="E43" s="38" t="s">
        <v>2051</v>
      </c>
      <c r="F43" s="38" t="s">
        <v>2042</v>
      </c>
      <c r="G43" s="38" t="s">
        <v>2122</v>
      </c>
      <c r="H43" s="38" t="s">
        <v>2077</v>
      </c>
      <c r="I43" s="38" t="s">
        <v>2152</v>
      </c>
      <c r="J43" s="38" t="s">
        <v>2153</v>
      </c>
      <c r="K43" s="53"/>
    </row>
    <row r="44" spans="1:11" ht="15.75" customHeight="1">
      <c r="A44" s="52" t="s">
        <v>487</v>
      </c>
      <c r="B44" s="38" t="s">
        <v>488</v>
      </c>
      <c r="C44" s="38">
        <v>1069</v>
      </c>
      <c r="D44" s="38" t="s">
        <v>2192</v>
      </c>
      <c r="E44" s="38" t="s">
        <v>2193</v>
      </c>
      <c r="F44" s="38" t="s">
        <v>2042</v>
      </c>
      <c r="G44" s="38" t="s">
        <v>2043</v>
      </c>
      <c r="H44" s="38" t="s">
        <v>2077</v>
      </c>
      <c r="I44" s="38" t="s">
        <v>2119</v>
      </c>
      <c r="J44" s="38" t="s">
        <v>2046</v>
      </c>
      <c r="K44" s="53"/>
    </row>
    <row r="45" spans="1:11" ht="15.75" customHeight="1">
      <c r="A45" s="52" t="s">
        <v>472</v>
      </c>
      <c r="B45" s="38" t="s">
        <v>473</v>
      </c>
      <c r="C45" s="38">
        <v>12</v>
      </c>
      <c r="D45" s="38" t="s">
        <v>2040</v>
      </c>
      <c r="E45" s="38" t="s">
        <v>2118</v>
      </c>
      <c r="F45" s="38" t="s">
        <v>2042</v>
      </c>
      <c r="G45" s="38" t="s">
        <v>2189</v>
      </c>
      <c r="H45" s="38" t="s">
        <v>2194</v>
      </c>
      <c r="I45" s="38" t="s">
        <v>2195</v>
      </c>
      <c r="J45" s="38" t="s">
        <v>2196</v>
      </c>
      <c r="K45" s="53"/>
    </row>
    <row r="46" spans="1:11" ht="15.75" customHeight="1">
      <c r="A46" s="52" t="s">
        <v>513</v>
      </c>
      <c r="B46" s="38" t="s">
        <v>514</v>
      </c>
      <c r="C46" s="38">
        <v>1069</v>
      </c>
      <c r="D46" s="38" t="s">
        <v>2192</v>
      </c>
      <c r="E46" s="38" t="s">
        <v>2193</v>
      </c>
      <c r="F46" s="38" t="s">
        <v>2042</v>
      </c>
      <c r="G46" s="38" t="s">
        <v>2043</v>
      </c>
      <c r="H46" s="38" t="s">
        <v>2077</v>
      </c>
      <c r="I46" s="38" t="s">
        <v>2119</v>
      </c>
      <c r="J46" s="38" t="s">
        <v>2046</v>
      </c>
      <c r="K46" s="53"/>
    </row>
    <row r="47" spans="1:11" ht="15.75" customHeight="1">
      <c r="A47" s="52" t="s">
        <v>482</v>
      </c>
      <c r="B47" s="38" t="s">
        <v>483</v>
      </c>
      <c r="C47" s="38">
        <v>1789</v>
      </c>
      <c r="D47" s="38" t="s">
        <v>2180</v>
      </c>
      <c r="E47" s="38" t="s">
        <v>2181</v>
      </c>
      <c r="F47" s="38" t="s">
        <v>2069</v>
      </c>
      <c r="G47" s="38" t="s">
        <v>2197</v>
      </c>
      <c r="H47" s="38" t="s">
        <v>2198</v>
      </c>
      <c r="I47" s="38" t="s">
        <v>2199</v>
      </c>
      <c r="J47" s="38" t="s">
        <v>2186</v>
      </c>
      <c r="K47" s="53"/>
    </row>
    <row r="48" spans="1:11" ht="15.75" customHeight="1">
      <c r="A48" s="52" t="s">
        <v>497</v>
      </c>
      <c r="B48" s="38" t="s">
        <v>498</v>
      </c>
      <c r="C48" s="38">
        <v>474</v>
      </c>
      <c r="D48" s="38" t="s">
        <v>2200</v>
      </c>
      <c r="E48" s="38" t="s">
        <v>2110</v>
      </c>
      <c r="F48" s="38" t="s">
        <v>2201</v>
      </c>
      <c r="G48" s="38" t="s">
        <v>2043</v>
      </c>
      <c r="H48" s="38" t="s">
        <v>2202</v>
      </c>
      <c r="I48" s="38" t="s">
        <v>2203</v>
      </c>
      <c r="J48" s="38" t="s">
        <v>2204</v>
      </c>
      <c r="K48" s="53"/>
    </row>
    <row r="49" spans="1:11" ht="15.75" customHeight="1">
      <c r="A49" s="52" t="s">
        <v>492</v>
      </c>
      <c r="B49" s="38" t="s">
        <v>493</v>
      </c>
      <c r="C49" s="38">
        <v>12</v>
      </c>
      <c r="D49" s="38" t="s">
        <v>2040</v>
      </c>
      <c r="E49" s="38" t="s">
        <v>2118</v>
      </c>
      <c r="F49" s="38" t="s">
        <v>2042</v>
      </c>
      <c r="G49" s="38" t="s">
        <v>2189</v>
      </c>
      <c r="H49" s="38" t="s">
        <v>2194</v>
      </c>
      <c r="I49" s="38" t="s">
        <v>2195</v>
      </c>
      <c r="J49" s="38" t="s">
        <v>2196</v>
      </c>
      <c r="K49" s="53"/>
    </row>
    <row r="50" spans="1:11" ht="15.75" customHeight="1">
      <c r="A50" s="52" t="s">
        <v>548</v>
      </c>
      <c r="B50" s="38" t="s">
        <v>549</v>
      </c>
      <c r="C50" s="38">
        <v>2022</v>
      </c>
      <c r="D50" s="38" t="s">
        <v>2109</v>
      </c>
      <c r="E50" s="38" t="s">
        <v>2187</v>
      </c>
      <c r="F50" s="38" t="s">
        <v>2188</v>
      </c>
      <c r="G50" s="38" t="s">
        <v>2189</v>
      </c>
      <c r="H50" s="38" t="s">
        <v>2123</v>
      </c>
      <c r="I50" s="38" t="s">
        <v>2190</v>
      </c>
      <c r="J50" s="38" t="s">
        <v>2166</v>
      </c>
      <c r="K50" s="53"/>
    </row>
    <row r="51" spans="1:11" ht="15.75" customHeight="1">
      <c r="A51" s="52" t="s">
        <v>744</v>
      </c>
      <c r="B51" s="38" t="s">
        <v>745</v>
      </c>
      <c r="C51" s="38">
        <v>1025</v>
      </c>
      <c r="D51" s="38" t="s">
        <v>2180</v>
      </c>
      <c r="E51" s="38" t="s">
        <v>2181</v>
      </c>
      <c r="F51" s="38" t="s">
        <v>2182</v>
      </c>
      <c r="G51" s="38" t="s">
        <v>2183</v>
      </c>
      <c r="H51" s="38" t="s">
        <v>2184</v>
      </c>
      <c r="I51" s="38" t="s">
        <v>2185</v>
      </c>
      <c r="J51" s="38" t="s">
        <v>2186</v>
      </c>
      <c r="K51" s="53"/>
    </row>
    <row r="52" spans="1:11" ht="15.75" customHeight="1">
      <c r="A52" s="52" t="s">
        <v>753</v>
      </c>
      <c r="B52" s="38" t="s">
        <v>754</v>
      </c>
      <c r="C52" s="38">
        <v>145</v>
      </c>
      <c r="D52" s="38" t="s">
        <v>2040</v>
      </c>
      <c r="E52" s="38" t="s">
        <v>2051</v>
      </c>
      <c r="F52" s="38" t="s">
        <v>2042</v>
      </c>
      <c r="G52" s="38" t="s">
        <v>2122</v>
      </c>
      <c r="H52" s="38" t="s">
        <v>2077</v>
      </c>
      <c r="I52" s="38" t="s">
        <v>2152</v>
      </c>
      <c r="J52" s="38" t="s">
        <v>2153</v>
      </c>
      <c r="K52" s="53"/>
    </row>
    <row r="53" spans="1:11" ht="15.75" customHeight="1">
      <c r="A53" s="52" t="s">
        <v>758</v>
      </c>
      <c r="B53" s="38" t="s">
        <v>759</v>
      </c>
      <c r="C53" s="38">
        <v>46</v>
      </c>
      <c r="D53" s="38" t="s">
        <v>2040</v>
      </c>
      <c r="E53" s="38" t="s">
        <v>2205</v>
      </c>
      <c r="F53" s="38" t="s">
        <v>2042</v>
      </c>
      <c r="G53" s="38" t="s">
        <v>2122</v>
      </c>
      <c r="H53" s="38" t="s">
        <v>2123</v>
      </c>
      <c r="I53" s="38" t="s">
        <v>2119</v>
      </c>
      <c r="J53" s="38" t="s">
        <v>2046</v>
      </c>
      <c r="K53" s="53"/>
    </row>
    <row r="54" spans="1:11" ht="15.75" customHeight="1">
      <c r="A54" s="52" t="s">
        <v>502</v>
      </c>
      <c r="B54" s="38" t="s">
        <v>503</v>
      </c>
      <c r="C54" s="38">
        <v>1025</v>
      </c>
      <c r="D54" s="38" t="s">
        <v>2180</v>
      </c>
      <c r="E54" s="38" t="s">
        <v>2181</v>
      </c>
      <c r="F54" s="38" t="s">
        <v>2182</v>
      </c>
      <c r="G54" s="38" t="s">
        <v>2183</v>
      </c>
      <c r="H54" s="38" t="s">
        <v>2184</v>
      </c>
      <c r="I54" s="38" t="s">
        <v>2185</v>
      </c>
      <c r="J54" s="38" t="s">
        <v>2186</v>
      </c>
      <c r="K54" s="53"/>
    </row>
    <row r="55" spans="1:11" ht="15.75" customHeight="1">
      <c r="A55" s="52" t="s">
        <v>748</v>
      </c>
      <c r="B55" s="38" t="s">
        <v>749</v>
      </c>
      <c r="C55" s="38">
        <v>670</v>
      </c>
      <c r="D55" s="38" t="s">
        <v>2206</v>
      </c>
      <c r="E55" s="38" t="s">
        <v>2084</v>
      </c>
      <c r="F55" s="38" t="s">
        <v>2069</v>
      </c>
      <c r="G55" s="38" t="s">
        <v>2207</v>
      </c>
      <c r="H55" s="38" t="s">
        <v>2112</v>
      </c>
      <c r="I55" s="38" t="s">
        <v>2152</v>
      </c>
      <c r="J55" s="38" t="s">
        <v>2114</v>
      </c>
      <c r="K55" s="53"/>
    </row>
    <row r="56" spans="1:11" ht="15.75" customHeight="1">
      <c r="A56" s="52" t="s">
        <v>177</v>
      </c>
      <c r="B56" s="38" t="s">
        <v>178</v>
      </c>
      <c r="C56" s="38">
        <v>43</v>
      </c>
      <c r="D56" s="38" t="s">
        <v>2040</v>
      </c>
      <c r="E56" s="38" t="s">
        <v>2059</v>
      </c>
      <c r="F56" s="38" t="s">
        <v>2208</v>
      </c>
      <c r="G56" s="38" t="s">
        <v>2060</v>
      </c>
      <c r="H56" s="38" t="s">
        <v>2061</v>
      </c>
      <c r="I56" s="38" t="s">
        <v>2062</v>
      </c>
      <c r="J56" s="38" t="s">
        <v>2063</v>
      </c>
      <c r="K56" s="53"/>
    </row>
    <row r="57" spans="1:11" ht="15.75" customHeight="1">
      <c r="A57" s="52" t="s">
        <v>1630</v>
      </c>
      <c r="B57" s="38" t="s">
        <v>1631</v>
      </c>
      <c r="C57" s="38">
        <v>123</v>
      </c>
      <c r="D57" s="38" t="s">
        <v>2101</v>
      </c>
      <c r="E57" s="38" t="s">
        <v>2175</v>
      </c>
      <c r="F57" s="38" t="s">
        <v>2103</v>
      </c>
      <c r="G57" s="38" t="s">
        <v>2209</v>
      </c>
      <c r="H57" s="38" t="s">
        <v>2210</v>
      </c>
      <c r="I57" s="38" t="s">
        <v>2211</v>
      </c>
      <c r="J57" s="38" t="s">
        <v>2106</v>
      </c>
      <c r="K57" s="53"/>
    </row>
    <row r="58" spans="1:11" ht="15.75" customHeight="1">
      <c r="A58" s="52" t="s">
        <v>532</v>
      </c>
      <c r="B58" s="38" t="s">
        <v>533</v>
      </c>
      <c r="C58" s="38">
        <v>145</v>
      </c>
      <c r="D58" s="38" t="s">
        <v>2040</v>
      </c>
      <c r="E58" s="38" t="s">
        <v>2051</v>
      </c>
      <c r="F58" s="38" t="s">
        <v>2042</v>
      </c>
      <c r="G58" s="38" t="s">
        <v>2122</v>
      </c>
      <c r="H58" s="38" t="s">
        <v>2077</v>
      </c>
      <c r="I58" s="38" t="s">
        <v>2152</v>
      </c>
      <c r="J58" s="38" t="s">
        <v>2153</v>
      </c>
      <c r="K58" s="53"/>
    </row>
    <row r="59" spans="1:11" ht="15.75" customHeight="1">
      <c r="A59" s="52" t="s">
        <v>1634</v>
      </c>
      <c r="B59" s="38" t="s">
        <v>1635</v>
      </c>
      <c r="C59" s="38">
        <v>44</v>
      </c>
      <c r="D59" s="38" t="s">
        <v>2091</v>
      </c>
      <c r="E59" s="38" t="s">
        <v>2092</v>
      </c>
      <c r="F59" s="38" t="s">
        <v>2093</v>
      </c>
      <c r="G59" s="38" t="s">
        <v>2212</v>
      </c>
      <c r="H59" s="38" t="s">
        <v>2095</v>
      </c>
      <c r="I59" s="38" t="s">
        <v>2213</v>
      </c>
      <c r="J59" s="38" t="s">
        <v>2097</v>
      </c>
      <c r="K59" s="53"/>
    </row>
    <row r="60" spans="1:11" ht="15.75" customHeight="1">
      <c r="A60" s="52" t="s">
        <v>64</v>
      </c>
      <c r="B60" s="38" t="s">
        <v>65</v>
      </c>
      <c r="C60" s="38">
        <v>142</v>
      </c>
      <c r="D60" s="38" t="s">
        <v>2040</v>
      </c>
      <c r="E60" s="38" t="s">
        <v>2118</v>
      </c>
      <c r="F60" s="38" t="s">
        <v>2042</v>
      </c>
      <c r="G60" s="38" t="s">
        <v>2214</v>
      </c>
      <c r="H60" s="38" t="s">
        <v>2123</v>
      </c>
      <c r="I60" s="38" t="s">
        <v>2215</v>
      </c>
      <c r="J60" s="38" t="s">
        <v>2216</v>
      </c>
      <c r="K60" s="53"/>
    </row>
    <row r="61" spans="1:11" ht="15.75" customHeight="1">
      <c r="A61" s="52" t="s">
        <v>1638</v>
      </c>
      <c r="B61" s="38" t="s">
        <v>1639</v>
      </c>
      <c r="C61" s="38">
        <v>27</v>
      </c>
      <c r="D61" s="38" t="s">
        <v>2174</v>
      </c>
      <c r="E61" s="38" t="s">
        <v>2175</v>
      </c>
      <c r="F61" s="38" t="s">
        <v>2176</v>
      </c>
      <c r="G61" s="38" t="s">
        <v>2086</v>
      </c>
      <c r="H61" s="38" t="s">
        <v>2217</v>
      </c>
      <c r="I61" s="38" t="s">
        <v>2178</v>
      </c>
      <c r="J61" s="38" t="s">
        <v>2164</v>
      </c>
      <c r="K61" s="53"/>
    </row>
    <row r="62" spans="1:11" ht="15.75" customHeight="1">
      <c r="A62" s="52" t="s">
        <v>1627</v>
      </c>
      <c r="B62" s="38" t="s">
        <v>1628</v>
      </c>
      <c r="C62" s="38">
        <v>6</v>
      </c>
      <c r="D62" s="38" t="s">
        <v>2091</v>
      </c>
      <c r="E62" s="38" t="s">
        <v>2092</v>
      </c>
      <c r="F62" s="38" t="s">
        <v>2093</v>
      </c>
      <c r="G62" s="38" t="s">
        <v>2094</v>
      </c>
      <c r="H62" s="38" t="s">
        <v>2095</v>
      </c>
      <c r="I62" s="38" t="s">
        <v>2096</v>
      </c>
      <c r="J62" s="38" t="s">
        <v>2097</v>
      </c>
      <c r="K62" s="53"/>
    </row>
    <row r="63" spans="1:11" ht="15.75" customHeight="1">
      <c r="A63" s="52" t="s">
        <v>536</v>
      </c>
      <c r="B63" s="38" t="s">
        <v>537</v>
      </c>
      <c r="C63" s="38">
        <v>368</v>
      </c>
      <c r="D63" s="38" t="s">
        <v>2200</v>
      </c>
      <c r="E63" s="38" t="s">
        <v>2218</v>
      </c>
      <c r="F63" s="38" t="s">
        <v>2219</v>
      </c>
      <c r="G63" s="38" t="s">
        <v>2104</v>
      </c>
      <c r="H63" s="38" t="s">
        <v>2220</v>
      </c>
      <c r="I63" s="38" t="s">
        <v>2213</v>
      </c>
      <c r="J63" s="38" t="s">
        <v>2221</v>
      </c>
      <c r="K63" s="53"/>
    </row>
    <row r="64" spans="1:11" ht="15.75" customHeight="1">
      <c r="A64" s="52" t="s">
        <v>558</v>
      </c>
      <c r="B64" s="38" t="s">
        <v>559</v>
      </c>
      <c r="C64" s="38">
        <v>478</v>
      </c>
      <c r="D64" s="38" t="s">
        <v>2135</v>
      </c>
      <c r="E64" s="38" t="s">
        <v>2076</v>
      </c>
      <c r="F64" s="38" t="s">
        <v>2069</v>
      </c>
      <c r="G64" s="38" t="s">
        <v>2172</v>
      </c>
      <c r="H64" s="38" t="s">
        <v>2222</v>
      </c>
      <c r="I64" s="38" t="s">
        <v>2223</v>
      </c>
      <c r="J64" s="38" t="s">
        <v>2224</v>
      </c>
      <c r="K64" s="53"/>
    </row>
    <row r="65" spans="1:11" ht="15.75" customHeight="1">
      <c r="A65" s="52" t="s">
        <v>1641</v>
      </c>
      <c r="B65" s="38" t="s">
        <v>1642</v>
      </c>
      <c r="C65" s="38">
        <v>464</v>
      </c>
      <c r="D65" s="38" t="s">
        <v>2159</v>
      </c>
      <c r="E65" s="38" t="s">
        <v>2102</v>
      </c>
      <c r="F65" s="38" t="s">
        <v>2225</v>
      </c>
      <c r="G65" s="38" t="s">
        <v>2155</v>
      </c>
      <c r="H65" s="38" t="s">
        <v>2226</v>
      </c>
      <c r="I65" s="38" t="s">
        <v>2227</v>
      </c>
      <c r="J65" s="38" t="s">
        <v>2228</v>
      </c>
      <c r="K65" s="53"/>
    </row>
    <row r="66" spans="1:11" ht="15.75" customHeight="1">
      <c r="A66" s="62" t="s">
        <v>465</v>
      </c>
      <c r="B66" s="38" t="s">
        <v>466</v>
      </c>
      <c r="C66" s="11">
        <v>112</v>
      </c>
      <c r="D66" s="11" t="s">
        <v>2200</v>
      </c>
      <c r="E66" s="11" t="s">
        <v>2229</v>
      </c>
      <c r="F66" s="11" t="s">
        <v>2230</v>
      </c>
      <c r="G66" s="11" t="s">
        <v>2231</v>
      </c>
      <c r="H66" s="11" t="s">
        <v>2232</v>
      </c>
      <c r="I66" s="11" t="s">
        <v>2185</v>
      </c>
      <c r="J66" s="11" t="s">
        <v>2233</v>
      </c>
      <c r="K66" s="53"/>
    </row>
    <row r="67" spans="1:11" ht="15.75" customHeight="1">
      <c r="A67" s="52" t="s">
        <v>726</v>
      </c>
      <c r="B67" s="38" t="s">
        <v>727</v>
      </c>
      <c r="C67" s="38">
        <v>396</v>
      </c>
      <c r="D67" s="38" t="s">
        <v>2091</v>
      </c>
      <c r="E67" s="38" t="s">
        <v>2084</v>
      </c>
      <c r="F67" s="38" t="s">
        <v>2085</v>
      </c>
      <c r="G67" s="38" t="s">
        <v>2086</v>
      </c>
      <c r="H67" s="38" t="s">
        <v>2234</v>
      </c>
      <c r="I67" s="38" t="s">
        <v>2088</v>
      </c>
      <c r="J67" s="38" t="s">
        <v>2056</v>
      </c>
      <c r="K67" s="53"/>
    </row>
    <row r="68" spans="1:11" ht="15.75" customHeight="1">
      <c r="A68" s="52" t="s">
        <v>723</v>
      </c>
      <c r="B68" s="38" t="s">
        <v>724</v>
      </c>
      <c r="C68" s="38">
        <v>367</v>
      </c>
      <c r="D68" s="38" t="s">
        <v>2040</v>
      </c>
      <c r="E68" s="38" t="s">
        <v>2118</v>
      </c>
      <c r="F68" s="38" t="s">
        <v>2042</v>
      </c>
      <c r="G68" s="38" t="s">
        <v>2043</v>
      </c>
      <c r="H68" s="38" t="s">
        <v>2235</v>
      </c>
      <c r="I68" s="38" t="s">
        <v>2119</v>
      </c>
      <c r="J68" s="38" t="s">
        <v>2046</v>
      </c>
      <c r="K68" s="53"/>
    </row>
    <row r="69" spans="1:11" ht="15.75" customHeight="1">
      <c r="A69" s="52" t="s">
        <v>706</v>
      </c>
      <c r="B69" s="38" t="s">
        <v>707</v>
      </c>
      <c r="C69" s="38">
        <v>57</v>
      </c>
      <c r="D69" s="38" t="s">
        <v>2192</v>
      </c>
      <c r="E69" s="38" t="s">
        <v>2236</v>
      </c>
      <c r="F69" s="38" t="s">
        <v>2237</v>
      </c>
      <c r="G69" s="38" t="s">
        <v>2155</v>
      </c>
      <c r="H69" s="38" t="s">
        <v>2112</v>
      </c>
      <c r="I69" s="38" t="s">
        <v>2137</v>
      </c>
      <c r="J69" s="38" t="s">
        <v>2238</v>
      </c>
      <c r="K69" s="53"/>
    </row>
    <row r="70" spans="1:11" ht="15.75" customHeight="1">
      <c r="A70" s="52" t="s">
        <v>730</v>
      </c>
      <c r="B70" s="38" t="s">
        <v>731</v>
      </c>
      <c r="C70" s="38">
        <v>140</v>
      </c>
      <c r="D70" s="38" t="s">
        <v>2040</v>
      </c>
      <c r="E70" s="38" t="s">
        <v>2118</v>
      </c>
      <c r="F70" s="38" t="s">
        <v>2042</v>
      </c>
      <c r="G70" s="38" t="s">
        <v>2122</v>
      </c>
      <c r="H70" s="38" t="s">
        <v>2239</v>
      </c>
      <c r="I70" s="38" t="s">
        <v>2119</v>
      </c>
      <c r="J70" s="38" t="s">
        <v>2240</v>
      </c>
      <c r="K70" s="53"/>
    </row>
    <row r="71" spans="1:11" ht="15.75" customHeight="1">
      <c r="A71" s="52" t="s">
        <v>715</v>
      </c>
      <c r="B71" s="38" t="s">
        <v>716</v>
      </c>
      <c r="C71" s="38">
        <v>57</v>
      </c>
      <c r="D71" s="38" t="s">
        <v>2192</v>
      </c>
      <c r="E71" s="38" t="s">
        <v>2236</v>
      </c>
      <c r="F71" s="38" t="s">
        <v>2237</v>
      </c>
      <c r="G71" s="38" t="s">
        <v>2155</v>
      </c>
      <c r="H71" s="38" t="s">
        <v>2112</v>
      </c>
      <c r="I71" s="38" t="s">
        <v>2137</v>
      </c>
      <c r="J71" s="38" t="s">
        <v>2238</v>
      </c>
      <c r="K71" s="53"/>
    </row>
    <row r="72" spans="1:11" ht="15.75" customHeight="1">
      <c r="A72" s="52" t="s">
        <v>696</v>
      </c>
      <c r="B72" s="38" t="s">
        <v>697</v>
      </c>
      <c r="C72" s="38">
        <v>14</v>
      </c>
      <c r="D72" s="38" t="s">
        <v>2067</v>
      </c>
      <c r="E72" s="38" t="s">
        <v>2118</v>
      </c>
      <c r="F72" s="38" t="s">
        <v>2042</v>
      </c>
      <c r="G72" s="38" t="s">
        <v>2043</v>
      </c>
      <c r="H72" s="38" t="s">
        <v>2044</v>
      </c>
      <c r="I72" s="38" t="s">
        <v>2055</v>
      </c>
      <c r="J72" s="38" t="s">
        <v>2046</v>
      </c>
      <c r="K72" s="53"/>
    </row>
    <row r="73" spans="1:11" ht="15.75" customHeight="1">
      <c r="A73" s="52" t="s">
        <v>735</v>
      </c>
      <c r="B73" s="38" t="s">
        <v>736</v>
      </c>
      <c r="C73" s="38">
        <v>436</v>
      </c>
      <c r="D73" s="38" t="s">
        <v>2241</v>
      </c>
      <c r="E73" s="38" t="s">
        <v>2118</v>
      </c>
      <c r="F73" s="38" t="s">
        <v>2042</v>
      </c>
      <c r="G73" s="38" t="s">
        <v>2242</v>
      </c>
      <c r="H73" s="38" t="s">
        <v>2123</v>
      </c>
      <c r="I73" s="38" t="s">
        <v>2119</v>
      </c>
      <c r="J73" s="38" t="s">
        <v>2046</v>
      </c>
      <c r="K73" s="53"/>
    </row>
    <row r="74" spans="1:11" ht="15.75" customHeight="1">
      <c r="A74" s="52" t="s">
        <v>719</v>
      </c>
      <c r="B74" s="38" t="s">
        <v>720</v>
      </c>
      <c r="C74" s="38">
        <v>367</v>
      </c>
      <c r="D74" s="38" t="s">
        <v>2040</v>
      </c>
      <c r="E74" s="38" t="s">
        <v>2118</v>
      </c>
      <c r="F74" s="38" t="s">
        <v>2042</v>
      </c>
      <c r="G74" s="38" t="s">
        <v>2043</v>
      </c>
      <c r="H74" s="38" t="s">
        <v>2235</v>
      </c>
      <c r="I74" s="38" t="s">
        <v>2119</v>
      </c>
      <c r="J74" s="38" t="s">
        <v>2046</v>
      </c>
      <c r="K74" s="53"/>
    </row>
    <row r="75" spans="1:11" ht="15.75" customHeight="1">
      <c r="A75" s="52" t="s">
        <v>711</v>
      </c>
      <c r="B75" s="38" t="s">
        <v>712</v>
      </c>
      <c r="C75" s="38">
        <v>1559</v>
      </c>
      <c r="D75" s="38" t="s">
        <v>2243</v>
      </c>
      <c r="E75" s="38" t="s">
        <v>2181</v>
      </c>
      <c r="F75" s="38" t="s">
        <v>2069</v>
      </c>
      <c r="G75" s="38" t="s">
        <v>2155</v>
      </c>
      <c r="H75" s="38" t="s">
        <v>2244</v>
      </c>
      <c r="I75" s="38" t="s">
        <v>2245</v>
      </c>
      <c r="J75" s="38" t="s">
        <v>2246</v>
      </c>
      <c r="K75" s="53"/>
    </row>
    <row r="76" spans="1:11" ht="15.75" customHeight="1">
      <c r="A76" s="52" t="s">
        <v>431</v>
      </c>
      <c r="B76" s="38" t="s">
        <v>2247</v>
      </c>
      <c r="C76" s="38">
        <v>368</v>
      </c>
      <c r="D76" s="38" t="s">
        <v>2200</v>
      </c>
      <c r="E76" s="38" t="s">
        <v>2218</v>
      </c>
      <c r="F76" s="38" t="s">
        <v>2219</v>
      </c>
      <c r="G76" s="38" t="s">
        <v>2104</v>
      </c>
      <c r="H76" s="38" t="s">
        <v>2220</v>
      </c>
      <c r="I76" s="38" t="s">
        <v>2213</v>
      </c>
      <c r="J76" s="38" t="s">
        <v>2221</v>
      </c>
      <c r="K76" s="53"/>
    </row>
    <row r="77" spans="1:11" ht="15.75" customHeight="1">
      <c r="A77" s="52" t="s">
        <v>424</v>
      </c>
      <c r="B77" s="38" t="s">
        <v>2248</v>
      </c>
      <c r="C77" s="38">
        <v>155</v>
      </c>
      <c r="D77" s="38" t="s">
        <v>2149</v>
      </c>
      <c r="E77" s="38" t="s">
        <v>2051</v>
      </c>
      <c r="F77" s="38" t="s">
        <v>2052</v>
      </c>
      <c r="G77" s="38" t="s">
        <v>2053</v>
      </c>
      <c r="H77" s="38" t="s">
        <v>2150</v>
      </c>
      <c r="I77" s="38" t="s">
        <v>2119</v>
      </c>
      <c r="J77" s="38" t="s">
        <v>2056</v>
      </c>
      <c r="K77" s="53"/>
    </row>
    <row r="78" spans="1:11" ht="15.75" customHeight="1">
      <c r="A78" s="52" t="s">
        <v>435</v>
      </c>
      <c r="B78" s="38" t="s">
        <v>2249</v>
      </c>
      <c r="C78" s="38">
        <v>36</v>
      </c>
      <c r="D78" s="38" t="s">
        <v>2149</v>
      </c>
      <c r="E78" s="38" t="s">
        <v>2250</v>
      </c>
      <c r="F78" s="38" t="s">
        <v>2251</v>
      </c>
      <c r="G78" s="38" t="s">
        <v>2053</v>
      </c>
      <c r="H78" s="38" t="s">
        <v>2252</v>
      </c>
      <c r="I78" s="38" t="s">
        <v>2152</v>
      </c>
      <c r="J78" s="38" t="s">
        <v>2056</v>
      </c>
      <c r="K78" s="53"/>
    </row>
    <row r="79" spans="1:11" ht="15.75" customHeight="1">
      <c r="A79" s="52" t="s">
        <v>45</v>
      </c>
      <c r="B79" s="38" t="s">
        <v>46</v>
      </c>
      <c r="C79" s="38" t="s">
        <v>47</v>
      </c>
      <c r="D79" s="38" t="s">
        <v>2050</v>
      </c>
      <c r="E79" s="38" t="s">
        <v>2128</v>
      </c>
      <c r="F79" s="38" t="s">
        <v>47</v>
      </c>
      <c r="G79" s="38" t="s">
        <v>2086</v>
      </c>
      <c r="H79" s="38" t="s">
        <v>2071</v>
      </c>
      <c r="I79" s="38" t="s">
        <v>2119</v>
      </c>
      <c r="J79" s="38" t="s">
        <v>2056</v>
      </c>
      <c r="K79" s="53"/>
    </row>
    <row r="80" spans="1:11" ht="15.75" customHeight="1">
      <c r="A80" s="52" t="s">
        <v>100</v>
      </c>
      <c r="B80" s="38">
        <v>1200</v>
      </c>
      <c r="C80" s="38">
        <v>36</v>
      </c>
      <c r="D80" s="38" t="s">
        <v>2149</v>
      </c>
      <c r="E80" s="38" t="s">
        <v>2250</v>
      </c>
      <c r="F80" s="38" t="s">
        <v>2251</v>
      </c>
      <c r="G80" s="38" t="s">
        <v>2053</v>
      </c>
      <c r="H80" s="38" t="s">
        <v>2252</v>
      </c>
      <c r="I80" s="38" t="s">
        <v>2152</v>
      </c>
      <c r="J80" s="38" t="s">
        <v>2056</v>
      </c>
      <c r="K80" s="53"/>
    </row>
    <row r="81" spans="1:13" ht="15.75" customHeight="1">
      <c r="A81" s="52" t="s">
        <v>55</v>
      </c>
      <c r="B81" s="38" t="s">
        <v>56</v>
      </c>
      <c r="C81" s="38">
        <v>369</v>
      </c>
      <c r="D81" s="38" t="s">
        <v>2040</v>
      </c>
      <c r="E81" s="38" t="s">
        <v>2059</v>
      </c>
      <c r="F81" s="38" t="s">
        <v>2208</v>
      </c>
      <c r="G81" s="38" t="s">
        <v>2060</v>
      </c>
      <c r="H81" s="38" t="s">
        <v>2177</v>
      </c>
      <c r="I81" s="38" t="s">
        <v>2062</v>
      </c>
      <c r="J81" s="38" t="s">
        <v>2063</v>
      </c>
      <c r="K81" s="53"/>
    </row>
    <row r="82" spans="1:13" ht="15.75" customHeight="1">
      <c r="A82" s="52" t="s">
        <v>800</v>
      </c>
      <c r="B82" s="38" t="s">
        <v>2253</v>
      </c>
      <c r="C82" s="38">
        <v>1892</v>
      </c>
      <c r="D82" s="38" t="s">
        <v>2254</v>
      </c>
      <c r="E82" s="38" t="s">
        <v>2118</v>
      </c>
      <c r="F82" s="38" t="s">
        <v>2255</v>
      </c>
      <c r="G82" s="38" t="s">
        <v>2256</v>
      </c>
      <c r="H82" s="38" t="s">
        <v>2257</v>
      </c>
      <c r="I82" s="38" t="s">
        <v>2258</v>
      </c>
      <c r="J82" s="38" t="s">
        <v>2046</v>
      </c>
      <c r="K82" s="53"/>
    </row>
    <row r="83" spans="1:13" ht="15.75" customHeight="1">
      <c r="A83" s="52" t="s">
        <v>804</v>
      </c>
      <c r="B83" s="38" t="s">
        <v>2259</v>
      </c>
      <c r="C83" s="38" t="s">
        <v>806</v>
      </c>
      <c r="D83" s="38" t="s">
        <v>2260</v>
      </c>
      <c r="E83" s="38" t="s">
        <v>2076</v>
      </c>
      <c r="F83" s="38" t="s">
        <v>2069</v>
      </c>
      <c r="G83" s="38" t="s">
        <v>806</v>
      </c>
      <c r="H83" s="38" t="s">
        <v>2261</v>
      </c>
      <c r="I83" s="38" t="s">
        <v>2119</v>
      </c>
      <c r="J83" s="38" t="s">
        <v>2079</v>
      </c>
      <c r="K83" s="53"/>
    </row>
    <row r="84" spans="1:13" ht="15.75" customHeight="1">
      <c r="A84" s="52" t="s">
        <v>794</v>
      </c>
      <c r="B84" s="38" t="s">
        <v>2262</v>
      </c>
      <c r="C84" s="38">
        <v>1892</v>
      </c>
      <c r="D84" s="38" t="s">
        <v>2254</v>
      </c>
      <c r="E84" s="38" t="s">
        <v>2118</v>
      </c>
      <c r="F84" s="38" t="s">
        <v>2255</v>
      </c>
      <c r="G84" s="38" t="s">
        <v>2256</v>
      </c>
      <c r="H84" s="38" t="s">
        <v>2257</v>
      </c>
      <c r="I84" s="38" t="s">
        <v>2258</v>
      </c>
      <c r="J84" s="38" t="s">
        <v>2046</v>
      </c>
      <c r="K84" s="53"/>
    </row>
    <row r="85" spans="1:13" ht="15.75" customHeight="1">
      <c r="A85" s="52" t="s">
        <v>213</v>
      </c>
      <c r="B85" s="38" t="s">
        <v>2263</v>
      </c>
      <c r="C85" s="38">
        <v>44</v>
      </c>
      <c r="D85" s="38" t="s">
        <v>2091</v>
      </c>
      <c r="E85" s="38" t="s">
        <v>2092</v>
      </c>
      <c r="F85" s="38" t="s">
        <v>2093</v>
      </c>
      <c r="G85" s="38" t="s">
        <v>2212</v>
      </c>
      <c r="H85" s="38" t="s">
        <v>2095</v>
      </c>
      <c r="I85" s="38" t="s">
        <v>2213</v>
      </c>
      <c r="J85" s="38" t="s">
        <v>2097</v>
      </c>
      <c r="K85" s="53"/>
    </row>
    <row r="86" spans="1:13" ht="15.75" customHeight="1">
      <c r="A86" s="52" t="s">
        <v>1767</v>
      </c>
      <c r="B86" s="38" t="s">
        <v>1768</v>
      </c>
      <c r="C86" s="38">
        <v>124</v>
      </c>
      <c r="D86" s="38" t="s">
        <v>2101</v>
      </c>
      <c r="E86" s="38" t="s">
        <v>2102</v>
      </c>
      <c r="F86" s="38" t="s">
        <v>2103</v>
      </c>
      <c r="G86" s="38" t="s">
        <v>2104</v>
      </c>
      <c r="H86" s="38" t="s">
        <v>2077</v>
      </c>
      <c r="I86" s="38" t="s">
        <v>2105</v>
      </c>
      <c r="J86" s="38" t="s">
        <v>2106</v>
      </c>
      <c r="K86" s="53"/>
    </row>
    <row r="87" spans="1:13" ht="15.75" customHeight="1">
      <c r="A87" s="52" t="s">
        <v>280</v>
      </c>
      <c r="B87" s="38">
        <v>7</v>
      </c>
      <c r="C87" s="38">
        <v>1683</v>
      </c>
      <c r="D87" s="38" t="s">
        <v>2109</v>
      </c>
      <c r="E87" s="38" t="s">
        <v>2110</v>
      </c>
      <c r="F87" s="38" t="s">
        <v>2264</v>
      </c>
      <c r="G87" s="38" t="s">
        <v>2043</v>
      </c>
      <c r="H87" s="38" t="s">
        <v>2112</v>
      </c>
      <c r="I87" s="38" t="s">
        <v>2113</v>
      </c>
      <c r="J87" s="38" t="s">
        <v>2114</v>
      </c>
      <c r="K87" s="53"/>
    </row>
    <row r="88" spans="1:13" ht="15.75" customHeight="1">
      <c r="A88" s="52" t="s">
        <v>288</v>
      </c>
      <c r="B88" s="38">
        <v>8</v>
      </c>
      <c r="C88" s="38">
        <v>3</v>
      </c>
      <c r="D88" s="38" t="s">
        <v>2040</v>
      </c>
      <c r="E88" s="38" t="s">
        <v>2118</v>
      </c>
      <c r="F88" s="38" t="s">
        <v>2042</v>
      </c>
      <c r="G88" s="38" t="s">
        <v>2043</v>
      </c>
      <c r="H88" s="38" t="s">
        <v>2044</v>
      </c>
      <c r="I88" s="38" t="s">
        <v>2119</v>
      </c>
      <c r="J88" s="38" t="s">
        <v>2046</v>
      </c>
      <c r="K88" s="53"/>
    </row>
    <row r="89" spans="1:13" ht="15.75" customHeight="1">
      <c r="A89" s="52" t="s">
        <v>301</v>
      </c>
      <c r="B89" s="38">
        <v>11</v>
      </c>
      <c r="C89" s="38">
        <v>160</v>
      </c>
      <c r="D89" s="38" t="s">
        <v>2241</v>
      </c>
      <c r="E89" s="38" t="s">
        <v>2118</v>
      </c>
      <c r="F89" s="38" t="s">
        <v>2042</v>
      </c>
      <c r="G89" s="38" t="s">
        <v>2122</v>
      </c>
      <c r="H89" s="38" t="s">
        <v>2044</v>
      </c>
      <c r="I89" s="38" t="s">
        <v>2265</v>
      </c>
      <c r="J89" s="38" t="s">
        <v>2056</v>
      </c>
      <c r="K89" s="53"/>
      <c r="M89" s="63"/>
    </row>
    <row r="90" spans="1:13" ht="15.75" customHeight="1">
      <c r="A90" s="52" t="s">
        <v>319</v>
      </c>
      <c r="B90" s="38">
        <v>12</v>
      </c>
      <c r="C90" s="38">
        <v>156</v>
      </c>
      <c r="D90" s="38" t="s">
        <v>2154</v>
      </c>
      <c r="E90" s="38" t="s">
        <v>2084</v>
      </c>
      <c r="F90" s="38" t="s">
        <v>2085</v>
      </c>
      <c r="G90" s="38" t="s">
        <v>2155</v>
      </c>
      <c r="H90" s="38" t="s">
        <v>2077</v>
      </c>
      <c r="I90" s="38" t="s">
        <v>2156</v>
      </c>
      <c r="J90" s="38" t="s">
        <v>2056</v>
      </c>
      <c r="K90" s="53"/>
    </row>
    <row r="91" spans="1:13" ht="15.75" customHeight="1">
      <c r="A91" s="52" t="s">
        <v>324</v>
      </c>
      <c r="B91" s="38">
        <v>16</v>
      </c>
      <c r="C91" s="38">
        <v>145</v>
      </c>
      <c r="D91" s="38" t="s">
        <v>2040</v>
      </c>
      <c r="E91" s="38" t="s">
        <v>2051</v>
      </c>
      <c r="F91" s="38" t="s">
        <v>2042</v>
      </c>
      <c r="G91" s="38" t="s">
        <v>2122</v>
      </c>
      <c r="H91" s="38" t="s">
        <v>2077</v>
      </c>
      <c r="I91" s="38" t="s">
        <v>2152</v>
      </c>
      <c r="J91" s="38" t="s">
        <v>2153</v>
      </c>
      <c r="K91" s="53"/>
    </row>
    <row r="92" spans="1:13" ht="15.75" customHeight="1">
      <c r="A92" s="52" t="s">
        <v>327</v>
      </c>
      <c r="B92" s="38">
        <v>17</v>
      </c>
      <c r="C92" s="38">
        <v>396</v>
      </c>
      <c r="D92" s="38" t="s">
        <v>2091</v>
      </c>
      <c r="E92" s="38" t="s">
        <v>2084</v>
      </c>
      <c r="F92" s="38" t="s">
        <v>2085</v>
      </c>
      <c r="G92" s="38" t="s">
        <v>2086</v>
      </c>
      <c r="H92" s="38" t="s">
        <v>2234</v>
      </c>
      <c r="I92" s="38" t="s">
        <v>2088</v>
      </c>
      <c r="J92" s="38" t="s">
        <v>2056</v>
      </c>
      <c r="K92" s="53"/>
    </row>
    <row r="93" spans="1:13" ht="15.75" customHeight="1">
      <c r="A93" s="52" t="s">
        <v>334</v>
      </c>
      <c r="B93" s="38">
        <v>18</v>
      </c>
      <c r="C93" s="38">
        <v>159</v>
      </c>
      <c r="D93" s="38" t="s">
        <v>2050</v>
      </c>
      <c r="E93" s="38" t="s">
        <v>2051</v>
      </c>
      <c r="F93" s="38" t="s">
        <v>2052</v>
      </c>
      <c r="G93" s="38" t="s">
        <v>2053</v>
      </c>
      <c r="H93" s="38" t="s">
        <v>2112</v>
      </c>
      <c r="I93" s="38" t="s">
        <v>2055</v>
      </c>
      <c r="J93" s="38" t="s">
        <v>2079</v>
      </c>
      <c r="K93" s="53"/>
    </row>
    <row r="94" spans="1:13" ht="15.75" customHeight="1">
      <c r="A94" s="52" t="s">
        <v>331</v>
      </c>
      <c r="B94" s="38">
        <v>21</v>
      </c>
      <c r="C94" s="38">
        <v>107</v>
      </c>
      <c r="D94" s="38" t="s">
        <v>2050</v>
      </c>
      <c r="E94" s="38" t="s">
        <v>2051</v>
      </c>
      <c r="F94" s="38" t="s">
        <v>2052</v>
      </c>
      <c r="G94" s="38" t="s">
        <v>2053</v>
      </c>
      <c r="H94" s="38" t="s">
        <v>2054</v>
      </c>
      <c r="I94" s="38" t="s">
        <v>2055</v>
      </c>
      <c r="J94" s="38" t="s">
        <v>2056</v>
      </c>
      <c r="K94" s="53"/>
    </row>
    <row r="95" spans="1:13" ht="15.75" customHeight="1">
      <c r="A95" s="52" t="s">
        <v>259</v>
      </c>
      <c r="B95" s="38" t="s">
        <v>260</v>
      </c>
      <c r="C95" s="38">
        <v>1906</v>
      </c>
      <c r="D95" s="38" t="s">
        <v>2109</v>
      </c>
      <c r="E95" s="38" t="s">
        <v>2110</v>
      </c>
      <c r="F95" s="38" t="s">
        <v>2266</v>
      </c>
      <c r="G95" s="38" t="s">
        <v>2267</v>
      </c>
      <c r="H95" s="38" t="s">
        <v>2112</v>
      </c>
      <c r="I95" s="38" t="s">
        <v>2268</v>
      </c>
      <c r="J95" s="38" t="s">
        <v>2114</v>
      </c>
      <c r="K95" s="53"/>
    </row>
    <row r="96" spans="1:13" ht="15.75" customHeight="1">
      <c r="A96" s="52" t="s">
        <v>227</v>
      </c>
      <c r="B96" s="38" t="s">
        <v>2269</v>
      </c>
      <c r="C96" s="38">
        <v>1907</v>
      </c>
      <c r="D96" s="38" t="s">
        <v>2270</v>
      </c>
      <c r="E96" s="38" t="s">
        <v>2271</v>
      </c>
      <c r="F96" s="38" t="s">
        <v>2272</v>
      </c>
      <c r="G96" s="38" t="s">
        <v>2043</v>
      </c>
      <c r="H96" s="38" t="s">
        <v>2273</v>
      </c>
      <c r="I96" s="38" t="s">
        <v>2274</v>
      </c>
      <c r="J96" s="38" t="s">
        <v>2275</v>
      </c>
      <c r="K96" s="53"/>
    </row>
    <row r="97" spans="1:11" ht="15.75" customHeight="1">
      <c r="A97" s="52" t="s">
        <v>234</v>
      </c>
      <c r="B97" s="38" t="s">
        <v>2276</v>
      </c>
      <c r="C97" s="38">
        <v>3</v>
      </c>
      <c r="D97" s="38" t="s">
        <v>2040</v>
      </c>
      <c r="E97" s="38" t="s">
        <v>2118</v>
      </c>
      <c r="F97" s="38" t="s">
        <v>2042</v>
      </c>
      <c r="G97" s="38" t="s">
        <v>2043</v>
      </c>
      <c r="H97" s="38" t="s">
        <v>2044</v>
      </c>
      <c r="I97" s="38" t="s">
        <v>2119</v>
      </c>
      <c r="J97" s="38" t="s">
        <v>2046</v>
      </c>
      <c r="K97" s="53"/>
    </row>
    <row r="98" spans="1:11" ht="15.75" customHeight="1">
      <c r="A98" s="52" t="s">
        <v>237</v>
      </c>
      <c r="B98" s="38" t="s">
        <v>2277</v>
      </c>
      <c r="C98" s="38">
        <v>3</v>
      </c>
      <c r="D98" s="38" t="s">
        <v>2040</v>
      </c>
      <c r="E98" s="38" t="s">
        <v>2118</v>
      </c>
      <c r="F98" s="38" t="s">
        <v>2042</v>
      </c>
      <c r="G98" s="38" t="s">
        <v>2043</v>
      </c>
      <c r="H98" s="38" t="s">
        <v>2044</v>
      </c>
      <c r="I98" s="38" t="s">
        <v>2119</v>
      </c>
      <c r="J98" s="38" t="s">
        <v>2046</v>
      </c>
      <c r="K98" s="53"/>
    </row>
    <row r="99" spans="1:11" ht="15.75" customHeight="1">
      <c r="A99" s="52" t="s">
        <v>219</v>
      </c>
      <c r="B99" s="38" t="s">
        <v>2278</v>
      </c>
      <c r="C99" s="38">
        <v>200</v>
      </c>
      <c r="D99" s="38" t="s">
        <v>2206</v>
      </c>
      <c r="E99" s="38" t="s">
        <v>2051</v>
      </c>
      <c r="F99" s="38" t="s">
        <v>2069</v>
      </c>
      <c r="G99" s="38" t="s">
        <v>2207</v>
      </c>
      <c r="H99" s="38" t="s">
        <v>2112</v>
      </c>
      <c r="I99" s="38" t="s">
        <v>2152</v>
      </c>
      <c r="J99" s="38" t="s">
        <v>2114</v>
      </c>
      <c r="K99" s="53"/>
    </row>
    <row r="100" spans="1:11" ht="15.75" customHeight="1">
      <c r="A100" s="52" t="s">
        <v>271</v>
      </c>
      <c r="B100" s="38" t="s">
        <v>2279</v>
      </c>
      <c r="C100" s="38">
        <v>139</v>
      </c>
      <c r="D100" s="38" t="s">
        <v>2040</v>
      </c>
      <c r="E100" s="38" t="s">
        <v>2118</v>
      </c>
      <c r="F100" s="38" t="s">
        <v>2042</v>
      </c>
      <c r="G100" s="38" t="s">
        <v>2122</v>
      </c>
      <c r="H100" s="38" t="s">
        <v>2165</v>
      </c>
      <c r="I100" s="38" t="s">
        <v>2152</v>
      </c>
      <c r="J100" s="38" t="s">
        <v>2166</v>
      </c>
      <c r="K100" s="53"/>
    </row>
    <row r="101" spans="1:11" ht="15.75" customHeight="1">
      <c r="A101" s="52" t="s">
        <v>251</v>
      </c>
      <c r="B101" s="38" t="s">
        <v>252</v>
      </c>
      <c r="C101" s="38">
        <v>776</v>
      </c>
      <c r="D101" s="38" t="s">
        <v>2067</v>
      </c>
      <c r="E101" s="38" t="s">
        <v>2076</v>
      </c>
      <c r="F101" s="38" t="s">
        <v>2069</v>
      </c>
      <c r="G101" s="38" t="s">
        <v>2183</v>
      </c>
      <c r="H101" s="38" t="s">
        <v>2280</v>
      </c>
      <c r="I101" s="38" t="s">
        <v>2281</v>
      </c>
      <c r="J101" s="38" t="s">
        <v>2079</v>
      </c>
      <c r="K101" s="53"/>
    </row>
    <row r="102" spans="1:11" ht="15.75" customHeight="1">
      <c r="A102" s="52" t="s">
        <v>274</v>
      </c>
      <c r="B102" s="38" t="s">
        <v>2282</v>
      </c>
      <c r="C102" s="38">
        <v>139</v>
      </c>
      <c r="D102" s="38" t="s">
        <v>2040</v>
      </c>
      <c r="E102" s="38" t="s">
        <v>2118</v>
      </c>
      <c r="F102" s="38" t="s">
        <v>2042</v>
      </c>
      <c r="G102" s="38" t="s">
        <v>2122</v>
      </c>
      <c r="H102" s="38" t="s">
        <v>2165</v>
      </c>
      <c r="I102" s="38" t="s">
        <v>2152</v>
      </c>
      <c r="J102" s="38" t="s">
        <v>2166</v>
      </c>
      <c r="K102" s="53"/>
    </row>
    <row r="103" spans="1:11" ht="15.75" customHeight="1">
      <c r="A103" s="52" t="s">
        <v>262</v>
      </c>
      <c r="B103" s="38" t="s">
        <v>2283</v>
      </c>
      <c r="C103" s="38">
        <v>1910</v>
      </c>
      <c r="D103" s="38" t="s">
        <v>2241</v>
      </c>
      <c r="E103" s="38" t="s">
        <v>2284</v>
      </c>
      <c r="F103" s="38" t="s">
        <v>2255</v>
      </c>
      <c r="G103" s="38" t="s">
        <v>2043</v>
      </c>
      <c r="H103" s="38" t="s">
        <v>2112</v>
      </c>
      <c r="I103" s="38" t="s">
        <v>2285</v>
      </c>
      <c r="J103" s="38" t="s">
        <v>2166</v>
      </c>
      <c r="K103" s="53"/>
    </row>
    <row r="104" spans="1:11" ht="15.75" customHeight="1">
      <c r="A104" s="52" t="s">
        <v>265</v>
      </c>
      <c r="B104" s="38" t="s">
        <v>2286</v>
      </c>
      <c r="C104" s="38">
        <v>1910</v>
      </c>
      <c r="D104" s="38" t="s">
        <v>2241</v>
      </c>
      <c r="E104" s="38" t="s">
        <v>2284</v>
      </c>
      <c r="F104" s="38" t="s">
        <v>2255</v>
      </c>
      <c r="G104" s="38" t="s">
        <v>2043</v>
      </c>
      <c r="H104" s="38" t="s">
        <v>2112</v>
      </c>
      <c r="I104" s="38" t="s">
        <v>2285</v>
      </c>
      <c r="J104" s="38" t="s">
        <v>2166</v>
      </c>
      <c r="K104" s="53"/>
    </row>
    <row r="105" spans="1:11" ht="15.75" customHeight="1">
      <c r="A105" s="52" t="s">
        <v>268</v>
      </c>
      <c r="B105" s="38" t="s">
        <v>2287</v>
      </c>
      <c r="C105" s="38">
        <v>1479</v>
      </c>
      <c r="D105" s="38" t="s">
        <v>2180</v>
      </c>
      <c r="E105" s="38" t="s">
        <v>2288</v>
      </c>
      <c r="F105" s="38" t="s">
        <v>2289</v>
      </c>
      <c r="G105" s="38" t="s">
        <v>2094</v>
      </c>
      <c r="H105" s="38" t="s">
        <v>2290</v>
      </c>
      <c r="I105" s="38" t="s">
        <v>2258</v>
      </c>
      <c r="J105" s="38" t="s">
        <v>2138</v>
      </c>
      <c r="K105" s="53"/>
    </row>
    <row r="106" spans="1:11" ht="15.75" customHeight="1">
      <c r="A106" s="52" t="s">
        <v>277</v>
      </c>
      <c r="B106" s="38" t="s">
        <v>2291</v>
      </c>
      <c r="C106" s="38">
        <v>1479</v>
      </c>
      <c r="D106" s="38" t="s">
        <v>2180</v>
      </c>
      <c r="E106" s="38" t="s">
        <v>2288</v>
      </c>
      <c r="F106" s="38" t="s">
        <v>2289</v>
      </c>
      <c r="G106" s="38" t="s">
        <v>2094</v>
      </c>
      <c r="H106" s="38" t="s">
        <v>2290</v>
      </c>
      <c r="I106" s="38" t="s">
        <v>2258</v>
      </c>
      <c r="J106" s="38" t="s">
        <v>2138</v>
      </c>
      <c r="K106" s="53"/>
    </row>
    <row r="107" spans="1:11" ht="15.75" customHeight="1">
      <c r="A107" s="52" t="s">
        <v>256</v>
      </c>
      <c r="B107" s="38" t="s">
        <v>257</v>
      </c>
      <c r="C107" s="38">
        <v>1906</v>
      </c>
      <c r="D107" s="38" t="s">
        <v>2109</v>
      </c>
      <c r="E107" s="38" t="s">
        <v>2110</v>
      </c>
      <c r="F107" s="38" t="s">
        <v>2266</v>
      </c>
      <c r="G107" s="38" t="s">
        <v>2267</v>
      </c>
      <c r="H107" s="38" t="s">
        <v>2112</v>
      </c>
      <c r="I107" s="38" t="s">
        <v>2268</v>
      </c>
      <c r="J107" s="38" t="s">
        <v>2114</v>
      </c>
      <c r="K107" s="53"/>
    </row>
    <row r="108" spans="1:11" ht="15.75" customHeight="1">
      <c r="A108" s="52" t="s">
        <v>231</v>
      </c>
      <c r="B108" s="38" t="s">
        <v>2292</v>
      </c>
      <c r="C108" s="38">
        <v>156</v>
      </c>
      <c r="D108" s="38" t="s">
        <v>2154</v>
      </c>
      <c r="E108" s="38" t="s">
        <v>2084</v>
      </c>
      <c r="F108" s="38" t="s">
        <v>2085</v>
      </c>
      <c r="G108" s="38" t="s">
        <v>2155</v>
      </c>
      <c r="H108" s="38" t="s">
        <v>2077</v>
      </c>
      <c r="I108" s="38" t="s">
        <v>2156</v>
      </c>
      <c r="J108" s="38" t="s">
        <v>2056</v>
      </c>
      <c r="K108" s="53"/>
    </row>
    <row r="109" spans="1:11" ht="15.75" customHeight="1">
      <c r="A109" s="52" t="s">
        <v>409</v>
      </c>
      <c r="B109" s="38" t="s">
        <v>410</v>
      </c>
      <c r="C109" s="38">
        <v>1892</v>
      </c>
      <c r="D109" s="38" t="s">
        <v>2254</v>
      </c>
      <c r="E109" s="38" t="s">
        <v>2118</v>
      </c>
      <c r="F109" s="38" t="s">
        <v>2255</v>
      </c>
      <c r="G109" s="38" t="s">
        <v>2256</v>
      </c>
      <c r="H109" s="38" t="s">
        <v>2257</v>
      </c>
      <c r="I109" s="38" t="s">
        <v>2258</v>
      </c>
      <c r="J109" s="38" t="s">
        <v>2046</v>
      </c>
      <c r="K109" s="53"/>
    </row>
    <row r="110" spans="1:11" ht="15.75" customHeight="1">
      <c r="A110" s="52" t="s">
        <v>415</v>
      </c>
      <c r="B110" s="38" t="s">
        <v>416</v>
      </c>
      <c r="C110" s="38">
        <v>145</v>
      </c>
      <c r="D110" s="38" t="s">
        <v>2040</v>
      </c>
      <c r="E110" s="38" t="s">
        <v>2051</v>
      </c>
      <c r="F110" s="38" t="s">
        <v>2042</v>
      </c>
      <c r="G110" s="38" t="s">
        <v>2122</v>
      </c>
      <c r="H110" s="38" t="s">
        <v>2077</v>
      </c>
      <c r="I110" s="38" t="s">
        <v>2152</v>
      </c>
      <c r="J110" s="38" t="s">
        <v>2153</v>
      </c>
      <c r="K110" s="53"/>
    </row>
    <row r="111" spans="1:11" ht="15.75" customHeight="1">
      <c r="A111" s="52" t="s">
        <v>394</v>
      </c>
      <c r="B111" s="38" t="s">
        <v>395</v>
      </c>
      <c r="C111" s="38">
        <v>146</v>
      </c>
      <c r="D111" s="38" t="s">
        <v>2083</v>
      </c>
      <c r="E111" s="38" t="s">
        <v>2051</v>
      </c>
      <c r="F111" s="38" t="s">
        <v>2293</v>
      </c>
      <c r="G111" s="38" t="s">
        <v>2155</v>
      </c>
      <c r="H111" s="38" t="s">
        <v>2112</v>
      </c>
      <c r="I111" s="38" t="s">
        <v>2294</v>
      </c>
      <c r="J111" s="38" t="s">
        <v>2295</v>
      </c>
      <c r="K111" s="53"/>
    </row>
    <row r="112" spans="1:11" ht="15.75" customHeight="1">
      <c r="A112" s="52" t="s">
        <v>412</v>
      </c>
      <c r="B112" s="38" t="s">
        <v>413</v>
      </c>
      <c r="C112" s="38">
        <v>836</v>
      </c>
      <c r="D112" s="38" t="s">
        <v>2040</v>
      </c>
      <c r="E112" s="38" t="s">
        <v>2128</v>
      </c>
      <c r="F112" s="38" t="s">
        <v>2296</v>
      </c>
      <c r="G112" s="38" t="s">
        <v>2172</v>
      </c>
      <c r="H112" s="38" t="s">
        <v>2136</v>
      </c>
      <c r="I112" s="38" t="s">
        <v>2119</v>
      </c>
      <c r="J112" s="38" t="s">
        <v>2046</v>
      </c>
      <c r="K112" s="53"/>
    </row>
    <row r="113" spans="1:11" ht="15.75" customHeight="1">
      <c r="A113" s="52" t="s">
        <v>418</v>
      </c>
      <c r="B113" s="38" t="s">
        <v>419</v>
      </c>
      <c r="C113" s="38">
        <v>57</v>
      </c>
      <c r="D113" s="38" t="s">
        <v>2192</v>
      </c>
      <c r="E113" s="38" t="s">
        <v>2236</v>
      </c>
      <c r="F113" s="38" t="s">
        <v>2237</v>
      </c>
      <c r="G113" s="38" t="s">
        <v>2155</v>
      </c>
      <c r="H113" s="38" t="s">
        <v>2112</v>
      </c>
      <c r="I113" s="38" t="s">
        <v>2137</v>
      </c>
      <c r="J113" s="38" t="s">
        <v>2238</v>
      </c>
      <c r="K113" s="53"/>
    </row>
    <row r="114" spans="1:11" ht="15.75" customHeight="1">
      <c r="A114" s="52" t="s">
        <v>386</v>
      </c>
      <c r="B114" s="38" t="s">
        <v>387</v>
      </c>
      <c r="C114" s="38" t="s">
        <v>388</v>
      </c>
      <c r="D114" s="38" t="s">
        <v>2180</v>
      </c>
      <c r="E114" s="38" t="s">
        <v>2181</v>
      </c>
      <c r="F114" s="38" t="s">
        <v>2297</v>
      </c>
      <c r="G114" s="38" t="s">
        <v>2298</v>
      </c>
      <c r="H114" s="38" t="s">
        <v>2299</v>
      </c>
      <c r="I114" s="38" t="s">
        <v>2152</v>
      </c>
      <c r="J114" s="38" t="s">
        <v>2186</v>
      </c>
      <c r="K114" s="53"/>
    </row>
    <row r="115" spans="1:11" ht="15.75" customHeight="1">
      <c r="A115" s="52" t="s">
        <v>406</v>
      </c>
      <c r="B115" s="38" t="s">
        <v>407</v>
      </c>
      <c r="C115" s="38">
        <v>176</v>
      </c>
      <c r="D115" s="38" t="s">
        <v>2067</v>
      </c>
      <c r="E115" s="38" t="s">
        <v>2076</v>
      </c>
      <c r="F115" s="38" t="s">
        <v>2069</v>
      </c>
      <c r="G115" s="38" t="s">
        <v>2183</v>
      </c>
      <c r="H115" s="38" t="s">
        <v>2300</v>
      </c>
      <c r="I115" s="38" t="s">
        <v>2301</v>
      </c>
      <c r="J115" s="38" t="s">
        <v>2079</v>
      </c>
      <c r="K115" s="53"/>
    </row>
    <row r="116" spans="1:11" ht="15.75" customHeight="1">
      <c r="A116" s="52" t="s">
        <v>669</v>
      </c>
      <c r="B116" s="38" t="s">
        <v>670</v>
      </c>
      <c r="C116" s="38">
        <v>139</v>
      </c>
      <c r="D116" s="38" t="s">
        <v>2040</v>
      </c>
      <c r="E116" s="38" t="s">
        <v>2118</v>
      </c>
      <c r="F116" s="38" t="s">
        <v>2042</v>
      </c>
      <c r="G116" s="38" t="s">
        <v>2122</v>
      </c>
      <c r="H116" s="38" t="s">
        <v>2165</v>
      </c>
      <c r="I116" s="38" t="s">
        <v>2152</v>
      </c>
      <c r="J116" s="38" t="s">
        <v>2166</v>
      </c>
      <c r="K116" s="53"/>
    </row>
    <row r="117" spans="1:11" ht="15.75" customHeight="1">
      <c r="A117" s="52" t="s">
        <v>687</v>
      </c>
      <c r="B117" s="38" t="s">
        <v>688</v>
      </c>
      <c r="C117" s="38">
        <v>136</v>
      </c>
      <c r="D117" s="38" t="s">
        <v>2040</v>
      </c>
      <c r="E117" s="38" t="s">
        <v>2118</v>
      </c>
      <c r="F117" s="38" t="s">
        <v>2042</v>
      </c>
      <c r="G117" s="38" t="s">
        <v>2043</v>
      </c>
      <c r="H117" s="38" t="s">
        <v>2235</v>
      </c>
      <c r="I117" s="38" t="s">
        <v>2302</v>
      </c>
      <c r="J117" s="38" t="s">
        <v>2046</v>
      </c>
      <c r="K117" s="53"/>
    </row>
    <row r="118" spans="1:11" ht="15.75" customHeight="1">
      <c r="A118" s="52" t="s">
        <v>97</v>
      </c>
      <c r="B118" s="38" t="s">
        <v>98</v>
      </c>
      <c r="C118" s="38">
        <v>190</v>
      </c>
      <c r="D118" s="38" t="s">
        <v>2091</v>
      </c>
      <c r="E118" s="38" t="s">
        <v>2092</v>
      </c>
      <c r="F118" s="38" t="s">
        <v>2093</v>
      </c>
      <c r="G118" s="38" t="s">
        <v>2094</v>
      </c>
      <c r="H118" s="38" t="s">
        <v>2303</v>
      </c>
      <c r="I118" s="38" t="s">
        <v>2096</v>
      </c>
      <c r="J118" s="38" t="s">
        <v>2097</v>
      </c>
      <c r="K118" s="53"/>
    </row>
    <row r="119" spans="1:11" ht="15.75" customHeight="1">
      <c r="A119" s="52" t="s">
        <v>633</v>
      </c>
      <c r="B119" s="38" t="s">
        <v>634</v>
      </c>
      <c r="C119" s="38">
        <v>1</v>
      </c>
      <c r="D119" s="38" t="s">
        <v>2040</v>
      </c>
      <c r="E119" s="38" t="s">
        <v>2118</v>
      </c>
      <c r="F119" s="38" t="s">
        <v>2042</v>
      </c>
      <c r="G119" s="38" t="s">
        <v>2122</v>
      </c>
      <c r="H119" s="38" t="s">
        <v>2123</v>
      </c>
      <c r="I119" s="38" t="s">
        <v>2119</v>
      </c>
      <c r="J119" s="38" t="s">
        <v>2046</v>
      </c>
      <c r="K119" s="53"/>
    </row>
    <row r="120" spans="1:11" ht="15.75" customHeight="1">
      <c r="A120" s="52" t="s">
        <v>107</v>
      </c>
      <c r="B120" s="38" t="s">
        <v>108</v>
      </c>
      <c r="C120" s="38">
        <v>18</v>
      </c>
      <c r="D120" s="38" t="s">
        <v>2174</v>
      </c>
      <c r="E120" s="38" t="s">
        <v>2175</v>
      </c>
      <c r="F120" s="38" t="s">
        <v>2176</v>
      </c>
      <c r="G120" s="38" t="s">
        <v>2155</v>
      </c>
      <c r="H120" s="38" t="s">
        <v>2177</v>
      </c>
      <c r="I120" s="38" t="s">
        <v>2178</v>
      </c>
      <c r="J120" s="38" t="s">
        <v>2179</v>
      </c>
      <c r="K120" s="53"/>
    </row>
    <row r="121" spans="1:11" ht="15.75" customHeight="1">
      <c r="A121" s="52" t="s">
        <v>195</v>
      </c>
      <c r="B121" s="38" t="s">
        <v>196</v>
      </c>
      <c r="C121" s="38">
        <v>6</v>
      </c>
      <c r="D121" s="38" t="s">
        <v>2091</v>
      </c>
      <c r="E121" s="38" t="s">
        <v>2092</v>
      </c>
      <c r="F121" s="38" t="s">
        <v>2093</v>
      </c>
      <c r="G121" s="38" t="s">
        <v>2094</v>
      </c>
      <c r="H121" s="38" t="s">
        <v>2095</v>
      </c>
      <c r="I121" s="38" t="s">
        <v>2096</v>
      </c>
      <c r="J121" s="38" t="s">
        <v>2097</v>
      </c>
      <c r="K121" s="53"/>
    </row>
    <row r="122" spans="1:11" ht="15.75" customHeight="1">
      <c r="A122" s="52" t="s">
        <v>94</v>
      </c>
      <c r="B122" s="38" t="s">
        <v>95</v>
      </c>
      <c r="C122" s="38">
        <v>18</v>
      </c>
      <c r="D122" s="38" t="s">
        <v>2174</v>
      </c>
      <c r="E122" s="38" t="s">
        <v>2175</v>
      </c>
      <c r="F122" s="38" t="s">
        <v>2176</v>
      </c>
      <c r="G122" s="38" t="s">
        <v>2155</v>
      </c>
      <c r="H122" s="38" t="s">
        <v>2177</v>
      </c>
      <c r="I122" s="38" t="s">
        <v>2178</v>
      </c>
      <c r="J122" s="38" t="s">
        <v>2179</v>
      </c>
      <c r="K122" s="53"/>
    </row>
    <row r="123" spans="1:11" ht="15.75" customHeight="1">
      <c r="A123" s="52" t="s">
        <v>150</v>
      </c>
      <c r="B123" s="38" t="s">
        <v>151</v>
      </c>
      <c r="C123" s="38">
        <v>6</v>
      </c>
      <c r="D123" s="38" t="s">
        <v>2091</v>
      </c>
      <c r="E123" s="38" t="s">
        <v>2092</v>
      </c>
      <c r="F123" s="38" t="s">
        <v>2093</v>
      </c>
      <c r="G123" s="38" t="s">
        <v>2094</v>
      </c>
      <c r="H123" s="38" t="s">
        <v>2095</v>
      </c>
      <c r="I123" s="38" t="s">
        <v>2096</v>
      </c>
      <c r="J123" s="38" t="s">
        <v>2097</v>
      </c>
      <c r="K123" s="53"/>
    </row>
    <row r="124" spans="1:11" ht="15.75" customHeight="1">
      <c r="A124" s="52" t="s">
        <v>169</v>
      </c>
      <c r="B124" s="38" t="s">
        <v>170</v>
      </c>
      <c r="C124" s="38">
        <v>6</v>
      </c>
      <c r="D124" s="38" t="s">
        <v>2091</v>
      </c>
      <c r="E124" s="38" t="s">
        <v>2092</v>
      </c>
      <c r="F124" s="38" t="s">
        <v>2093</v>
      </c>
      <c r="G124" s="38" t="s">
        <v>2094</v>
      </c>
      <c r="H124" s="38" t="s">
        <v>2095</v>
      </c>
      <c r="I124" s="38" t="s">
        <v>2096</v>
      </c>
      <c r="J124" s="38" t="s">
        <v>2097</v>
      </c>
      <c r="K124" s="53"/>
    </row>
    <row r="125" spans="1:11" ht="15.75" customHeight="1">
      <c r="A125" s="52" t="s">
        <v>582</v>
      </c>
      <c r="B125" s="38" t="s">
        <v>583</v>
      </c>
      <c r="C125" s="38">
        <v>147</v>
      </c>
      <c r="D125" s="38" t="s">
        <v>2040</v>
      </c>
      <c r="E125" s="38" t="s">
        <v>2304</v>
      </c>
      <c r="F125" s="38" t="s">
        <v>2296</v>
      </c>
      <c r="G125" s="38" t="s">
        <v>2122</v>
      </c>
      <c r="H125" s="38" t="s">
        <v>2305</v>
      </c>
      <c r="I125" s="38" t="s">
        <v>2119</v>
      </c>
      <c r="J125" s="38" t="s">
        <v>2046</v>
      </c>
      <c r="K125" s="53"/>
    </row>
    <row r="126" spans="1:11" ht="15.75" customHeight="1">
      <c r="A126" s="52" t="s">
        <v>138</v>
      </c>
      <c r="B126" s="38" t="s">
        <v>139</v>
      </c>
      <c r="C126" s="38">
        <v>6</v>
      </c>
      <c r="D126" s="38" t="s">
        <v>2091</v>
      </c>
      <c r="E126" s="38" t="s">
        <v>2092</v>
      </c>
      <c r="F126" s="38" t="s">
        <v>2093</v>
      </c>
      <c r="G126" s="38" t="s">
        <v>2094</v>
      </c>
      <c r="H126" s="38" t="s">
        <v>2095</v>
      </c>
      <c r="I126" s="38" t="s">
        <v>2096</v>
      </c>
      <c r="J126" s="38" t="s">
        <v>2097</v>
      </c>
      <c r="K126" s="53"/>
    </row>
    <row r="127" spans="1:11" ht="15.75" customHeight="1">
      <c r="A127" s="52" t="s">
        <v>147</v>
      </c>
      <c r="B127" s="38" t="s">
        <v>148</v>
      </c>
      <c r="C127" s="38">
        <v>6</v>
      </c>
      <c r="D127" s="38" t="s">
        <v>2091</v>
      </c>
      <c r="E127" s="38" t="s">
        <v>2092</v>
      </c>
      <c r="F127" s="38" t="s">
        <v>2093</v>
      </c>
      <c r="G127" s="38" t="s">
        <v>2094</v>
      </c>
      <c r="H127" s="38" t="s">
        <v>2095</v>
      </c>
      <c r="I127" s="38" t="s">
        <v>2096</v>
      </c>
      <c r="J127" s="38" t="s">
        <v>2097</v>
      </c>
      <c r="K127" s="53"/>
    </row>
    <row r="128" spans="1:11" ht="15.75" customHeight="1">
      <c r="A128" s="52" t="s">
        <v>681</v>
      </c>
      <c r="B128" s="38" t="s">
        <v>682</v>
      </c>
      <c r="C128" s="38">
        <v>389</v>
      </c>
      <c r="D128" s="38" t="s">
        <v>2040</v>
      </c>
      <c r="E128" s="38" t="s">
        <v>2118</v>
      </c>
      <c r="F128" s="38" t="s">
        <v>2306</v>
      </c>
      <c r="G128" s="38" t="s">
        <v>2122</v>
      </c>
      <c r="H128" s="38" t="s">
        <v>2307</v>
      </c>
      <c r="I128" s="38" t="s">
        <v>2308</v>
      </c>
      <c r="J128" s="38" t="s">
        <v>2046</v>
      </c>
      <c r="K128" s="53"/>
    </row>
    <row r="129" spans="1:11" ht="15.75" customHeight="1">
      <c r="A129" s="52" t="s">
        <v>612</v>
      </c>
      <c r="B129" s="38" t="s">
        <v>613</v>
      </c>
      <c r="C129" s="38">
        <v>139</v>
      </c>
      <c r="D129" s="38" t="s">
        <v>2040</v>
      </c>
      <c r="E129" s="38" t="s">
        <v>2118</v>
      </c>
      <c r="F129" s="38" t="s">
        <v>2042</v>
      </c>
      <c r="G129" s="38" t="s">
        <v>2122</v>
      </c>
      <c r="H129" s="38" t="s">
        <v>2165</v>
      </c>
      <c r="I129" s="38" t="s">
        <v>2152</v>
      </c>
      <c r="J129" s="38" t="s">
        <v>2166</v>
      </c>
      <c r="K129" s="53"/>
    </row>
    <row r="130" spans="1:11" ht="15.75" customHeight="1">
      <c r="A130" s="52" t="s">
        <v>606</v>
      </c>
      <c r="B130" s="38" t="s">
        <v>607</v>
      </c>
      <c r="C130" s="38">
        <v>139</v>
      </c>
      <c r="D130" s="38" t="s">
        <v>2040</v>
      </c>
      <c r="E130" s="38" t="s">
        <v>2118</v>
      </c>
      <c r="F130" s="38" t="s">
        <v>2042</v>
      </c>
      <c r="G130" s="38" t="s">
        <v>2122</v>
      </c>
      <c r="H130" s="38" t="s">
        <v>2165</v>
      </c>
      <c r="I130" s="38" t="s">
        <v>2152</v>
      </c>
      <c r="J130" s="38" t="s">
        <v>2166</v>
      </c>
      <c r="K130" s="53"/>
    </row>
    <row r="131" spans="1:11" ht="15.75" customHeight="1">
      <c r="A131" s="52" t="s">
        <v>672</v>
      </c>
      <c r="B131" s="38" t="s">
        <v>673</v>
      </c>
      <c r="C131" s="38">
        <v>136</v>
      </c>
      <c r="D131" s="38" t="s">
        <v>2040</v>
      </c>
      <c r="E131" s="38" t="s">
        <v>2118</v>
      </c>
      <c r="F131" s="38" t="s">
        <v>2042</v>
      </c>
      <c r="G131" s="38" t="s">
        <v>2043</v>
      </c>
      <c r="H131" s="38" t="s">
        <v>2235</v>
      </c>
      <c r="I131" s="38" t="s">
        <v>2302</v>
      </c>
      <c r="J131" s="38" t="s">
        <v>2046</v>
      </c>
      <c r="K131" s="53"/>
    </row>
    <row r="132" spans="1:11" ht="15.75" customHeight="1">
      <c r="A132" s="52" t="s">
        <v>615</v>
      </c>
      <c r="B132" s="38" t="s">
        <v>616</v>
      </c>
      <c r="C132" s="38">
        <v>266</v>
      </c>
      <c r="D132" s="38" t="s">
        <v>2200</v>
      </c>
      <c r="E132" s="38" t="s">
        <v>2309</v>
      </c>
      <c r="F132" s="38" t="s">
        <v>2310</v>
      </c>
      <c r="G132" s="38" t="s">
        <v>2183</v>
      </c>
      <c r="H132" s="38" t="s">
        <v>2311</v>
      </c>
      <c r="I132" s="38" t="s">
        <v>2152</v>
      </c>
      <c r="J132" s="38" t="s">
        <v>2312</v>
      </c>
      <c r="K132" s="53"/>
    </row>
    <row r="133" spans="1:11" ht="15.75" customHeight="1">
      <c r="A133" s="52" t="s">
        <v>141</v>
      </c>
      <c r="B133" s="38" t="s">
        <v>142</v>
      </c>
      <c r="C133" s="38">
        <v>6</v>
      </c>
      <c r="D133" s="38" t="s">
        <v>2091</v>
      </c>
      <c r="E133" s="38" t="s">
        <v>2092</v>
      </c>
      <c r="F133" s="38" t="s">
        <v>2093</v>
      </c>
      <c r="G133" s="38" t="s">
        <v>2094</v>
      </c>
      <c r="H133" s="38" t="s">
        <v>2095</v>
      </c>
      <c r="I133" s="38" t="s">
        <v>2096</v>
      </c>
      <c r="J133" s="38" t="s">
        <v>2097</v>
      </c>
      <c r="K133" s="53"/>
    </row>
    <row r="134" spans="1:11" ht="15.75" customHeight="1">
      <c r="A134" s="52" t="s">
        <v>627</v>
      </c>
      <c r="B134" s="38" t="s">
        <v>628</v>
      </c>
      <c r="C134" s="38">
        <v>139</v>
      </c>
      <c r="D134" s="38" t="s">
        <v>2040</v>
      </c>
      <c r="E134" s="38" t="s">
        <v>2118</v>
      </c>
      <c r="F134" s="38" t="s">
        <v>2042</v>
      </c>
      <c r="G134" s="38" t="s">
        <v>2122</v>
      </c>
      <c r="H134" s="38" t="s">
        <v>2165</v>
      </c>
      <c r="I134" s="38" t="s">
        <v>2152</v>
      </c>
      <c r="J134" s="38" t="s">
        <v>2166</v>
      </c>
      <c r="K134" s="53"/>
    </row>
    <row r="135" spans="1:11" ht="15.75" customHeight="1">
      <c r="A135" s="52" t="s">
        <v>684</v>
      </c>
      <c r="B135" s="38" t="s">
        <v>685</v>
      </c>
      <c r="C135" s="38">
        <v>147</v>
      </c>
      <c r="D135" s="38" t="s">
        <v>2040</v>
      </c>
      <c r="E135" s="38" t="s">
        <v>2304</v>
      </c>
      <c r="F135" s="38" t="s">
        <v>2296</v>
      </c>
      <c r="G135" s="38" t="s">
        <v>2122</v>
      </c>
      <c r="H135" s="38" t="s">
        <v>2305</v>
      </c>
      <c r="I135" s="38" t="s">
        <v>2119</v>
      </c>
      <c r="J135" s="38" t="s">
        <v>2046</v>
      </c>
      <c r="K135" s="53"/>
    </row>
    <row r="136" spans="1:11" ht="15.75" customHeight="1">
      <c r="A136" s="52" t="s">
        <v>86</v>
      </c>
      <c r="B136" s="38" t="s">
        <v>87</v>
      </c>
      <c r="C136" s="38">
        <v>18</v>
      </c>
      <c r="D136" s="38" t="s">
        <v>2174</v>
      </c>
      <c r="E136" s="38" t="s">
        <v>2175</v>
      </c>
      <c r="F136" s="38" t="s">
        <v>2176</v>
      </c>
      <c r="G136" s="38" t="s">
        <v>2155</v>
      </c>
      <c r="H136" s="38" t="s">
        <v>2177</v>
      </c>
      <c r="I136" s="38" t="s">
        <v>2178</v>
      </c>
      <c r="J136" s="38" t="s">
        <v>2179</v>
      </c>
      <c r="K136" s="53"/>
    </row>
    <row r="137" spans="1:11" ht="15.75" customHeight="1">
      <c r="A137" s="52" t="s">
        <v>630</v>
      </c>
      <c r="B137" s="38" t="s">
        <v>631</v>
      </c>
      <c r="C137" s="38">
        <v>389</v>
      </c>
      <c r="D137" s="38" t="s">
        <v>2040</v>
      </c>
      <c r="E137" s="38" t="s">
        <v>2118</v>
      </c>
      <c r="F137" s="38" t="s">
        <v>2306</v>
      </c>
      <c r="G137" s="38" t="s">
        <v>2122</v>
      </c>
      <c r="H137" s="38" t="s">
        <v>2307</v>
      </c>
      <c r="I137" s="38" t="s">
        <v>2308</v>
      </c>
      <c r="J137" s="38" t="s">
        <v>2046</v>
      </c>
      <c r="K137" s="53"/>
    </row>
    <row r="138" spans="1:11" ht="15.75" customHeight="1">
      <c r="A138" s="52" t="s">
        <v>678</v>
      </c>
      <c r="B138" s="38" t="s">
        <v>679</v>
      </c>
      <c r="C138" s="38">
        <v>263</v>
      </c>
      <c r="D138" s="38" t="s">
        <v>2135</v>
      </c>
      <c r="E138" s="38" t="s">
        <v>2092</v>
      </c>
      <c r="F138" s="38" t="s">
        <v>2042</v>
      </c>
      <c r="G138" s="38" t="s">
        <v>2043</v>
      </c>
      <c r="H138" s="38" t="s">
        <v>2157</v>
      </c>
      <c r="I138" s="38" t="s">
        <v>2158</v>
      </c>
      <c r="J138" s="38" t="s">
        <v>2138</v>
      </c>
      <c r="K138" s="53"/>
    </row>
    <row r="139" spans="1:11" ht="15.75" customHeight="1">
      <c r="A139" s="52" t="s">
        <v>624</v>
      </c>
      <c r="B139" s="38" t="s">
        <v>625</v>
      </c>
      <c r="C139" s="38">
        <v>914</v>
      </c>
      <c r="D139" s="38" t="s">
        <v>2040</v>
      </c>
      <c r="E139" s="38" t="s">
        <v>2118</v>
      </c>
      <c r="F139" s="38" t="s">
        <v>2042</v>
      </c>
      <c r="G139" s="38" t="s">
        <v>2122</v>
      </c>
      <c r="H139" s="38" t="s">
        <v>2313</v>
      </c>
      <c r="I139" s="38" t="s">
        <v>2314</v>
      </c>
      <c r="J139" s="38" t="s">
        <v>2240</v>
      </c>
      <c r="K139" s="53"/>
    </row>
    <row r="140" spans="1:11" ht="15.75" customHeight="1">
      <c r="A140" s="52" t="s">
        <v>198</v>
      </c>
      <c r="B140" s="38" t="s">
        <v>199</v>
      </c>
      <c r="C140" s="38">
        <v>6</v>
      </c>
      <c r="D140" s="38" t="s">
        <v>2091</v>
      </c>
      <c r="E140" s="38" t="s">
        <v>2092</v>
      </c>
      <c r="F140" s="38" t="s">
        <v>2093</v>
      </c>
      <c r="G140" s="38" t="s">
        <v>2094</v>
      </c>
      <c r="H140" s="38" t="s">
        <v>2095</v>
      </c>
      <c r="I140" s="38" t="s">
        <v>2096</v>
      </c>
      <c r="J140" s="38" t="s">
        <v>2097</v>
      </c>
      <c r="K140" s="53"/>
    </row>
    <row r="141" spans="1:11" ht="15.75" customHeight="1">
      <c r="A141" s="52" t="s">
        <v>123</v>
      </c>
      <c r="B141" s="38" t="s">
        <v>124</v>
      </c>
      <c r="C141" s="38">
        <v>18</v>
      </c>
      <c r="D141" s="38" t="s">
        <v>2174</v>
      </c>
      <c r="E141" s="38" t="s">
        <v>2175</v>
      </c>
      <c r="F141" s="38" t="s">
        <v>2176</v>
      </c>
      <c r="G141" s="38" t="s">
        <v>2155</v>
      </c>
      <c r="H141" s="38" t="s">
        <v>2177</v>
      </c>
      <c r="I141" s="38" t="s">
        <v>2178</v>
      </c>
      <c r="J141" s="38" t="s">
        <v>2179</v>
      </c>
      <c r="K141" s="53"/>
    </row>
    <row r="142" spans="1:11" ht="15.75" customHeight="1">
      <c r="A142" s="52" t="s">
        <v>135</v>
      </c>
      <c r="B142" s="38" t="s">
        <v>136</v>
      </c>
      <c r="C142" s="38">
        <v>6</v>
      </c>
      <c r="D142" s="38" t="s">
        <v>2091</v>
      </c>
      <c r="E142" s="38" t="s">
        <v>2092</v>
      </c>
      <c r="F142" s="38" t="s">
        <v>2093</v>
      </c>
      <c r="G142" s="38" t="s">
        <v>2094</v>
      </c>
      <c r="H142" s="38" t="s">
        <v>2095</v>
      </c>
      <c r="I142" s="38" t="s">
        <v>2096</v>
      </c>
      <c r="J142" s="38" t="s">
        <v>2097</v>
      </c>
      <c r="K142" s="53"/>
    </row>
    <row r="143" spans="1:11" ht="15.75" customHeight="1">
      <c r="A143" s="52" t="s">
        <v>675</v>
      </c>
      <c r="B143" s="38" t="s">
        <v>676</v>
      </c>
      <c r="C143" s="38">
        <v>263</v>
      </c>
      <c r="D143" s="38" t="s">
        <v>2135</v>
      </c>
      <c r="E143" s="38" t="s">
        <v>2092</v>
      </c>
      <c r="F143" s="38" t="s">
        <v>2042</v>
      </c>
      <c r="G143" s="38" t="s">
        <v>2043</v>
      </c>
      <c r="H143" s="38" t="s">
        <v>2157</v>
      </c>
      <c r="I143" s="38" t="s">
        <v>2158</v>
      </c>
      <c r="J143" s="38" t="s">
        <v>2138</v>
      </c>
      <c r="K143" s="53"/>
    </row>
    <row r="144" spans="1:11" ht="15.75" customHeight="1">
      <c r="A144" s="52" t="s">
        <v>609</v>
      </c>
      <c r="B144" s="38" t="s">
        <v>610</v>
      </c>
      <c r="C144" s="38">
        <v>143</v>
      </c>
      <c r="D144" s="38" t="s">
        <v>2040</v>
      </c>
      <c r="E144" s="38" t="s">
        <v>2118</v>
      </c>
      <c r="F144" s="38" t="s">
        <v>2042</v>
      </c>
      <c r="G144" s="38" t="s">
        <v>2315</v>
      </c>
      <c r="H144" s="38" t="s">
        <v>2123</v>
      </c>
      <c r="I144" s="38" t="s">
        <v>2119</v>
      </c>
      <c r="J144" s="38" t="s">
        <v>2046</v>
      </c>
      <c r="K144" s="53"/>
    </row>
    <row r="145" spans="1:11" ht="15.75" customHeight="1">
      <c r="A145" s="52" t="s">
        <v>588</v>
      </c>
      <c r="B145" s="38" t="s">
        <v>589</v>
      </c>
      <c r="C145" s="38">
        <v>266</v>
      </c>
      <c r="D145" s="38" t="s">
        <v>2200</v>
      </c>
      <c r="E145" s="38" t="s">
        <v>2309</v>
      </c>
      <c r="F145" s="38" t="s">
        <v>2310</v>
      </c>
      <c r="G145" s="38" t="s">
        <v>2183</v>
      </c>
      <c r="H145" s="38" t="s">
        <v>2311</v>
      </c>
      <c r="I145" s="38" t="s">
        <v>2152</v>
      </c>
      <c r="J145" s="38" t="s">
        <v>2312</v>
      </c>
      <c r="K145" s="53"/>
    </row>
    <row r="146" spans="1:11" ht="15.75" customHeight="1">
      <c r="A146" s="52" t="s">
        <v>585</v>
      </c>
      <c r="B146" s="38" t="s">
        <v>586</v>
      </c>
      <c r="C146" s="38">
        <v>914</v>
      </c>
      <c r="D146" s="38" t="s">
        <v>2040</v>
      </c>
      <c r="E146" s="38" t="s">
        <v>2118</v>
      </c>
      <c r="F146" s="38" t="s">
        <v>2042</v>
      </c>
      <c r="G146" s="38" t="s">
        <v>2122</v>
      </c>
      <c r="H146" s="38" t="s">
        <v>2313</v>
      </c>
      <c r="I146" s="38" t="s">
        <v>2314</v>
      </c>
      <c r="J146" s="38" t="s">
        <v>2240</v>
      </c>
      <c r="K146" s="53"/>
    </row>
    <row r="147" spans="1:11" ht="15.75" customHeight="1">
      <c r="A147" s="52" t="s">
        <v>192</v>
      </c>
      <c r="B147" s="38" t="s">
        <v>193</v>
      </c>
      <c r="C147" s="38">
        <v>124</v>
      </c>
      <c r="D147" s="38" t="s">
        <v>2101</v>
      </c>
      <c r="E147" s="38" t="s">
        <v>2102</v>
      </c>
      <c r="F147" s="38" t="s">
        <v>2103</v>
      </c>
      <c r="G147" s="38" t="s">
        <v>2104</v>
      </c>
      <c r="H147" s="38" t="s">
        <v>2077</v>
      </c>
      <c r="I147" s="38" t="s">
        <v>2105</v>
      </c>
      <c r="J147" s="38" t="s">
        <v>2106</v>
      </c>
      <c r="K147" s="53"/>
    </row>
    <row r="148" spans="1:11" ht="15.75" customHeight="1">
      <c r="A148" s="52" t="s">
        <v>163</v>
      </c>
      <c r="B148" s="38" t="s">
        <v>164</v>
      </c>
      <c r="C148" s="38">
        <v>6</v>
      </c>
      <c r="D148" s="38" t="s">
        <v>2091</v>
      </c>
      <c r="E148" s="38" t="s">
        <v>2092</v>
      </c>
      <c r="F148" s="38" t="s">
        <v>2093</v>
      </c>
      <c r="G148" s="38" t="s">
        <v>2094</v>
      </c>
      <c r="H148" s="38" t="s">
        <v>2095</v>
      </c>
      <c r="I148" s="38" t="s">
        <v>2096</v>
      </c>
      <c r="J148" s="38" t="s">
        <v>2097</v>
      </c>
      <c r="K148" s="53"/>
    </row>
    <row r="149" spans="1:11" ht="15.75" customHeight="1">
      <c r="A149" s="52" t="s">
        <v>621</v>
      </c>
      <c r="B149" s="38" t="s">
        <v>622</v>
      </c>
      <c r="C149" s="38">
        <v>14</v>
      </c>
      <c r="D149" s="38" t="s">
        <v>2067</v>
      </c>
      <c r="E149" s="38" t="s">
        <v>2118</v>
      </c>
      <c r="F149" s="38" t="s">
        <v>2042</v>
      </c>
      <c r="G149" s="38" t="s">
        <v>2043</v>
      </c>
      <c r="H149" s="38" t="s">
        <v>2044</v>
      </c>
      <c r="I149" s="38" t="s">
        <v>2055</v>
      </c>
      <c r="J149" s="38" t="s">
        <v>2046</v>
      </c>
      <c r="K149" s="53"/>
    </row>
    <row r="150" spans="1:11" ht="15.75" customHeight="1">
      <c r="A150" s="52" t="s">
        <v>651</v>
      </c>
      <c r="B150" s="38" t="s">
        <v>652</v>
      </c>
      <c r="C150" s="38">
        <v>143</v>
      </c>
      <c r="D150" s="38" t="s">
        <v>2040</v>
      </c>
      <c r="E150" s="38" t="s">
        <v>2118</v>
      </c>
      <c r="F150" s="38" t="s">
        <v>2042</v>
      </c>
      <c r="G150" s="38" t="s">
        <v>2315</v>
      </c>
      <c r="H150" s="38" t="s">
        <v>2123</v>
      </c>
      <c r="I150" s="38" t="s">
        <v>2119</v>
      </c>
      <c r="J150" s="38" t="s">
        <v>2046</v>
      </c>
      <c r="K150" s="53"/>
    </row>
    <row r="151" spans="1:11" ht="15.75" customHeight="1">
      <c r="A151" s="52" t="s">
        <v>618</v>
      </c>
      <c r="B151" s="38" t="s">
        <v>619</v>
      </c>
      <c r="C151" s="38">
        <v>14</v>
      </c>
      <c r="D151" s="38" t="s">
        <v>2067</v>
      </c>
      <c r="E151" s="38" t="s">
        <v>2118</v>
      </c>
      <c r="F151" s="38" t="s">
        <v>2042</v>
      </c>
      <c r="G151" s="38" t="s">
        <v>2043</v>
      </c>
      <c r="H151" s="38" t="s">
        <v>2044</v>
      </c>
      <c r="I151" s="38" t="s">
        <v>2055</v>
      </c>
      <c r="J151" s="38" t="s">
        <v>2046</v>
      </c>
      <c r="K151" s="53"/>
    </row>
    <row r="152" spans="1:11" ht="15.75" customHeight="1">
      <c r="A152" s="52" t="s">
        <v>126</v>
      </c>
      <c r="B152" s="38" t="s">
        <v>127</v>
      </c>
      <c r="C152" s="38">
        <v>6</v>
      </c>
      <c r="D152" s="38" t="s">
        <v>2091</v>
      </c>
      <c r="E152" s="38" t="s">
        <v>2092</v>
      </c>
      <c r="F152" s="38" t="s">
        <v>2093</v>
      </c>
      <c r="G152" s="38" t="s">
        <v>2094</v>
      </c>
      <c r="H152" s="38" t="s">
        <v>2095</v>
      </c>
      <c r="I152" s="38" t="s">
        <v>2096</v>
      </c>
      <c r="J152" s="38" t="s">
        <v>2097</v>
      </c>
      <c r="K152" s="53"/>
    </row>
    <row r="153" spans="1:11" ht="15.75" customHeight="1">
      <c r="A153" s="52" t="s">
        <v>185</v>
      </c>
      <c r="B153" s="38" t="s">
        <v>186</v>
      </c>
      <c r="C153" s="38">
        <v>124</v>
      </c>
      <c r="D153" s="38" t="s">
        <v>2101</v>
      </c>
      <c r="E153" s="38" t="s">
        <v>2102</v>
      </c>
      <c r="F153" s="38" t="s">
        <v>2103</v>
      </c>
      <c r="G153" s="38" t="s">
        <v>2104</v>
      </c>
      <c r="H153" s="38" t="s">
        <v>2077</v>
      </c>
      <c r="I153" s="38" t="s">
        <v>2105</v>
      </c>
      <c r="J153" s="38" t="s">
        <v>2106</v>
      </c>
      <c r="K153" s="53"/>
    </row>
    <row r="154" spans="1:11" ht="15.75" customHeight="1">
      <c r="A154" s="52" t="s">
        <v>104</v>
      </c>
      <c r="B154" s="38" t="s">
        <v>105</v>
      </c>
      <c r="C154" s="38">
        <v>190</v>
      </c>
      <c r="D154" s="38" t="s">
        <v>2091</v>
      </c>
      <c r="E154" s="38" t="s">
        <v>2092</v>
      </c>
      <c r="F154" s="38" t="s">
        <v>2093</v>
      </c>
      <c r="G154" s="38" t="s">
        <v>2094</v>
      </c>
      <c r="H154" s="38" t="s">
        <v>2303</v>
      </c>
      <c r="I154" s="38" t="s">
        <v>2096</v>
      </c>
      <c r="J154" s="38" t="s">
        <v>2097</v>
      </c>
      <c r="K154" s="53"/>
    </row>
    <row r="155" spans="1:11" ht="15.75" customHeight="1">
      <c r="A155" s="52" t="s">
        <v>690</v>
      </c>
      <c r="B155" s="38" t="s">
        <v>691</v>
      </c>
      <c r="C155" s="38">
        <v>1</v>
      </c>
      <c r="D155" s="38" t="s">
        <v>2040</v>
      </c>
      <c r="E155" s="38" t="s">
        <v>2118</v>
      </c>
      <c r="F155" s="38" t="s">
        <v>2042</v>
      </c>
      <c r="G155" s="38" t="s">
        <v>2122</v>
      </c>
      <c r="H155" s="38" t="s">
        <v>2123</v>
      </c>
      <c r="I155" s="38" t="s">
        <v>2119</v>
      </c>
      <c r="J155" s="38" t="s">
        <v>2046</v>
      </c>
      <c r="K155" s="53"/>
    </row>
    <row r="156" spans="1:11" ht="15.75" customHeight="1">
      <c r="A156" s="62" t="s">
        <v>240</v>
      </c>
      <c r="B156" s="11" t="s">
        <v>241</v>
      </c>
      <c r="C156" s="38">
        <v>66</v>
      </c>
      <c r="D156" s="38" t="s">
        <v>2174</v>
      </c>
      <c r="E156" s="38" t="s">
        <v>2175</v>
      </c>
      <c r="F156" s="38" t="s">
        <v>2176</v>
      </c>
      <c r="G156" s="38" t="s">
        <v>2104</v>
      </c>
      <c r="H156" s="38" t="s">
        <v>2177</v>
      </c>
      <c r="I156" s="38" t="s">
        <v>2178</v>
      </c>
      <c r="J156" s="38" t="s">
        <v>2179</v>
      </c>
      <c r="K156" s="53"/>
    </row>
    <row r="157" spans="1:11" ht="15.75" customHeight="1">
      <c r="A157" s="62" t="s">
        <v>293</v>
      </c>
      <c r="B157" s="11" t="s">
        <v>294</v>
      </c>
      <c r="C157" s="38">
        <v>124</v>
      </c>
      <c r="D157" s="38" t="s">
        <v>2101</v>
      </c>
      <c r="E157" s="38" t="s">
        <v>2102</v>
      </c>
      <c r="F157" s="38" t="s">
        <v>2103</v>
      </c>
      <c r="G157" s="38" t="s">
        <v>2104</v>
      </c>
      <c r="H157" s="38" t="s">
        <v>2077</v>
      </c>
      <c r="I157" s="38" t="s">
        <v>2105</v>
      </c>
      <c r="J157" s="38" t="s">
        <v>2106</v>
      </c>
      <c r="K157" s="53"/>
    </row>
    <row r="158" spans="1:11" ht="15.75" customHeight="1">
      <c r="A158" s="62" t="s">
        <v>304</v>
      </c>
      <c r="B158" s="11" t="s">
        <v>305</v>
      </c>
      <c r="C158" s="38" t="s">
        <v>306</v>
      </c>
      <c r="D158" s="38" t="s">
        <v>2174</v>
      </c>
      <c r="E158" s="38" t="s">
        <v>2175</v>
      </c>
      <c r="F158" s="38" t="s">
        <v>2176</v>
      </c>
      <c r="G158" s="38" t="s">
        <v>306</v>
      </c>
      <c r="H158" s="38" t="s">
        <v>2177</v>
      </c>
      <c r="I158" s="38" t="s">
        <v>2178</v>
      </c>
      <c r="J158" s="38" t="s">
        <v>2179</v>
      </c>
      <c r="K158" s="53"/>
    </row>
    <row r="159" spans="1:11" ht="15.75" customHeight="1">
      <c r="A159" s="62" t="s">
        <v>337</v>
      </c>
      <c r="B159" s="11" t="s">
        <v>338</v>
      </c>
      <c r="C159" s="38">
        <v>53</v>
      </c>
      <c r="D159" s="38" t="s">
        <v>2091</v>
      </c>
      <c r="E159" s="38" t="s">
        <v>2092</v>
      </c>
      <c r="F159" s="38" t="s">
        <v>2143</v>
      </c>
      <c r="G159" s="38" t="s">
        <v>2155</v>
      </c>
      <c r="H159" s="38" t="s">
        <v>2095</v>
      </c>
      <c r="I159" s="38" t="s">
        <v>2096</v>
      </c>
      <c r="J159" s="38" t="s">
        <v>2097</v>
      </c>
      <c r="K159" s="53"/>
    </row>
    <row r="160" spans="1:11" ht="15.75" customHeight="1">
      <c r="A160" s="62" t="s">
        <v>75</v>
      </c>
      <c r="B160" s="11" t="s">
        <v>76</v>
      </c>
      <c r="C160" s="38">
        <v>23</v>
      </c>
      <c r="D160" s="38" t="s">
        <v>2141</v>
      </c>
      <c r="E160" s="38" t="s">
        <v>2142</v>
      </c>
      <c r="F160" s="38" t="s">
        <v>2143</v>
      </c>
      <c r="G160" s="38" t="s">
        <v>2144</v>
      </c>
      <c r="H160" s="38" t="s">
        <v>2145</v>
      </c>
      <c r="I160" s="38" t="s">
        <v>2146</v>
      </c>
      <c r="J160" s="38" t="s">
        <v>2147</v>
      </c>
      <c r="K160" s="53"/>
    </row>
    <row r="161" spans="1:11" ht="15.75" customHeight="1">
      <c r="A161" s="62" t="s">
        <v>69</v>
      </c>
      <c r="B161" s="11" t="s">
        <v>70</v>
      </c>
      <c r="C161" s="38">
        <v>6</v>
      </c>
      <c r="D161" s="38" t="s">
        <v>2091</v>
      </c>
      <c r="E161" s="38" t="s">
        <v>2092</v>
      </c>
      <c r="F161" s="38" t="s">
        <v>2093</v>
      </c>
      <c r="G161" s="38" t="s">
        <v>2094</v>
      </c>
      <c r="H161" s="38" t="s">
        <v>2095</v>
      </c>
      <c r="I161" s="38" t="s">
        <v>2096</v>
      </c>
      <c r="J161" s="38" t="s">
        <v>2097</v>
      </c>
      <c r="K161" s="53"/>
    </row>
    <row r="162" spans="1:11" ht="15.75" customHeight="1">
      <c r="A162" s="62" t="s">
        <v>61</v>
      </c>
      <c r="B162" s="11" t="s">
        <v>62</v>
      </c>
      <c r="C162" s="38">
        <v>66</v>
      </c>
      <c r="D162" s="38" t="s">
        <v>2174</v>
      </c>
      <c r="E162" s="38" t="s">
        <v>2175</v>
      </c>
      <c r="F162" s="38" t="s">
        <v>2176</v>
      </c>
      <c r="G162" s="38" t="s">
        <v>2104</v>
      </c>
      <c r="H162" s="38" t="s">
        <v>2177</v>
      </c>
      <c r="I162" s="38" t="s">
        <v>2178</v>
      </c>
      <c r="J162" s="38" t="s">
        <v>2179</v>
      </c>
      <c r="K162" s="53"/>
    </row>
    <row r="163" spans="1:11" ht="15.75" customHeight="1">
      <c r="A163" s="62" t="s">
        <v>83</v>
      </c>
      <c r="B163" s="11" t="s">
        <v>84</v>
      </c>
      <c r="C163" s="38">
        <v>1336</v>
      </c>
      <c r="D163" s="38" t="s">
        <v>2174</v>
      </c>
      <c r="E163" s="38" t="s">
        <v>2175</v>
      </c>
      <c r="F163" s="38" t="s">
        <v>2176</v>
      </c>
      <c r="G163" s="38" t="s">
        <v>2043</v>
      </c>
      <c r="H163" s="38" t="s">
        <v>2177</v>
      </c>
      <c r="I163" s="38" t="s">
        <v>2316</v>
      </c>
      <c r="J163" s="38" t="s">
        <v>2179</v>
      </c>
      <c r="K163" s="53"/>
    </row>
    <row r="164" spans="1:11" ht="15.75" customHeight="1">
      <c r="A164" s="62" t="s">
        <v>210</v>
      </c>
      <c r="B164" s="11" t="s">
        <v>211</v>
      </c>
      <c r="C164" s="38">
        <v>66</v>
      </c>
      <c r="D164" s="38" t="s">
        <v>2174</v>
      </c>
      <c r="E164" s="38" t="s">
        <v>2175</v>
      </c>
      <c r="F164" s="38" t="s">
        <v>2176</v>
      </c>
      <c r="G164" s="38" t="s">
        <v>2104</v>
      </c>
      <c r="H164" s="38" t="s">
        <v>2177</v>
      </c>
      <c r="I164" s="38" t="s">
        <v>2178</v>
      </c>
      <c r="J164" s="38" t="s">
        <v>2179</v>
      </c>
      <c r="K164" s="53"/>
    </row>
    <row r="165" spans="1:11" ht="15.75" customHeight="1">
      <c r="A165" s="62" t="s">
        <v>204</v>
      </c>
      <c r="B165" s="11" t="s">
        <v>205</v>
      </c>
      <c r="C165" s="38">
        <v>66</v>
      </c>
      <c r="D165" s="38" t="s">
        <v>2174</v>
      </c>
      <c r="E165" s="38" t="s">
        <v>2175</v>
      </c>
      <c r="F165" s="38" t="s">
        <v>2176</v>
      </c>
      <c r="G165" s="38" t="s">
        <v>2104</v>
      </c>
      <c r="H165" s="38" t="s">
        <v>2177</v>
      </c>
      <c r="I165" s="38" t="s">
        <v>2178</v>
      </c>
      <c r="J165" s="38" t="s">
        <v>2179</v>
      </c>
      <c r="K165" s="53"/>
    </row>
    <row r="166" spans="1:11" ht="15.75" customHeight="1">
      <c r="A166" s="62" t="s">
        <v>34</v>
      </c>
      <c r="B166" s="11" t="s">
        <v>35</v>
      </c>
      <c r="C166" s="38">
        <v>66</v>
      </c>
      <c r="D166" s="38" t="s">
        <v>2174</v>
      </c>
      <c r="E166" s="38" t="s">
        <v>2175</v>
      </c>
      <c r="F166" s="38" t="s">
        <v>2176</v>
      </c>
      <c r="G166" s="38" t="s">
        <v>2104</v>
      </c>
      <c r="H166" s="38" t="s">
        <v>2177</v>
      </c>
      <c r="I166" s="38" t="s">
        <v>2178</v>
      </c>
      <c r="J166" s="38" t="s">
        <v>2179</v>
      </c>
      <c r="K166" s="53"/>
    </row>
    <row r="167" spans="1:11" ht="15.75" customHeight="1">
      <c r="A167" s="62" t="s">
        <v>80</v>
      </c>
      <c r="B167" s="11" t="s">
        <v>81</v>
      </c>
      <c r="C167" s="38">
        <v>1336</v>
      </c>
      <c r="D167" s="38" t="s">
        <v>2174</v>
      </c>
      <c r="E167" s="38" t="s">
        <v>2175</v>
      </c>
      <c r="F167" s="38" t="s">
        <v>2176</v>
      </c>
      <c r="G167" s="38" t="s">
        <v>2043</v>
      </c>
      <c r="H167" s="38" t="s">
        <v>2177</v>
      </c>
      <c r="I167" s="38" t="s">
        <v>2316</v>
      </c>
      <c r="J167" s="38" t="s">
        <v>2179</v>
      </c>
      <c r="K167" s="53"/>
    </row>
    <row r="168" spans="1:11" ht="15.75" customHeight="1">
      <c r="A168" s="62" t="s">
        <v>312</v>
      </c>
      <c r="B168" s="11" t="s">
        <v>313</v>
      </c>
      <c r="C168" s="38">
        <v>2053</v>
      </c>
      <c r="D168" s="38" t="s">
        <v>2141</v>
      </c>
      <c r="E168" s="38" t="s">
        <v>2142</v>
      </c>
      <c r="F168" s="38" t="s">
        <v>2143</v>
      </c>
      <c r="G168" s="38" t="s">
        <v>2144</v>
      </c>
      <c r="H168" s="38" t="s">
        <v>2145</v>
      </c>
      <c r="I168" s="38" t="s">
        <v>2317</v>
      </c>
      <c r="J168" s="38" t="s">
        <v>2147</v>
      </c>
      <c r="K168" s="53"/>
    </row>
    <row r="169" spans="1:11" ht="15.75" customHeight="1">
      <c r="A169" s="62" t="s">
        <v>1655</v>
      </c>
      <c r="B169" s="11" t="s">
        <v>1656</v>
      </c>
      <c r="C169" s="38">
        <v>18</v>
      </c>
      <c r="D169" s="38" t="s">
        <v>2174</v>
      </c>
      <c r="E169" s="38" t="s">
        <v>2175</v>
      </c>
      <c r="F169" s="38" t="s">
        <v>2176</v>
      </c>
      <c r="G169" s="38" t="s">
        <v>2155</v>
      </c>
      <c r="H169" s="38" t="s">
        <v>2177</v>
      </c>
      <c r="I169" s="38" t="s">
        <v>2178</v>
      </c>
      <c r="J169" s="38" t="s">
        <v>2179</v>
      </c>
      <c r="K169" s="53"/>
    </row>
    <row r="170" spans="1:11" ht="15.75" customHeight="1">
      <c r="A170" s="62" t="s">
        <v>1516</v>
      </c>
      <c r="B170" s="11" t="s">
        <v>1517</v>
      </c>
      <c r="C170" s="38">
        <v>6</v>
      </c>
      <c r="D170" s="38" t="s">
        <v>2091</v>
      </c>
      <c r="E170" s="38" t="s">
        <v>2092</v>
      </c>
      <c r="F170" s="38" t="s">
        <v>2093</v>
      </c>
      <c r="G170" s="38" t="s">
        <v>2094</v>
      </c>
      <c r="H170" s="38" t="s">
        <v>2095</v>
      </c>
      <c r="I170" s="38" t="s">
        <v>2096</v>
      </c>
      <c r="J170" s="38" t="s">
        <v>2097</v>
      </c>
      <c r="K170" s="53"/>
    </row>
    <row r="171" spans="1:11" ht="15.75" customHeight="1">
      <c r="A171" s="62" t="s">
        <v>527</v>
      </c>
      <c r="B171" s="11" t="s">
        <v>528</v>
      </c>
      <c r="C171" s="38">
        <v>724</v>
      </c>
      <c r="D171" s="38" t="s">
        <v>2091</v>
      </c>
      <c r="E171" s="38" t="s">
        <v>2181</v>
      </c>
      <c r="F171" s="38" t="s">
        <v>2318</v>
      </c>
      <c r="G171" s="38" t="s">
        <v>2094</v>
      </c>
      <c r="H171" s="38" t="s">
        <v>2095</v>
      </c>
      <c r="I171" s="38" t="s">
        <v>2096</v>
      </c>
      <c r="J171" s="38" t="s">
        <v>2097</v>
      </c>
      <c r="K171" s="53"/>
    </row>
    <row r="172" spans="1:11" ht="15.75" customHeight="1">
      <c r="A172" s="62" t="s">
        <v>1461</v>
      </c>
      <c r="B172" s="11" t="s">
        <v>1462</v>
      </c>
      <c r="C172" s="38">
        <v>6</v>
      </c>
      <c r="D172" s="38" t="s">
        <v>2091</v>
      </c>
      <c r="E172" s="38" t="s">
        <v>2092</v>
      </c>
      <c r="F172" s="38" t="s">
        <v>2093</v>
      </c>
      <c r="G172" s="38" t="s">
        <v>2094</v>
      </c>
      <c r="H172" s="38" t="s">
        <v>2095</v>
      </c>
      <c r="I172" s="38" t="s">
        <v>2096</v>
      </c>
      <c r="J172" s="38" t="s">
        <v>2097</v>
      </c>
      <c r="K172" s="53"/>
    </row>
    <row r="173" spans="1:11" ht="15.75" customHeight="1">
      <c r="A173" s="62" t="s">
        <v>1264</v>
      </c>
      <c r="B173" s="11" t="s">
        <v>1265</v>
      </c>
      <c r="C173" s="38">
        <v>54</v>
      </c>
      <c r="D173" s="38" t="s">
        <v>2091</v>
      </c>
      <c r="E173" s="38" t="s">
        <v>2092</v>
      </c>
      <c r="F173" s="38" t="s">
        <v>2319</v>
      </c>
      <c r="G173" s="38" t="s">
        <v>2094</v>
      </c>
      <c r="H173" s="38" t="s">
        <v>2095</v>
      </c>
      <c r="I173" s="38" t="s">
        <v>2096</v>
      </c>
      <c r="J173" s="38" t="s">
        <v>2320</v>
      </c>
      <c r="K173" s="53"/>
    </row>
    <row r="174" spans="1:11" ht="15.75" customHeight="1">
      <c r="A174" s="62" t="s">
        <v>1439</v>
      </c>
      <c r="B174" s="11" t="s">
        <v>1440</v>
      </c>
      <c r="C174" s="38">
        <v>95</v>
      </c>
      <c r="D174" s="38" t="s">
        <v>2321</v>
      </c>
      <c r="E174" s="38" t="s">
        <v>2092</v>
      </c>
      <c r="F174" s="38" t="s">
        <v>2093</v>
      </c>
      <c r="G174" s="38" t="s">
        <v>2094</v>
      </c>
      <c r="H174" s="38" t="s">
        <v>2095</v>
      </c>
      <c r="I174" s="38" t="s">
        <v>2096</v>
      </c>
      <c r="J174" s="38" t="s">
        <v>2097</v>
      </c>
      <c r="K174" s="53"/>
    </row>
    <row r="175" spans="1:11" ht="15.75" customHeight="1">
      <c r="A175" s="62" t="s">
        <v>1143</v>
      </c>
      <c r="B175" s="11" t="s">
        <v>1144</v>
      </c>
      <c r="C175" s="38">
        <v>55</v>
      </c>
      <c r="D175" s="38" t="s">
        <v>2091</v>
      </c>
      <c r="E175" s="38" t="s">
        <v>2092</v>
      </c>
      <c r="F175" s="38" t="s">
        <v>2093</v>
      </c>
      <c r="G175" s="38" t="s">
        <v>2094</v>
      </c>
      <c r="H175" s="38" t="s">
        <v>2095</v>
      </c>
      <c r="I175" s="38" t="s">
        <v>2113</v>
      </c>
      <c r="J175" s="38" t="s">
        <v>2097</v>
      </c>
      <c r="K175" s="53"/>
    </row>
    <row r="176" spans="1:11" ht="15.75" customHeight="1">
      <c r="A176" s="62" t="s">
        <v>1507</v>
      </c>
      <c r="B176" s="11" t="s">
        <v>1508</v>
      </c>
      <c r="C176" s="38">
        <v>637</v>
      </c>
      <c r="D176" s="38" t="s">
        <v>2091</v>
      </c>
      <c r="E176" s="38" t="s">
        <v>2092</v>
      </c>
      <c r="F176" s="38" t="s">
        <v>2143</v>
      </c>
      <c r="G176" s="38" t="s">
        <v>2155</v>
      </c>
      <c r="H176" s="38" t="s">
        <v>2095</v>
      </c>
      <c r="I176" s="38" t="s">
        <v>2322</v>
      </c>
      <c r="J176" s="38" t="s">
        <v>2097</v>
      </c>
      <c r="K176" s="53"/>
    </row>
    <row r="177" spans="1:11" ht="15.75" customHeight="1">
      <c r="A177" s="62" t="s">
        <v>1005</v>
      </c>
      <c r="B177" s="11" t="s">
        <v>1006</v>
      </c>
      <c r="C177" s="38">
        <v>53</v>
      </c>
      <c r="D177" s="38" t="s">
        <v>2091</v>
      </c>
      <c r="E177" s="38" t="s">
        <v>2092</v>
      </c>
      <c r="F177" s="38" t="s">
        <v>2143</v>
      </c>
      <c r="G177" s="38" t="s">
        <v>2155</v>
      </c>
      <c r="H177" s="38" t="s">
        <v>2095</v>
      </c>
      <c r="I177" s="38" t="s">
        <v>2096</v>
      </c>
      <c r="J177" s="38" t="s">
        <v>2097</v>
      </c>
      <c r="K177" s="53"/>
    </row>
    <row r="178" spans="1:11" ht="15.75" customHeight="1">
      <c r="A178" s="62" t="s">
        <v>900</v>
      </c>
      <c r="B178" s="11" t="s">
        <v>901</v>
      </c>
      <c r="C178" s="38">
        <v>51</v>
      </c>
      <c r="D178" s="38" t="s">
        <v>2167</v>
      </c>
      <c r="E178" s="38" t="s">
        <v>2084</v>
      </c>
      <c r="F178" s="38" t="s">
        <v>2168</v>
      </c>
      <c r="G178" s="38" t="s">
        <v>2173</v>
      </c>
      <c r="H178" s="38" t="s">
        <v>2169</v>
      </c>
      <c r="I178" s="38" t="s">
        <v>2170</v>
      </c>
      <c r="J178" s="38" t="s">
        <v>2171</v>
      </c>
      <c r="K178" s="53"/>
    </row>
    <row r="179" spans="1:11" ht="15.75" customHeight="1">
      <c r="A179" s="62" t="s">
        <v>828</v>
      </c>
      <c r="B179" s="11" t="s">
        <v>829</v>
      </c>
      <c r="C179" s="38">
        <v>119</v>
      </c>
      <c r="D179" s="38" t="s">
        <v>2091</v>
      </c>
      <c r="E179" s="38" t="s">
        <v>2092</v>
      </c>
      <c r="F179" s="38" t="s">
        <v>2093</v>
      </c>
      <c r="G179" s="38" t="s">
        <v>2094</v>
      </c>
      <c r="H179" s="38" t="s">
        <v>2095</v>
      </c>
      <c r="I179" s="38" t="s">
        <v>2323</v>
      </c>
      <c r="J179" s="38" t="s">
        <v>2097</v>
      </c>
      <c r="K179" s="53"/>
    </row>
    <row r="180" spans="1:11" ht="15.75" customHeight="1">
      <c r="A180" s="62" t="s">
        <v>952</v>
      </c>
      <c r="B180" s="11" t="s">
        <v>953</v>
      </c>
      <c r="C180" s="38">
        <v>1870</v>
      </c>
      <c r="D180" s="38" t="s">
        <v>2167</v>
      </c>
      <c r="E180" s="38" t="s">
        <v>2128</v>
      </c>
      <c r="F180" s="38" t="s">
        <v>2168</v>
      </c>
      <c r="G180" s="38" t="s">
        <v>2324</v>
      </c>
      <c r="H180" s="38" t="s">
        <v>2169</v>
      </c>
      <c r="I180" s="38" t="s">
        <v>2325</v>
      </c>
      <c r="J180" s="38" t="s">
        <v>2114</v>
      </c>
      <c r="K180" s="53"/>
    </row>
    <row r="181" spans="1:11" ht="15.75" customHeight="1">
      <c r="A181" s="62" t="s">
        <v>939</v>
      </c>
      <c r="B181" s="11" t="s">
        <v>940</v>
      </c>
      <c r="C181" s="38">
        <v>121</v>
      </c>
      <c r="D181" s="38" t="s">
        <v>2174</v>
      </c>
      <c r="E181" s="38" t="s">
        <v>2175</v>
      </c>
      <c r="F181" s="38" t="s">
        <v>2176</v>
      </c>
      <c r="G181" s="38" t="s">
        <v>2242</v>
      </c>
      <c r="H181" s="38" t="s">
        <v>2177</v>
      </c>
      <c r="I181" s="38" t="s">
        <v>2178</v>
      </c>
      <c r="J181" s="38" t="s">
        <v>2326</v>
      </c>
      <c r="K181" s="53"/>
    </row>
    <row r="182" spans="1:11" ht="15.75" customHeight="1">
      <c r="A182" s="62" t="s">
        <v>1332</v>
      </c>
      <c r="B182" s="11" t="s">
        <v>1333</v>
      </c>
      <c r="C182" s="38">
        <v>386</v>
      </c>
      <c r="D182" s="38" t="s">
        <v>2174</v>
      </c>
      <c r="E182" s="38" t="s">
        <v>2175</v>
      </c>
      <c r="F182" s="38" t="s">
        <v>2176</v>
      </c>
      <c r="G182" s="38" t="s">
        <v>2122</v>
      </c>
      <c r="H182" s="38" t="s">
        <v>2177</v>
      </c>
      <c r="I182" s="38" t="s">
        <v>2178</v>
      </c>
      <c r="J182" s="38" t="s">
        <v>2179</v>
      </c>
      <c r="K182" s="53"/>
    </row>
    <row r="183" spans="1:11" ht="15.75" customHeight="1">
      <c r="A183" s="62" t="s">
        <v>1319</v>
      </c>
      <c r="B183" s="11" t="s">
        <v>1320</v>
      </c>
      <c r="C183" s="38">
        <v>124</v>
      </c>
      <c r="D183" s="38" t="s">
        <v>2101</v>
      </c>
      <c r="E183" s="38" t="s">
        <v>2102</v>
      </c>
      <c r="F183" s="38" t="s">
        <v>2103</v>
      </c>
      <c r="G183" s="38" t="s">
        <v>2104</v>
      </c>
      <c r="H183" s="38" t="s">
        <v>2077</v>
      </c>
      <c r="I183" s="38" t="s">
        <v>2105</v>
      </c>
      <c r="J183" s="38" t="s">
        <v>2106</v>
      </c>
      <c r="K183" s="53"/>
    </row>
    <row r="184" spans="1:11" ht="15.75" customHeight="1">
      <c r="A184" s="62" t="s">
        <v>1267</v>
      </c>
      <c r="B184" s="11" t="s">
        <v>1268</v>
      </c>
      <c r="C184" s="38">
        <v>117</v>
      </c>
      <c r="D184" s="38" t="s">
        <v>2091</v>
      </c>
      <c r="E184" s="38" t="s">
        <v>2092</v>
      </c>
      <c r="F184" s="38" t="s">
        <v>2093</v>
      </c>
      <c r="G184" s="38" t="s">
        <v>2212</v>
      </c>
      <c r="H184" s="38" t="s">
        <v>2095</v>
      </c>
      <c r="I184" s="38" t="s">
        <v>2096</v>
      </c>
      <c r="J184" s="38" t="s">
        <v>2097</v>
      </c>
      <c r="K184" s="53"/>
    </row>
    <row r="185" spans="1:11" ht="15.75" customHeight="1">
      <c r="A185" s="62" t="s">
        <v>1226</v>
      </c>
      <c r="B185" s="11" t="s">
        <v>1227</v>
      </c>
      <c r="C185" s="38">
        <v>1756</v>
      </c>
      <c r="D185" s="38" t="s">
        <v>2241</v>
      </c>
      <c r="E185" s="38" t="s">
        <v>2181</v>
      </c>
      <c r="F185" s="38" t="s">
        <v>2327</v>
      </c>
      <c r="G185" s="38" t="s">
        <v>2172</v>
      </c>
      <c r="H185" s="38" t="s">
        <v>2328</v>
      </c>
      <c r="I185" s="38" t="s">
        <v>2329</v>
      </c>
      <c r="J185" s="38" t="s">
        <v>2330</v>
      </c>
      <c r="K185" s="53"/>
    </row>
    <row r="186" spans="1:11" ht="15.75" customHeight="1">
      <c r="A186" s="62" t="s">
        <v>1755</v>
      </c>
      <c r="B186" s="11" t="s">
        <v>2331</v>
      </c>
      <c r="C186" s="38">
        <v>119</v>
      </c>
      <c r="D186" s="38" t="s">
        <v>2091</v>
      </c>
      <c r="E186" s="38" t="s">
        <v>2092</v>
      </c>
      <c r="F186" s="38" t="s">
        <v>2093</v>
      </c>
      <c r="G186" s="38" t="s">
        <v>2094</v>
      </c>
      <c r="H186" s="38" t="s">
        <v>2095</v>
      </c>
      <c r="I186" s="38" t="s">
        <v>2323</v>
      </c>
      <c r="J186" s="38" t="s">
        <v>2097</v>
      </c>
      <c r="K186" s="53"/>
    </row>
    <row r="187" spans="1:11" ht="15.75" customHeight="1">
      <c r="A187" s="62" t="s">
        <v>1763</v>
      </c>
      <c r="B187" s="11" t="s">
        <v>2332</v>
      </c>
      <c r="C187" s="38">
        <v>124</v>
      </c>
      <c r="D187" s="38" t="s">
        <v>2101</v>
      </c>
      <c r="E187" s="38" t="s">
        <v>2102</v>
      </c>
      <c r="F187" s="38" t="s">
        <v>2103</v>
      </c>
      <c r="G187" s="38" t="s">
        <v>2104</v>
      </c>
      <c r="H187" s="38" t="s">
        <v>2077</v>
      </c>
      <c r="I187" s="38" t="s">
        <v>2105</v>
      </c>
      <c r="J187" s="38" t="s">
        <v>2106</v>
      </c>
      <c r="K187" s="53"/>
    </row>
    <row r="188" spans="1:11" ht="15.75" customHeight="1">
      <c r="A188" s="62" t="s">
        <v>1665</v>
      </c>
      <c r="B188" s="11" t="s">
        <v>1666</v>
      </c>
      <c r="C188" s="38">
        <v>6</v>
      </c>
      <c r="D188" s="38" t="s">
        <v>2091</v>
      </c>
      <c r="E188" s="38" t="s">
        <v>2092</v>
      </c>
      <c r="F188" s="38" t="s">
        <v>2093</v>
      </c>
      <c r="G188" s="38" t="s">
        <v>2094</v>
      </c>
      <c r="H188" s="38" t="s">
        <v>2095</v>
      </c>
      <c r="I188" s="38" t="s">
        <v>2096</v>
      </c>
      <c r="J188" s="38" t="s">
        <v>2097</v>
      </c>
      <c r="K188" s="53"/>
    </row>
    <row r="189" spans="1:11" ht="15.75" customHeight="1">
      <c r="A189" s="62" t="s">
        <v>1659</v>
      </c>
      <c r="B189" s="11" t="s">
        <v>1660</v>
      </c>
      <c r="C189" s="38">
        <v>10</v>
      </c>
      <c r="D189" s="38" t="s">
        <v>2067</v>
      </c>
      <c r="E189" s="38" t="s">
        <v>2068</v>
      </c>
      <c r="F189" s="38" t="s">
        <v>2333</v>
      </c>
      <c r="G189" s="38" t="s">
        <v>2070</v>
      </c>
      <c r="H189" s="38" t="s">
        <v>2334</v>
      </c>
      <c r="I189" s="38" t="s">
        <v>2072</v>
      </c>
      <c r="J189" s="38" t="s">
        <v>2148</v>
      </c>
      <c r="K189" s="53"/>
    </row>
    <row r="190" spans="1:11" ht="15.75" customHeight="1">
      <c r="A190" s="62" t="s">
        <v>1671</v>
      </c>
      <c r="B190" s="11" t="s">
        <v>1672</v>
      </c>
      <c r="C190" s="38">
        <v>23</v>
      </c>
      <c r="D190" s="38" t="s">
        <v>2141</v>
      </c>
      <c r="E190" s="38" t="s">
        <v>2142</v>
      </c>
      <c r="F190" s="38" t="s">
        <v>2143</v>
      </c>
      <c r="G190" s="38" t="s">
        <v>2144</v>
      </c>
      <c r="H190" s="38" t="s">
        <v>2145</v>
      </c>
      <c r="I190" s="38" t="s">
        <v>2146</v>
      </c>
      <c r="J190" s="38" t="s">
        <v>2147</v>
      </c>
      <c r="K190" s="53"/>
    </row>
    <row r="191" spans="1:11" ht="15.75" customHeight="1">
      <c r="A191" s="62" t="s">
        <v>1668</v>
      </c>
      <c r="B191" s="11" t="s">
        <v>1669</v>
      </c>
      <c r="C191" s="38">
        <v>6</v>
      </c>
      <c r="D191" s="38" t="s">
        <v>2091</v>
      </c>
      <c r="E191" s="38" t="s">
        <v>2092</v>
      </c>
      <c r="F191" s="38" t="s">
        <v>2093</v>
      </c>
      <c r="G191" s="38" t="s">
        <v>2094</v>
      </c>
      <c r="H191" s="38" t="s">
        <v>2095</v>
      </c>
      <c r="I191" s="38" t="s">
        <v>2096</v>
      </c>
      <c r="J191" s="38" t="s">
        <v>2097</v>
      </c>
      <c r="K191" s="53"/>
    </row>
    <row r="192" spans="1:11" ht="15.75" customHeight="1">
      <c r="A192" s="62" t="s">
        <v>1674</v>
      </c>
      <c r="B192" s="11" t="s">
        <v>1675</v>
      </c>
      <c r="C192" s="38">
        <v>190</v>
      </c>
      <c r="D192" s="38" t="s">
        <v>2091</v>
      </c>
      <c r="E192" s="38" t="s">
        <v>2092</v>
      </c>
      <c r="F192" s="38" t="s">
        <v>2093</v>
      </c>
      <c r="G192" s="38" t="s">
        <v>2094</v>
      </c>
      <c r="H192" s="38" t="s">
        <v>2303</v>
      </c>
      <c r="I192" s="38" t="s">
        <v>2096</v>
      </c>
      <c r="J192" s="38" t="s">
        <v>2097</v>
      </c>
      <c r="K192" s="53"/>
    </row>
    <row r="193" spans="1:11" ht="15.75" customHeight="1">
      <c r="A193" s="62" t="s">
        <v>1680</v>
      </c>
      <c r="B193" s="11" t="s">
        <v>1681</v>
      </c>
      <c r="C193" s="38">
        <v>18</v>
      </c>
      <c r="D193" s="38" t="s">
        <v>2174</v>
      </c>
      <c r="E193" s="38" t="s">
        <v>2175</v>
      </c>
      <c r="F193" s="38" t="s">
        <v>2176</v>
      </c>
      <c r="G193" s="38" t="s">
        <v>2155</v>
      </c>
      <c r="H193" s="38" t="s">
        <v>2177</v>
      </c>
      <c r="I193" s="38" t="s">
        <v>2178</v>
      </c>
      <c r="J193" s="38" t="s">
        <v>2179</v>
      </c>
      <c r="K193" s="53"/>
    </row>
    <row r="194" spans="1:11" ht="15.75" customHeight="1">
      <c r="A194" s="62" t="s">
        <v>1677</v>
      </c>
      <c r="B194" s="11" t="s">
        <v>1678</v>
      </c>
      <c r="C194" s="38">
        <v>6</v>
      </c>
      <c r="D194" s="38" t="s">
        <v>2091</v>
      </c>
      <c r="E194" s="38" t="s">
        <v>2092</v>
      </c>
      <c r="F194" s="38" t="s">
        <v>2093</v>
      </c>
      <c r="G194" s="38" t="s">
        <v>2094</v>
      </c>
      <c r="H194" s="38" t="s">
        <v>2095</v>
      </c>
      <c r="I194" s="38" t="s">
        <v>2096</v>
      </c>
      <c r="J194" s="38" t="s">
        <v>2097</v>
      </c>
      <c r="K194" s="53"/>
    </row>
    <row r="195" spans="1:11" ht="15.75" customHeight="1">
      <c r="A195" s="62" t="s">
        <v>1683</v>
      </c>
      <c r="B195" s="11" t="s">
        <v>1684</v>
      </c>
      <c r="C195" s="38">
        <v>1828</v>
      </c>
      <c r="D195" s="38" t="s">
        <v>2141</v>
      </c>
      <c r="E195" s="38" t="s">
        <v>2142</v>
      </c>
      <c r="F195" s="38" t="s">
        <v>2143</v>
      </c>
      <c r="G195" s="38" t="s">
        <v>2144</v>
      </c>
      <c r="H195" s="38" t="s">
        <v>2145</v>
      </c>
      <c r="I195" s="38" t="s">
        <v>2146</v>
      </c>
      <c r="J195" s="38" t="s">
        <v>2335</v>
      </c>
      <c r="K195" s="53"/>
    </row>
    <row r="196" spans="1:11" ht="15.75" customHeight="1">
      <c r="A196" s="62" t="s">
        <v>1689</v>
      </c>
      <c r="B196" s="11" t="s">
        <v>1690</v>
      </c>
      <c r="C196" s="38">
        <v>6</v>
      </c>
      <c r="D196" s="38" t="s">
        <v>2091</v>
      </c>
      <c r="E196" s="38" t="s">
        <v>2092</v>
      </c>
      <c r="F196" s="38" t="s">
        <v>2093</v>
      </c>
      <c r="G196" s="38" t="s">
        <v>2094</v>
      </c>
      <c r="H196" s="38" t="s">
        <v>2095</v>
      </c>
      <c r="I196" s="38" t="s">
        <v>2096</v>
      </c>
      <c r="J196" s="38" t="s">
        <v>2097</v>
      </c>
      <c r="K196" s="53"/>
    </row>
    <row r="197" spans="1:11" ht="15.75" customHeight="1">
      <c r="A197" s="62" t="s">
        <v>1686</v>
      </c>
      <c r="B197" s="11" t="s">
        <v>1687</v>
      </c>
      <c r="C197" s="38">
        <v>124</v>
      </c>
      <c r="D197" s="38" t="s">
        <v>2101</v>
      </c>
      <c r="E197" s="38" t="s">
        <v>2102</v>
      </c>
      <c r="F197" s="38" t="s">
        <v>2103</v>
      </c>
      <c r="G197" s="38" t="s">
        <v>2104</v>
      </c>
      <c r="H197" s="38" t="s">
        <v>2077</v>
      </c>
      <c r="I197" s="38" t="s">
        <v>2105</v>
      </c>
      <c r="J197" s="38" t="s">
        <v>2106</v>
      </c>
      <c r="K197" s="53"/>
    </row>
    <row r="198" spans="1:11" ht="15.75" customHeight="1">
      <c r="A198" s="62" t="s">
        <v>1695</v>
      </c>
      <c r="B198" s="11" t="s">
        <v>1696</v>
      </c>
      <c r="C198" s="38">
        <v>6</v>
      </c>
      <c r="D198" s="38" t="s">
        <v>2091</v>
      </c>
      <c r="E198" s="38" t="s">
        <v>2092</v>
      </c>
      <c r="F198" s="38" t="s">
        <v>2093</v>
      </c>
      <c r="G198" s="38" t="s">
        <v>2094</v>
      </c>
      <c r="H198" s="38" t="s">
        <v>2095</v>
      </c>
      <c r="I198" s="38" t="s">
        <v>2096</v>
      </c>
      <c r="J198" s="38" t="s">
        <v>2097</v>
      </c>
      <c r="K198" s="53"/>
    </row>
    <row r="199" spans="1:11" ht="15.75" customHeight="1">
      <c r="A199" s="62" t="s">
        <v>1692</v>
      </c>
      <c r="B199" s="11" t="s">
        <v>1693</v>
      </c>
      <c r="C199" s="38">
        <v>6</v>
      </c>
      <c r="D199" s="38" t="s">
        <v>2091</v>
      </c>
      <c r="E199" s="38" t="s">
        <v>2092</v>
      </c>
      <c r="F199" s="38" t="s">
        <v>2093</v>
      </c>
      <c r="G199" s="38" t="s">
        <v>2094</v>
      </c>
      <c r="H199" s="38" t="s">
        <v>2095</v>
      </c>
      <c r="I199" s="38" t="s">
        <v>2096</v>
      </c>
      <c r="J199" s="38" t="s">
        <v>2097</v>
      </c>
      <c r="K199" s="53"/>
    </row>
    <row r="200" spans="1:11" ht="15.75" customHeight="1">
      <c r="A200" s="62" t="s">
        <v>1698</v>
      </c>
      <c r="B200" s="11" t="s">
        <v>1699</v>
      </c>
      <c r="C200" s="38">
        <v>6</v>
      </c>
      <c r="D200" s="38" t="s">
        <v>2091</v>
      </c>
      <c r="E200" s="38" t="s">
        <v>2092</v>
      </c>
      <c r="F200" s="38" t="s">
        <v>2093</v>
      </c>
      <c r="G200" s="38" t="s">
        <v>2094</v>
      </c>
      <c r="H200" s="38" t="s">
        <v>2095</v>
      </c>
      <c r="I200" s="38" t="s">
        <v>2096</v>
      </c>
      <c r="J200" s="38" t="s">
        <v>2097</v>
      </c>
      <c r="K200" s="53"/>
    </row>
    <row r="201" spans="1:11" ht="15.75" customHeight="1">
      <c r="A201" s="62" t="s">
        <v>1701</v>
      </c>
      <c r="B201" s="11" t="s">
        <v>1702</v>
      </c>
      <c r="C201" s="38">
        <v>6</v>
      </c>
      <c r="D201" s="38" t="s">
        <v>2091</v>
      </c>
      <c r="E201" s="38" t="s">
        <v>2092</v>
      </c>
      <c r="F201" s="38" t="s">
        <v>2093</v>
      </c>
      <c r="G201" s="38" t="s">
        <v>2094</v>
      </c>
      <c r="H201" s="38" t="s">
        <v>2095</v>
      </c>
      <c r="I201" s="38" t="s">
        <v>2096</v>
      </c>
      <c r="J201" s="38" t="s">
        <v>2097</v>
      </c>
      <c r="K201" s="53"/>
    </row>
    <row r="202" spans="1:11" ht="15.75" customHeight="1">
      <c r="A202" s="62" t="s">
        <v>1716</v>
      </c>
      <c r="B202" s="11" t="s">
        <v>1717</v>
      </c>
      <c r="C202" s="38">
        <v>6</v>
      </c>
      <c r="D202" s="38" t="s">
        <v>2091</v>
      </c>
      <c r="E202" s="38" t="s">
        <v>2092</v>
      </c>
      <c r="F202" s="38" t="s">
        <v>2093</v>
      </c>
      <c r="G202" s="38" t="s">
        <v>2094</v>
      </c>
      <c r="H202" s="38" t="s">
        <v>2095</v>
      </c>
      <c r="I202" s="38" t="s">
        <v>2096</v>
      </c>
      <c r="J202" s="38" t="s">
        <v>2097</v>
      </c>
      <c r="K202" s="53"/>
    </row>
    <row r="203" spans="1:11" ht="15.75" customHeight="1">
      <c r="A203" s="62" t="s">
        <v>1704</v>
      </c>
      <c r="B203" s="11" t="s">
        <v>1705</v>
      </c>
      <c r="C203" s="38">
        <v>282</v>
      </c>
      <c r="D203" s="38" t="s">
        <v>2091</v>
      </c>
      <c r="E203" s="38" t="s">
        <v>2092</v>
      </c>
      <c r="F203" s="38" t="s">
        <v>2143</v>
      </c>
      <c r="G203" s="38" t="s">
        <v>2336</v>
      </c>
      <c r="H203" s="38" t="s">
        <v>2095</v>
      </c>
      <c r="I203" s="38" t="s">
        <v>2096</v>
      </c>
      <c r="J203" s="38" t="s">
        <v>2097</v>
      </c>
      <c r="K203" s="53"/>
    </row>
    <row r="204" spans="1:11" ht="15.75" customHeight="1">
      <c r="A204" s="62" t="s">
        <v>1713</v>
      </c>
      <c r="B204" s="11" t="s">
        <v>1714</v>
      </c>
      <c r="C204" s="38">
        <v>6</v>
      </c>
      <c r="D204" s="38" t="s">
        <v>2091</v>
      </c>
      <c r="E204" s="38" t="s">
        <v>2092</v>
      </c>
      <c r="F204" s="38" t="s">
        <v>2093</v>
      </c>
      <c r="G204" s="38" t="s">
        <v>2094</v>
      </c>
      <c r="H204" s="38" t="s">
        <v>2095</v>
      </c>
      <c r="I204" s="38" t="s">
        <v>2096</v>
      </c>
      <c r="J204" s="38" t="s">
        <v>2097</v>
      </c>
      <c r="K204" s="53"/>
    </row>
    <row r="205" spans="1:11" ht="15.75" customHeight="1">
      <c r="A205" s="62" t="s">
        <v>1710</v>
      </c>
      <c r="B205" s="11" t="s">
        <v>1711</v>
      </c>
      <c r="C205" s="38">
        <v>6</v>
      </c>
      <c r="D205" s="38" t="s">
        <v>2091</v>
      </c>
      <c r="E205" s="38" t="s">
        <v>2092</v>
      </c>
      <c r="F205" s="38" t="s">
        <v>2093</v>
      </c>
      <c r="G205" s="38" t="s">
        <v>2094</v>
      </c>
      <c r="H205" s="38" t="s">
        <v>2095</v>
      </c>
      <c r="I205" s="38" t="s">
        <v>2096</v>
      </c>
      <c r="J205" s="38" t="s">
        <v>2097</v>
      </c>
      <c r="K205" s="53"/>
    </row>
    <row r="206" spans="1:11" ht="15.75" customHeight="1">
      <c r="A206" s="62" t="s">
        <v>1707</v>
      </c>
      <c r="B206" s="11" t="s">
        <v>1708</v>
      </c>
      <c r="C206" s="38">
        <v>6</v>
      </c>
      <c r="D206" s="38" t="s">
        <v>2091</v>
      </c>
      <c r="E206" s="38" t="s">
        <v>2092</v>
      </c>
      <c r="F206" s="38" t="s">
        <v>2093</v>
      </c>
      <c r="G206" s="38" t="s">
        <v>2094</v>
      </c>
      <c r="H206" s="38" t="s">
        <v>2095</v>
      </c>
      <c r="I206" s="38" t="s">
        <v>2096</v>
      </c>
      <c r="J206" s="38" t="s">
        <v>2097</v>
      </c>
      <c r="K206" s="53"/>
    </row>
    <row r="207" spans="1:11" ht="15.75" customHeight="1">
      <c r="A207" s="62" t="s">
        <v>1719</v>
      </c>
      <c r="B207" s="11" t="s">
        <v>1720</v>
      </c>
      <c r="C207" s="38">
        <v>6</v>
      </c>
      <c r="D207" s="38" t="s">
        <v>2091</v>
      </c>
      <c r="E207" s="38" t="s">
        <v>2092</v>
      </c>
      <c r="F207" s="38" t="s">
        <v>2093</v>
      </c>
      <c r="G207" s="38" t="s">
        <v>2094</v>
      </c>
      <c r="H207" s="38" t="s">
        <v>2095</v>
      </c>
      <c r="I207" s="38" t="s">
        <v>2096</v>
      </c>
      <c r="J207" s="38" t="s">
        <v>2097</v>
      </c>
      <c r="K207" s="53"/>
    </row>
    <row r="208" spans="1:11" ht="15.75" customHeight="1">
      <c r="A208" s="62" t="s">
        <v>1725</v>
      </c>
      <c r="B208" s="11" t="s">
        <v>1726</v>
      </c>
      <c r="C208" s="38">
        <v>6</v>
      </c>
      <c r="D208" s="38" t="s">
        <v>2091</v>
      </c>
      <c r="E208" s="38" t="s">
        <v>2092</v>
      </c>
      <c r="F208" s="38" t="s">
        <v>2093</v>
      </c>
      <c r="G208" s="38" t="s">
        <v>2094</v>
      </c>
      <c r="H208" s="38" t="s">
        <v>2095</v>
      </c>
      <c r="I208" s="38" t="s">
        <v>2096</v>
      </c>
      <c r="J208" s="38" t="s">
        <v>2097</v>
      </c>
      <c r="K208" s="53"/>
    </row>
    <row r="209" spans="1:11" ht="15.75" customHeight="1">
      <c r="A209" s="62" t="s">
        <v>1722</v>
      </c>
      <c r="B209" s="11" t="s">
        <v>1723</v>
      </c>
      <c r="C209" s="38">
        <v>6</v>
      </c>
      <c r="D209" s="38" t="s">
        <v>2091</v>
      </c>
      <c r="E209" s="38" t="s">
        <v>2092</v>
      </c>
      <c r="F209" s="38" t="s">
        <v>2093</v>
      </c>
      <c r="G209" s="38" t="s">
        <v>2094</v>
      </c>
      <c r="H209" s="38" t="s">
        <v>2095</v>
      </c>
      <c r="I209" s="38" t="s">
        <v>2096</v>
      </c>
      <c r="J209" s="38" t="s">
        <v>2097</v>
      </c>
      <c r="K209" s="53"/>
    </row>
    <row r="210" spans="1:11" ht="15.75" customHeight="1">
      <c r="A210" s="62" t="s">
        <v>1734</v>
      </c>
      <c r="B210" s="11" t="s">
        <v>1735</v>
      </c>
      <c r="C210" s="38">
        <v>6</v>
      </c>
      <c r="D210" s="38" t="s">
        <v>2091</v>
      </c>
      <c r="E210" s="38" t="s">
        <v>2092</v>
      </c>
      <c r="F210" s="38" t="s">
        <v>2093</v>
      </c>
      <c r="G210" s="38" t="s">
        <v>2094</v>
      </c>
      <c r="H210" s="38" t="s">
        <v>2095</v>
      </c>
      <c r="I210" s="38" t="s">
        <v>2096</v>
      </c>
      <c r="J210" s="38" t="s">
        <v>2097</v>
      </c>
      <c r="K210" s="53"/>
    </row>
    <row r="211" spans="1:11" ht="15.75" customHeight="1">
      <c r="A211" s="62" t="s">
        <v>1728</v>
      </c>
      <c r="B211" s="11" t="s">
        <v>1729</v>
      </c>
      <c r="C211" s="38">
        <v>6</v>
      </c>
      <c r="D211" s="38" t="s">
        <v>2091</v>
      </c>
      <c r="E211" s="38" t="s">
        <v>2092</v>
      </c>
      <c r="F211" s="38" t="s">
        <v>2093</v>
      </c>
      <c r="G211" s="38" t="s">
        <v>2094</v>
      </c>
      <c r="H211" s="38" t="s">
        <v>2095</v>
      </c>
      <c r="I211" s="38" t="s">
        <v>2096</v>
      </c>
      <c r="J211" s="38" t="s">
        <v>2097</v>
      </c>
      <c r="K211" s="53"/>
    </row>
    <row r="212" spans="1:11" ht="15.75" customHeight="1">
      <c r="A212" s="62" t="s">
        <v>1731</v>
      </c>
      <c r="B212" s="11" t="s">
        <v>1732</v>
      </c>
      <c r="C212" s="38">
        <v>6</v>
      </c>
      <c r="D212" s="38" t="s">
        <v>2091</v>
      </c>
      <c r="E212" s="38" t="s">
        <v>2092</v>
      </c>
      <c r="F212" s="38" t="s">
        <v>2093</v>
      </c>
      <c r="G212" s="38" t="s">
        <v>2094</v>
      </c>
      <c r="H212" s="38" t="s">
        <v>2095</v>
      </c>
      <c r="I212" s="38" t="s">
        <v>2096</v>
      </c>
      <c r="J212" s="38" t="s">
        <v>2097</v>
      </c>
      <c r="K212" s="53"/>
    </row>
    <row r="213" spans="1:11" ht="15.75" customHeight="1">
      <c r="A213" s="62" t="s">
        <v>1740</v>
      </c>
      <c r="B213" s="11" t="s">
        <v>1741</v>
      </c>
      <c r="C213" s="38">
        <v>6</v>
      </c>
      <c r="D213" s="38" t="s">
        <v>2091</v>
      </c>
      <c r="E213" s="38" t="s">
        <v>2092</v>
      </c>
      <c r="F213" s="38" t="s">
        <v>2093</v>
      </c>
      <c r="G213" s="38" t="s">
        <v>2094</v>
      </c>
      <c r="H213" s="38" t="s">
        <v>2095</v>
      </c>
      <c r="I213" s="38" t="s">
        <v>2096</v>
      </c>
      <c r="J213" s="38" t="s">
        <v>2097</v>
      </c>
      <c r="K213" s="53"/>
    </row>
    <row r="214" spans="1:11" ht="15.75" customHeight="1">
      <c r="A214" s="62" t="s">
        <v>1737</v>
      </c>
      <c r="B214" s="11" t="s">
        <v>1738</v>
      </c>
      <c r="C214" s="38">
        <v>6</v>
      </c>
      <c r="D214" s="38" t="s">
        <v>2091</v>
      </c>
      <c r="E214" s="38" t="s">
        <v>2092</v>
      </c>
      <c r="F214" s="38" t="s">
        <v>2093</v>
      </c>
      <c r="G214" s="38" t="s">
        <v>2094</v>
      </c>
      <c r="H214" s="38" t="s">
        <v>2095</v>
      </c>
      <c r="I214" s="38" t="s">
        <v>2096</v>
      </c>
      <c r="J214" s="38" t="s">
        <v>2097</v>
      </c>
      <c r="K214" s="53"/>
    </row>
    <row r="215" spans="1:11" ht="15.75" customHeight="1">
      <c r="A215" s="62" t="s">
        <v>1743</v>
      </c>
      <c r="B215" s="11" t="s">
        <v>1744</v>
      </c>
      <c r="C215" s="38">
        <v>6</v>
      </c>
      <c r="D215" s="38" t="s">
        <v>2091</v>
      </c>
      <c r="E215" s="38" t="s">
        <v>2092</v>
      </c>
      <c r="F215" s="38" t="s">
        <v>2093</v>
      </c>
      <c r="G215" s="38" t="s">
        <v>2094</v>
      </c>
      <c r="H215" s="38" t="s">
        <v>2095</v>
      </c>
      <c r="I215" s="38" t="s">
        <v>2096</v>
      </c>
      <c r="J215" s="38" t="s">
        <v>2097</v>
      </c>
      <c r="K215" s="53"/>
    </row>
    <row r="216" spans="1:11" ht="15.75" customHeight="1">
      <c r="A216" s="62" t="s">
        <v>1746</v>
      </c>
      <c r="B216" s="11" t="s">
        <v>1747</v>
      </c>
      <c r="C216" s="38">
        <v>6</v>
      </c>
      <c r="D216" s="38" t="s">
        <v>2091</v>
      </c>
      <c r="E216" s="38" t="s">
        <v>2092</v>
      </c>
      <c r="F216" s="38" t="s">
        <v>2093</v>
      </c>
      <c r="G216" s="38" t="s">
        <v>2094</v>
      </c>
      <c r="H216" s="38" t="s">
        <v>2095</v>
      </c>
      <c r="I216" s="38" t="s">
        <v>2096</v>
      </c>
      <c r="J216" s="38" t="s">
        <v>2097</v>
      </c>
      <c r="K216" s="53"/>
    </row>
    <row r="217" spans="1:11" ht="15.75" customHeight="1">
      <c r="A217" s="62" t="s">
        <v>1749</v>
      </c>
      <c r="B217" s="11" t="s">
        <v>1750</v>
      </c>
      <c r="C217" s="38">
        <v>6</v>
      </c>
      <c r="D217" s="38" t="s">
        <v>2091</v>
      </c>
      <c r="E217" s="38" t="s">
        <v>2092</v>
      </c>
      <c r="F217" s="38" t="s">
        <v>2093</v>
      </c>
      <c r="G217" s="38" t="s">
        <v>2094</v>
      </c>
      <c r="H217" s="38" t="s">
        <v>2095</v>
      </c>
      <c r="I217" s="38" t="s">
        <v>2096</v>
      </c>
      <c r="J217" s="38" t="s">
        <v>2097</v>
      </c>
      <c r="K217" s="53"/>
    </row>
    <row r="218" spans="1:11" ht="15.75" customHeight="1">
      <c r="A218" s="62" t="s">
        <v>1752</v>
      </c>
      <c r="B218" s="11" t="s">
        <v>1753</v>
      </c>
      <c r="C218" s="38">
        <v>6</v>
      </c>
      <c r="D218" s="38" t="s">
        <v>2091</v>
      </c>
      <c r="E218" s="38" t="s">
        <v>2092</v>
      </c>
      <c r="F218" s="38" t="s">
        <v>2093</v>
      </c>
      <c r="G218" s="38" t="s">
        <v>2094</v>
      </c>
      <c r="H218" s="38" t="s">
        <v>2095</v>
      </c>
      <c r="I218" s="38" t="s">
        <v>2096</v>
      </c>
      <c r="J218" s="38" t="s">
        <v>2097</v>
      </c>
      <c r="K218" s="53"/>
    </row>
    <row r="219" spans="1:11" ht="15.75" customHeight="1">
      <c r="A219" s="52" t="s">
        <v>1094</v>
      </c>
      <c r="B219" s="62" t="s">
        <v>1095</v>
      </c>
      <c r="C219" s="38" t="s">
        <v>372</v>
      </c>
      <c r="D219" s="52" t="s">
        <v>2174</v>
      </c>
      <c r="E219" s="38" t="s">
        <v>2175</v>
      </c>
      <c r="F219" s="38" t="s">
        <v>2176</v>
      </c>
      <c r="G219" s="38" t="s">
        <v>2337</v>
      </c>
      <c r="H219" s="38" t="s">
        <v>2177</v>
      </c>
      <c r="I219" s="38" t="s">
        <v>2178</v>
      </c>
      <c r="J219" s="38" t="s">
        <v>2179</v>
      </c>
      <c r="K219" s="53"/>
    </row>
    <row r="220" spans="1:11" ht="15.75" customHeight="1">
      <c r="A220" s="52" t="s">
        <v>1035</v>
      </c>
      <c r="B220" s="62" t="s">
        <v>1036</v>
      </c>
      <c r="C220" s="38" t="s">
        <v>372</v>
      </c>
      <c r="D220" s="52" t="s">
        <v>2174</v>
      </c>
      <c r="E220" s="38" t="s">
        <v>2175</v>
      </c>
      <c r="F220" s="38" t="s">
        <v>2176</v>
      </c>
      <c r="G220" s="38" t="s">
        <v>2338</v>
      </c>
      <c r="H220" s="38" t="s">
        <v>2177</v>
      </c>
      <c r="I220" s="38" t="s">
        <v>2178</v>
      </c>
      <c r="J220" s="38" t="s">
        <v>2179</v>
      </c>
      <c r="K220" s="53"/>
    </row>
    <row r="221" spans="1:11" ht="15.75" customHeight="1">
      <c r="A221" s="52" t="s">
        <v>654</v>
      </c>
      <c r="B221" s="62" t="s">
        <v>655</v>
      </c>
      <c r="C221" s="38">
        <v>124</v>
      </c>
      <c r="D221" s="52" t="s">
        <v>2101</v>
      </c>
      <c r="E221" s="38" t="s">
        <v>2102</v>
      </c>
      <c r="F221" s="38" t="s">
        <v>2103</v>
      </c>
      <c r="G221" s="38" t="s">
        <v>2104</v>
      </c>
      <c r="H221" s="38" t="s">
        <v>2077</v>
      </c>
      <c r="I221" s="38" t="s">
        <v>2105</v>
      </c>
      <c r="J221" s="38" t="s">
        <v>2106</v>
      </c>
      <c r="K221" s="53"/>
    </row>
    <row r="222" spans="1:11" ht="15.75" customHeight="1">
      <c r="A222" s="52" t="s">
        <v>1286</v>
      </c>
      <c r="B222" s="62" t="s">
        <v>1287</v>
      </c>
      <c r="C222" s="38">
        <v>18</v>
      </c>
      <c r="D222" s="52" t="s">
        <v>2174</v>
      </c>
      <c r="E222" s="38" t="s">
        <v>2175</v>
      </c>
      <c r="F222" s="38" t="s">
        <v>2176</v>
      </c>
      <c r="G222" s="38" t="s">
        <v>2155</v>
      </c>
      <c r="H222" s="38" t="s">
        <v>2177</v>
      </c>
      <c r="I222" s="38" t="s">
        <v>2178</v>
      </c>
      <c r="J222" s="38" t="s">
        <v>2179</v>
      </c>
      <c r="K222" s="53"/>
    </row>
    <row r="223" spans="1:11" ht="15.75" customHeight="1">
      <c r="A223" s="52" t="s">
        <v>1283</v>
      </c>
      <c r="B223" s="62" t="s">
        <v>1284</v>
      </c>
      <c r="C223" s="38">
        <v>598</v>
      </c>
      <c r="D223" s="52" t="s">
        <v>2101</v>
      </c>
      <c r="E223" s="38" t="s">
        <v>2218</v>
      </c>
      <c r="F223" s="38" t="s">
        <v>2103</v>
      </c>
      <c r="G223" s="38" t="s">
        <v>2104</v>
      </c>
      <c r="H223" s="38" t="s">
        <v>2077</v>
      </c>
      <c r="I223" s="38" t="s">
        <v>2105</v>
      </c>
      <c r="J223" s="38" t="s">
        <v>2106</v>
      </c>
      <c r="K223" s="53"/>
    </row>
    <row r="224" spans="1:11" ht="15.75" customHeight="1">
      <c r="A224" s="52" t="s">
        <v>1280</v>
      </c>
      <c r="B224" s="62" t="s">
        <v>1281</v>
      </c>
      <c r="C224" s="38">
        <v>127</v>
      </c>
      <c r="D224" s="52" t="s">
        <v>2241</v>
      </c>
      <c r="E224" s="38" t="s">
        <v>2175</v>
      </c>
      <c r="F224" s="38" t="s">
        <v>2176</v>
      </c>
      <c r="G224" s="38" t="s">
        <v>2172</v>
      </c>
      <c r="H224" s="38" t="s">
        <v>2177</v>
      </c>
      <c r="I224" s="38" t="s">
        <v>2178</v>
      </c>
      <c r="J224" s="38" t="s">
        <v>2179</v>
      </c>
      <c r="K224" s="53"/>
    </row>
    <row r="225" spans="1:11" ht="15.75" customHeight="1">
      <c r="A225" s="52" t="s">
        <v>1175</v>
      </c>
      <c r="B225" s="62" t="s">
        <v>1176</v>
      </c>
      <c r="C225" s="38">
        <v>576</v>
      </c>
      <c r="D225" s="52" t="s">
        <v>2141</v>
      </c>
      <c r="E225" s="38" t="s">
        <v>2142</v>
      </c>
      <c r="F225" s="38" t="s">
        <v>2143</v>
      </c>
      <c r="G225" s="38" t="s">
        <v>2172</v>
      </c>
      <c r="H225" s="38" t="s">
        <v>2145</v>
      </c>
      <c r="I225" s="38" t="s">
        <v>2146</v>
      </c>
      <c r="J225" s="38" t="s">
        <v>2339</v>
      </c>
      <c r="K225" s="53"/>
    </row>
    <row r="226" spans="1:11" ht="15.75" customHeight="1">
      <c r="A226" s="52" t="s">
        <v>1336</v>
      </c>
      <c r="B226" s="62" t="s">
        <v>1337</v>
      </c>
      <c r="C226" s="38">
        <v>124</v>
      </c>
      <c r="D226" s="52" t="s">
        <v>2101</v>
      </c>
      <c r="E226" s="38" t="s">
        <v>2102</v>
      </c>
      <c r="F226" s="38" t="s">
        <v>2103</v>
      </c>
      <c r="G226" s="38" t="s">
        <v>2104</v>
      </c>
      <c r="H226" s="38" t="s">
        <v>2077</v>
      </c>
      <c r="I226" s="38" t="s">
        <v>2105</v>
      </c>
      <c r="J226" s="38" t="s">
        <v>2106</v>
      </c>
      <c r="K226" s="53"/>
    </row>
    <row r="227" spans="1:11" ht="15.75" customHeight="1">
      <c r="A227" s="52" t="s">
        <v>469</v>
      </c>
      <c r="B227" s="62" t="s">
        <v>470</v>
      </c>
      <c r="C227" s="38">
        <v>850</v>
      </c>
      <c r="D227" s="52" t="s">
        <v>2174</v>
      </c>
      <c r="E227" s="38" t="s">
        <v>2175</v>
      </c>
      <c r="F227" s="38" t="s">
        <v>2176</v>
      </c>
      <c r="G227" s="38" t="s">
        <v>2053</v>
      </c>
      <c r="H227" s="38" t="s">
        <v>2177</v>
      </c>
      <c r="I227" s="38" t="s">
        <v>2178</v>
      </c>
      <c r="J227" s="38" t="s">
        <v>2179</v>
      </c>
      <c r="K227" s="53"/>
    </row>
    <row r="228" spans="1:11" ht="15.75" customHeight="1">
      <c r="A228" s="52" t="s">
        <v>540</v>
      </c>
      <c r="B228" s="62" t="s">
        <v>541</v>
      </c>
      <c r="C228" s="38" t="s">
        <v>372</v>
      </c>
      <c r="D228" s="52" t="s">
        <v>2174</v>
      </c>
      <c r="E228" s="38" t="s">
        <v>2340</v>
      </c>
      <c r="F228" s="38" t="s">
        <v>2176</v>
      </c>
      <c r="G228" s="38" t="s">
        <v>2155</v>
      </c>
      <c r="H228" s="38" t="s">
        <v>2177</v>
      </c>
      <c r="I228" s="38" t="s">
        <v>2178</v>
      </c>
      <c r="J228" s="38" t="s">
        <v>2179</v>
      </c>
      <c r="K228" s="53"/>
    </row>
    <row r="229" spans="1:11" ht="15.75" customHeight="1">
      <c r="A229" s="52" t="s">
        <v>594</v>
      </c>
      <c r="B229" s="62" t="s">
        <v>595</v>
      </c>
      <c r="C229" s="38">
        <v>18</v>
      </c>
      <c r="D229" s="52" t="s">
        <v>2174</v>
      </c>
      <c r="E229" s="38" t="s">
        <v>2175</v>
      </c>
      <c r="F229" s="38" t="s">
        <v>2176</v>
      </c>
      <c r="G229" s="38" t="s">
        <v>2155</v>
      </c>
      <c r="H229" s="38" t="s">
        <v>2177</v>
      </c>
      <c r="I229" s="38" t="s">
        <v>2178</v>
      </c>
      <c r="J229" s="38" t="s">
        <v>2179</v>
      </c>
      <c r="K229" s="53"/>
    </row>
    <row r="230" spans="1:11" ht="15.75" customHeight="1">
      <c r="A230" s="52" t="s">
        <v>403</v>
      </c>
      <c r="B230" s="62" t="s">
        <v>404</v>
      </c>
      <c r="C230" s="38">
        <v>124</v>
      </c>
      <c r="D230" s="52" t="s">
        <v>2101</v>
      </c>
      <c r="E230" s="38" t="s">
        <v>2102</v>
      </c>
      <c r="F230" s="38" t="s">
        <v>2103</v>
      </c>
      <c r="G230" s="38" t="s">
        <v>2104</v>
      </c>
      <c r="H230" s="38" t="s">
        <v>2077</v>
      </c>
      <c r="I230" s="38" t="s">
        <v>2105</v>
      </c>
      <c r="J230" s="38" t="s">
        <v>2106</v>
      </c>
      <c r="K230" s="53"/>
    </row>
    <row r="231" spans="1:11" ht="15.75" customHeight="1">
      <c r="A231" s="52" t="s">
        <v>439</v>
      </c>
      <c r="B231" s="62" t="s">
        <v>440</v>
      </c>
      <c r="C231" s="38">
        <v>124</v>
      </c>
      <c r="D231" s="52" t="s">
        <v>2101</v>
      </c>
      <c r="E231" s="38" t="s">
        <v>2102</v>
      </c>
      <c r="F231" s="38" t="s">
        <v>2103</v>
      </c>
      <c r="G231" s="38" t="s">
        <v>2104</v>
      </c>
      <c r="H231" s="38" t="s">
        <v>2077</v>
      </c>
      <c r="I231" s="38" t="s">
        <v>2105</v>
      </c>
      <c r="J231" s="38" t="s">
        <v>2106</v>
      </c>
      <c r="K231" s="53"/>
    </row>
    <row r="232" spans="1:11" ht="15.75" customHeight="1">
      <c r="A232" s="52" t="s">
        <v>1406</v>
      </c>
      <c r="B232" s="62" t="s">
        <v>1407</v>
      </c>
      <c r="C232" s="38">
        <v>124</v>
      </c>
      <c r="D232" s="52" t="s">
        <v>2101</v>
      </c>
      <c r="E232" s="38" t="s">
        <v>2102</v>
      </c>
      <c r="F232" s="38" t="s">
        <v>2103</v>
      </c>
      <c r="G232" s="38" t="s">
        <v>2104</v>
      </c>
      <c r="H232" s="38" t="s">
        <v>2077</v>
      </c>
      <c r="I232" s="38" t="s">
        <v>2105</v>
      </c>
      <c r="J232" s="38" t="s">
        <v>2106</v>
      </c>
      <c r="K232" s="53"/>
    </row>
    <row r="233" spans="1:11" ht="15.75" customHeight="1">
      <c r="A233" s="52" t="s">
        <v>1403</v>
      </c>
      <c r="B233" s="62" t="s">
        <v>1404</v>
      </c>
      <c r="C233" s="38">
        <v>124</v>
      </c>
      <c r="D233" s="52" t="s">
        <v>2101</v>
      </c>
      <c r="E233" s="38" t="s">
        <v>2102</v>
      </c>
      <c r="F233" s="38" t="s">
        <v>2103</v>
      </c>
      <c r="G233" s="38" t="s">
        <v>2104</v>
      </c>
      <c r="H233" s="38" t="s">
        <v>2077</v>
      </c>
      <c r="I233" s="38" t="s">
        <v>2105</v>
      </c>
      <c r="J233" s="38" t="s">
        <v>2106</v>
      </c>
      <c r="K233" s="53"/>
    </row>
    <row r="234" spans="1:11" ht="15.75" customHeight="1">
      <c r="A234" s="52" t="s">
        <v>1427</v>
      </c>
      <c r="B234" s="62" t="s">
        <v>1428</v>
      </c>
      <c r="C234" s="38">
        <v>124</v>
      </c>
      <c r="D234" s="52" t="s">
        <v>2101</v>
      </c>
      <c r="E234" s="38" t="s">
        <v>2102</v>
      </c>
      <c r="F234" s="38" t="s">
        <v>2103</v>
      </c>
      <c r="G234" s="38" t="s">
        <v>2104</v>
      </c>
      <c r="H234" s="38" t="s">
        <v>2077</v>
      </c>
      <c r="I234" s="38" t="s">
        <v>2105</v>
      </c>
      <c r="J234" s="38" t="s">
        <v>2106</v>
      </c>
      <c r="K234" s="53"/>
    </row>
    <row r="235" spans="1:11" ht="15.75" customHeight="1">
      <c r="A235" s="52" t="s">
        <v>1421</v>
      </c>
      <c r="B235" s="62" t="s">
        <v>1422</v>
      </c>
      <c r="C235" s="38">
        <v>124</v>
      </c>
      <c r="D235" s="52" t="s">
        <v>2101</v>
      </c>
      <c r="E235" s="38" t="s">
        <v>2102</v>
      </c>
      <c r="F235" s="38" t="s">
        <v>2103</v>
      </c>
      <c r="G235" s="38" t="s">
        <v>2104</v>
      </c>
      <c r="H235" s="38" t="s">
        <v>2077</v>
      </c>
      <c r="I235" s="38" t="s">
        <v>2105</v>
      </c>
      <c r="J235" s="38" t="s">
        <v>2106</v>
      </c>
      <c r="K235" s="53"/>
    </row>
    <row r="236" spans="1:11" ht="15.75" customHeight="1">
      <c r="A236" s="52" t="s">
        <v>1430</v>
      </c>
      <c r="B236" s="62" t="s">
        <v>1431</v>
      </c>
      <c r="C236" s="38">
        <v>124</v>
      </c>
      <c r="D236" s="52" t="s">
        <v>2101</v>
      </c>
      <c r="E236" s="38" t="s">
        <v>2102</v>
      </c>
      <c r="F236" s="38" t="s">
        <v>2103</v>
      </c>
      <c r="G236" s="38" t="s">
        <v>2104</v>
      </c>
      <c r="H236" s="38" t="s">
        <v>2077</v>
      </c>
      <c r="I236" s="38" t="s">
        <v>2105</v>
      </c>
      <c r="J236" s="38" t="s">
        <v>2106</v>
      </c>
      <c r="K236" s="53"/>
    </row>
    <row r="237" spans="1:11" ht="15.75" customHeight="1">
      <c r="A237" s="52" t="s">
        <v>961</v>
      </c>
      <c r="B237" s="62" t="s">
        <v>962</v>
      </c>
      <c r="C237" s="38">
        <v>127</v>
      </c>
      <c r="D237" s="52" t="s">
        <v>2241</v>
      </c>
      <c r="E237" s="38" t="s">
        <v>2175</v>
      </c>
      <c r="F237" s="38" t="s">
        <v>2176</v>
      </c>
      <c r="G237" s="38" t="s">
        <v>2172</v>
      </c>
      <c r="H237" s="38" t="s">
        <v>2177</v>
      </c>
      <c r="I237" s="38" t="s">
        <v>2178</v>
      </c>
      <c r="J237" s="38" t="s">
        <v>2179</v>
      </c>
      <c r="K237" s="53"/>
    </row>
    <row r="238" spans="1:11" ht="15.75" customHeight="1">
      <c r="A238" s="52" t="s">
        <v>964</v>
      </c>
      <c r="B238" s="62" t="s">
        <v>965</v>
      </c>
      <c r="C238" s="38">
        <v>56</v>
      </c>
      <c r="D238" s="52" t="s">
        <v>2141</v>
      </c>
      <c r="E238" s="38" t="s">
        <v>2142</v>
      </c>
      <c r="F238" s="38" t="s">
        <v>2143</v>
      </c>
      <c r="G238" s="38" t="s">
        <v>2172</v>
      </c>
      <c r="H238" s="38" t="s">
        <v>2145</v>
      </c>
      <c r="I238" s="38" t="s">
        <v>2146</v>
      </c>
      <c r="J238" s="38" t="s">
        <v>2147</v>
      </c>
      <c r="K238" s="53"/>
    </row>
    <row r="239" spans="1:11" ht="15.75" customHeight="1">
      <c r="A239" s="52" t="s">
        <v>958</v>
      </c>
      <c r="B239" s="62" t="s">
        <v>959</v>
      </c>
      <c r="C239" s="38">
        <v>124</v>
      </c>
      <c r="D239" s="52" t="s">
        <v>2101</v>
      </c>
      <c r="E239" s="38" t="s">
        <v>2102</v>
      </c>
      <c r="F239" s="38" t="s">
        <v>2103</v>
      </c>
      <c r="G239" s="38" t="s">
        <v>2104</v>
      </c>
      <c r="H239" s="38" t="s">
        <v>2077</v>
      </c>
      <c r="I239" s="38" t="s">
        <v>2105</v>
      </c>
      <c r="J239" s="38" t="s">
        <v>2106</v>
      </c>
      <c r="K239" s="53"/>
    </row>
    <row r="240" spans="1:11" ht="15.75" customHeight="1">
      <c r="A240" s="52" t="s">
        <v>955</v>
      </c>
      <c r="B240" s="62" t="s">
        <v>956</v>
      </c>
      <c r="C240" s="38">
        <v>124</v>
      </c>
      <c r="D240" s="52" t="s">
        <v>2101</v>
      </c>
      <c r="E240" s="38" t="s">
        <v>2102</v>
      </c>
      <c r="F240" s="38" t="s">
        <v>2103</v>
      </c>
      <c r="G240" s="38" t="s">
        <v>2104</v>
      </c>
      <c r="H240" s="38" t="s">
        <v>2077</v>
      </c>
      <c r="I240" s="38" t="s">
        <v>2105</v>
      </c>
      <c r="J240" s="38" t="s">
        <v>2106</v>
      </c>
      <c r="K240" s="53"/>
    </row>
    <row r="241" spans="1:11" ht="15.75" customHeight="1">
      <c r="A241" s="52" t="s">
        <v>1436</v>
      </c>
      <c r="B241" s="62" t="s">
        <v>1437</v>
      </c>
      <c r="C241" s="38">
        <v>124</v>
      </c>
      <c r="D241" s="52" t="s">
        <v>2101</v>
      </c>
      <c r="E241" s="38" t="s">
        <v>2102</v>
      </c>
      <c r="F241" s="38" t="s">
        <v>2103</v>
      </c>
      <c r="G241" s="38" t="s">
        <v>2104</v>
      </c>
      <c r="H241" s="38" t="s">
        <v>2077</v>
      </c>
      <c r="I241" s="38" t="s">
        <v>2105</v>
      </c>
      <c r="J241" s="38" t="s">
        <v>2106</v>
      </c>
      <c r="K241" s="53"/>
    </row>
    <row r="242" spans="1:11" ht="15.75" customHeight="1">
      <c r="A242" s="52" t="s">
        <v>1433</v>
      </c>
      <c r="B242" s="62" t="s">
        <v>1434</v>
      </c>
      <c r="C242" s="38">
        <v>66</v>
      </c>
      <c r="D242" s="52" t="s">
        <v>2174</v>
      </c>
      <c r="E242" s="38" t="s">
        <v>2175</v>
      </c>
      <c r="F242" s="38" t="s">
        <v>2176</v>
      </c>
      <c r="G242" s="38" t="s">
        <v>2104</v>
      </c>
      <c r="H242" s="38" t="s">
        <v>2177</v>
      </c>
      <c r="I242" s="38" t="s">
        <v>2178</v>
      </c>
      <c r="J242" s="38" t="s">
        <v>2179</v>
      </c>
      <c r="K242" s="53"/>
    </row>
    <row r="243" spans="1:11" ht="15.75" customHeight="1">
      <c r="A243" s="52" t="s">
        <v>1531</v>
      </c>
      <c r="B243" s="62" t="s">
        <v>1532</v>
      </c>
      <c r="C243" s="38">
        <v>23</v>
      </c>
      <c r="D243" s="52" t="s">
        <v>2141</v>
      </c>
      <c r="E243" s="38" t="s">
        <v>2142</v>
      </c>
      <c r="F243" s="38" t="s">
        <v>2143</v>
      </c>
      <c r="G243" s="38" t="s">
        <v>2144</v>
      </c>
      <c r="H243" s="38" t="s">
        <v>2145</v>
      </c>
      <c r="I243" s="38" t="s">
        <v>2146</v>
      </c>
      <c r="J243" s="38" t="s">
        <v>2147</v>
      </c>
      <c r="K243" s="53"/>
    </row>
    <row r="244" spans="1:11" ht="15.75" customHeight="1">
      <c r="A244" s="52" t="s">
        <v>1528</v>
      </c>
      <c r="B244" s="62" t="s">
        <v>1529</v>
      </c>
      <c r="C244" s="38" t="s">
        <v>372</v>
      </c>
      <c r="D244" s="52" t="s">
        <v>2174</v>
      </c>
      <c r="E244" s="38" t="s">
        <v>2175</v>
      </c>
      <c r="F244" s="38" t="s">
        <v>2176</v>
      </c>
      <c r="G244" s="38" t="s">
        <v>1384</v>
      </c>
      <c r="H244" s="38" t="s">
        <v>2177</v>
      </c>
      <c r="I244" s="38" t="s">
        <v>2178</v>
      </c>
      <c r="J244" s="38" t="s">
        <v>2179</v>
      </c>
      <c r="K244" s="53"/>
    </row>
    <row r="245" spans="1:11" ht="15.75" customHeight="1">
      <c r="A245" s="52" t="s">
        <v>1540</v>
      </c>
      <c r="B245" s="62" t="s">
        <v>1541</v>
      </c>
      <c r="C245" s="38">
        <v>18</v>
      </c>
      <c r="D245" s="52" t="s">
        <v>2174</v>
      </c>
      <c r="E245" s="38" t="s">
        <v>2175</v>
      </c>
      <c r="F245" s="38" t="s">
        <v>2176</v>
      </c>
      <c r="G245" s="38" t="s">
        <v>2155</v>
      </c>
      <c r="H245" s="38" t="s">
        <v>2177</v>
      </c>
      <c r="I245" s="38" t="s">
        <v>2178</v>
      </c>
      <c r="J245" s="38" t="s">
        <v>2179</v>
      </c>
      <c r="K245" s="53"/>
    </row>
    <row r="246" spans="1:11" ht="15.75" customHeight="1">
      <c r="A246" s="52" t="s">
        <v>918</v>
      </c>
      <c r="B246" s="62" t="s">
        <v>919</v>
      </c>
      <c r="C246" s="38" t="s">
        <v>372</v>
      </c>
      <c r="D246" s="52" t="s">
        <v>2174</v>
      </c>
      <c r="E246" s="38" t="s">
        <v>2175</v>
      </c>
      <c r="F246" s="38" t="s">
        <v>2176</v>
      </c>
      <c r="G246" s="38" t="s">
        <v>2341</v>
      </c>
      <c r="H246" s="38" t="s">
        <v>2177</v>
      </c>
      <c r="I246" s="38" t="s">
        <v>2178</v>
      </c>
      <c r="J246" s="38" t="s">
        <v>2179</v>
      </c>
      <c r="K246" s="53"/>
    </row>
    <row r="247" spans="1:11" ht="15.75" customHeight="1">
      <c r="A247" s="52" t="s">
        <v>1234</v>
      </c>
      <c r="B247" s="62" t="s">
        <v>1235</v>
      </c>
      <c r="C247" s="38">
        <v>56</v>
      </c>
      <c r="D247" s="52" t="s">
        <v>2141</v>
      </c>
      <c r="E247" s="38" t="s">
        <v>2142</v>
      </c>
      <c r="F247" s="38" t="s">
        <v>2143</v>
      </c>
      <c r="G247" s="38" t="s">
        <v>2172</v>
      </c>
      <c r="H247" s="38" t="s">
        <v>2145</v>
      </c>
      <c r="I247" s="38" t="s">
        <v>2146</v>
      </c>
      <c r="J247" s="38" t="s">
        <v>2147</v>
      </c>
      <c r="K247" s="53"/>
    </row>
    <row r="248" spans="1:11" ht="15.75" customHeight="1">
      <c r="A248" s="52" t="s">
        <v>657</v>
      </c>
      <c r="B248" s="62" t="s">
        <v>658</v>
      </c>
      <c r="C248" s="38" t="s">
        <v>372</v>
      </c>
      <c r="D248" s="52" t="s">
        <v>2174</v>
      </c>
      <c r="E248" s="38" t="s">
        <v>2175</v>
      </c>
      <c r="F248" s="38" t="s">
        <v>2176</v>
      </c>
      <c r="G248" s="38" t="s">
        <v>2337</v>
      </c>
      <c r="H248" s="38" t="s">
        <v>2177</v>
      </c>
      <c r="I248" s="38" t="s">
        <v>2178</v>
      </c>
      <c r="J248" s="38" t="s">
        <v>2179</v>
      </c>
      <c r="K248" s="53"/>
    </row>
    <row r="249" spans="1:11" ht="15.75" customHeight="1">
      <c r="A249" s="52" t="s">
        <v>1246</v>
      </c>
      <c r="B249" s="62" t="s">
        <v>1247</v>
      </c>
      <c r="C249" s="38">
        <v>124</v>
      </c>
      <c r="D249" s="52" t="s">
        <v>2101</v>
      </c>
      <c r="E249" s="38" t="s">
        <v>2102</v>
      </c>
      <c r="F249" s="38" t="s">
        <v>2103</v>
      </c>
      <c r="G249" s="38" t="s">
        <v>2104</v>
      </c>
      <c r="H249" s="38" t="s">
        <v>2077</v>
      </c>
      <c r="I249" s="38" t="s">
        <v>2105</v>
      </c>
      <c r="J249" s="38" t="s">
        <v>2106</v>
      </c>
      <c r="K249" s="53"/>
    </row>
    <row r="250" spans="1:11" ht="15.75" customHeight="1">
      <c r="A250" s="52" t="s">
        <v>1243</v>
      </c>
      <c r="B250" s="62" t="s">
        <v>1244</v>
      </c>
      <c r="C250" s="38">
        <v>124</v>
      </c>
      <c r="D250" s="52" t="s">
        <v>2101</v>
      </c>
      <c r="E250" s="38" t="s">
        <v>2102</v>
      </c>
      <c r="F250" s="38" t="s">
        <v>2103</v>
      </c>
      <c r="G250" s="38" t="s">
        <v>2104</v>
      </c>
      <c r="H250" s="38" t="s">
        <v>2077</v>
      </c>
      <c r="I250" s="38" t="s">
        <v>2105</v>
      </c>
      <c r="J250" s="38" t="s">
        <v>2106</v>
      </c>
      <c r="K250" s="53"/>
    </row>
    <row r="251" spans="1:11" ht="15.75" customHeight="1">
      <c r="A251" s="52" t="s">
        <v>1237</v>
      </c>
      <c r="B251" s="62" t="s">
        <v>1238</v>
      </c>
      <c r="C251" s="38">
        <v>124</v>
      </c>
      <c r="D251" s="52" t="s">
        <v>2101</v>
      </c>
      <c r="E251" s="38" t="s">
        <v>2102</v>
      </c>
      <c r="F251" s="38" t="s">
        <v>2103</v>
      </c>
      <c r="G251" s="38" t="s">
        <v>2104</v>
      </c>
      <c r="H251" s="38" t="s">
        <v>2077</v>
      </c>
      <c r="I251" s="38" t="s">
        <v>2105</v>
      </c>
      <c r="J251" s="38" t="s">
        <v>2106</v>
      </c>
      <c r="K251" s="53"/>
    </row>
    <row r="252" spans="1:11" ht="15.75" customHeight="1">
      <c r="A252" s="52" t="s">
        <v>1412</v>
      </c>
      <c r="B252" s="62" t="s">
        <v>1413</v>
      </c>
      <c r="C252" s="38">
        <v>124</v>
      </c>
      <c r="D252" s="52" t="s">
        <v>2101</v>
      </c>
      <c r="E252" s="38" t="s">
        <v>2102</v>
      </c>
      <c r="F252" s="38" t="s">
        <v>2103</v>
      </c>
      <c r="G252" s="38" t="s">
        <v>2104</v>
      </c>
      <c r="H252" s="38" t="s">
        <v>2077</v>
      </c>
      <c r="I252" s="38" t="s">
        <v>2105</v>
      </c>
      <c r="J252" s="38" t="s">
        <v>2106</v>
      </c>
      <c r="K252" s="53"/>
    </row>
    <row r="253" spans="1:11" ht="15.75" customHeight="1">
      <c r="A253" s="52" t="s">
        <v>1409</v>
      </c>
      <c r="B253" s="62" t="s">
        <v>1410</v>
      </c>
      <c r="C253" s="38">
        <v>1739</v>
      </c>
      <c r="D253" s="52" t="s">
        <v>2101</v>
      </c>
      <c r="E253" s="38" t="s">
        <v>2342</v>
      </c>
      <c r="F253" s="38" t="s">
        <v>2103</v>
      </c>
      <c r="G253" s="38" t="s">
        <v>2104</v>
      </c>
      <c r="H253" s="38" t="s">
        <v>2077</v>
      </c>
      <c r="I253" s="38" t="s">
        <v>2105</v>
      </c>
      <c r="J253" s="38" t="s">
        <v>2106</v>
      </c>
      <c r="K253" s="53"/>
    </row>
    <row r="254" spans="1:11" ht="15.75" customHeight="1">
      <c r="A254" s="52" t="s">
        <v>1415</v>
      </c>
      <c r="B254" s="62" t="s">
        <v>1416</v>
      </c>
      <c r="C254" s="38">
        <v>124</v>
      </c>
      <c r="D254" s="52" t="s">
        <v>2101</v>
      </c>
      <c r="E254" s="38" t="s">
        <v>2102</v>
      </c>
      <c r="F254" s="38" t="s">
        <v>2103</v>
      </c>
      <c r="G254" s="38" t="s">
        <v>2104</v>
      </c>
      <c r="H254" s="38" t="s">
        <v>2077</v>
      </c>
      <c r="I254" s="38" t="s">
        <v>2105</v>
      </c>
      <c r="J254" s="38" t="s">
        <v>2106</v>
      </c>
      <c r="K254" s="53"/>
    </row>
    <row r="255" spans="1:11" ht="15.75" customHeight="1">
      <c r="A255" s="52" t="s">
        <v>1418</v>
      </c>
      <c r="B255" s="62" t="s">
        <v>1419</v>
      </c>
      <c r="C255" s="38">
        <v>124</v>
      </c>
      <c r="D255" s="52" t="s">
        <v>2101</v>
      </c>
      <c r="E255" s="38" t="s">
        <v>2102</v>
      </c>
      <c r="F255" s="38" t="s">
        <v>2103</v>
      </c>
      <c r="G255" s="38" t="s">
        <v>2104</v>
      </c>
      <c r="H255" s="38" t="s">
        <v>2077</v>
      </c>
      <c r="I255" s="38" t="s">
        <v>2105</v>
      </c>
      <c r="J255" s="38" t="s">
        <v>2106</v>
      </c>
      <c r="K255" s="53"/>
    </row>
    <row r="256" spans="1:11" ht="15.75" customHeight="1">
      <c r="A256" s="52" t="s">
        <v>636</v>
      </c>
      <c r="B256" s="62" t="s">
        <v>637</v>
      </c>
      <c r="C256" s="38">
        <v>18</v>
      </c>
      <c r="D256" s="52" t="s">
        <v>2174</v>
      </c>
      <c r="E256" s="38" t="s">
        <v>2175</v>
      </c>
      <c r="F256" s="38" t="s">
        <v>2176</v>
      </c>
      <c r="G256" s="38" t="s">
        <v>2155</v>
      </c>
      <c r="H256" s="38" t="s">
        <v>2177</v>
      </c>
      <c r="I256" s="38" t="s">
        <v>2178</v>
      </c>
      <c r="J256" s="38" t="s">
        <v>2179</v>
      </c>
      <c r="K256" s="53"/>
    </row>
    <row r="257" spans="1:11" ht="15.75" customHeight="1">
      <c r="A257" s="52" t="s">
        <v>883</v>
      </c>
      <c r="B257" s="62" t="s">
        <v>884</v>
      </c>
      <c r="C257" s="38">
        <v>18</v>
      </c>
      <c r="D257" s="52" t="s">
        <v>2174</v>
      </c>
      <c r="E257" s="38" t="s">
        <v>2175</v>
      </c>
      <c r="F257" s="38" t="s">
        <v>2176</v>
      </c>
      <c r="G257" s="38" t="s">
        <v>2155</v>
      </c>
      <c r="H257" s="38" t="s">
        <v>2177</v>
      </c>
      <c r="I257" s="38" t="s">
        <v>2178</v>
      </c>
      <c r="J257" s="38" t="s">
        <v>2179</v>
      </c>
      <c r="K257" s="53"/>
    </row>
    <row r="258" spans="1:11" ht="15.75" customHeight="1">
      <c r="A258" s="52" t="s">
        <v>889</v>
      </c>
      <c r="B258" s="62" t="s">
        <v>890</v>
      </c>
      <c r="C258" s="38">
        <v>55</v>
      </c>
      <c r="D258" s="52" t="s">
        <v>2091</v>
      </c>
      <c r="E258" s="38" t="s">
        <v>2092</v>
      </c>
      <c r="F258" s="38" t="s">
        <v>2093</v>
      </c>
      <c r="G258" s="38" t="s">
        <v>2094</v>
      </c>
      <c r="H258" s="38" t="s">
        <v>2095</v>
      </c>
      <c r="I258" s="38" t="s">
        <v>2113</v>
      </c>
      <c r="J258" s="38" t="s">
        <v>2097</v>
      </c>
      <c r="K258" s="53"/>
    </row>
    <row r="259" spans="1:11" ht="15.75" customHeight="1">
      <c r="A259" s="52" t="s">
        <v>886</v>
      </c>
      <c r="B259" s="62" t="s">
        <v>887</v>
      </c>
      <c r="C259" s="38">
        <v>18</v>
      </c>
      <c r="D259" s="52" t="s">
        <v>2174</v>
      </c>
      <c r="E259" s="38" t="s">
        <v>2175</v>
      </c>
      <c r="F259" s="38" t="s">
        <v>2176</v>
      </c>
      <c r="G259" s="38" t="s">
        <v>2155</v>
      </c>
      <c r="H259" s="38" t="s">
        <v>2177</v>
      </c>
      <c r="I259" s="38" t="s">
        <v>2178</v>
      </c>
      <c r="J259" s="38" t="s">
        <v>2179</v>
      </c>
      <c r="K259" s="53"/>
    </row>
    <row r="260" spans="1:11" ht="15.75" customHeight="1">
      <c r="A260" s="52" t="s">
        <v>897</v>
      </c>
      <c r="B260" s="62" t="s">
        <v>898</v>
      </c>
      <c r="C260" s="38" t="s">
        <v>372</v>
      </c>
      <c r="D260" s="52" t="s">
        <v>2174</v>
      </c>
      <c r="E260" s="38" t="s">
        <v>2175</v>
      </c>
      <c r="F260" s="38" t="s">
        <v>2176</v>
      </c>
      <c r="G260" s="38" t="s">
        <v>2343</v>
      </c>
      <c r="H260" s="38" t="s">
        <v>2177</v>
      </c>
      <c r="I260" s="38" t="s">
        <v>2178</v>
      </c>
      <c r="J260" s="38" t="s">
        <v>2179</v>
      </c>
      <c r="K260" s="53"/>
    </row>
    <row r="261" spans="1:11" ht="15.75" customHeight="1">
      <c r="A261" s="52" t="s">
        <v>1474</v>
      </c>
      <c r="B261" s="62" t="s">
        <v>1475</v>
      </c>
      <c r="C261" s="38">
        <v>124</v>
      </c>
      <c r="D261" s="52" t="s">
        <v>2101</v>
      </c>
      <c r="E261" s="38" t="s">
        <v>2102</v>
      </c>
      <c r="F261" s="38" t="s">
        <v>2103</v>
      </c>
      <c r="G261" s="38" t="s">
        <v>2104</v>
      </c>
      <c r="H261" s="38" t="s">
        <v>2077</v>
      </c>
      <c r="I261" s="38" t="s">
        <v>2105</v>
      </c>
      <c r="J261" s="38" t="s">
        <v>2106</v>
      </c>
      <c r="K261" s="53"/>
    </row>
    <row r="262" spans="1:11" ht="15.75" customHeight="1">
      <c r="A262" s="52" t="s">
        <v>1477</v>
      </c>
      <c r="B262" s="62" t="s">
        <v>1478</v>
      </c>
      <c r="C262" s="38">
        <v>124</v>
      </c>
      <c r="D262" s="52" t="s">
        <v>2101</v>
      </c>
      <c r="E262" s="38" t="s">
        <v>2102</v>
      </c>
      <c r="F262" s="38" t="s">
        <v>2103</v>
      </c>
      <c r="G262" s="38" t="s">
        <v>2104</v>
      </c>
      <c r="H262" s="38" t="s">
        <v>2077</v>
      </c>
      <c r="I262" s="38" t="s">
        <v>2105</v>
      </c>
      <c r="J262" s="38" t="s">
        <v>2106</v>
      </c>
      <c r="K262" s="53"/>
    </row>
    <row r="263" spans="1:11" ht="15.75" customHeight="1">
      <c r="A263" s="52" t="s">
        <v>1464</v>
      </c>
      <c r="B263" s="62" t="s">
        <v>1465</v>
      </c>
      <c r="C263" s="38">
        <v>56</v>
      </c>
      <c r="D263" s="52" t="s">
        <v>2141</v>
      </c>
      <c r="E263" s="38" t="s">
        <v>2142</v>
      </c>
      <c r="F263" s="38" t="s">
        <v>2143</v>
      </c>
      <c r="G263" s="38" t="s">
        <v>2172</v>
      </c>
      <c r="H263" s="38" t="s">
        <v>2145</v>
      </c>
      <c r="I263" s="38" t="s">
        <v>2146</v>
      </c>
      <c r="J263" s="38" t="s">
        <v>2147</v>
      </c>
      <c r="K263" s="53"/>
    </row>
    <row r="264" spans="1:11" ht="15.75" customHeight="1">
      <c r="A264" s="52" t="s">
        <v>906</v>
      </c>
      <c r="B264" s="62" t="s">
        <v>907</v>
      </c>
      <c r="C264" s="38">
        <v>124</v>
      </c>
      <c r="D264" s="52" t="s">
        <v>2101</v>
      </c>
      <c r="E264" s="38" t="s">
        <v>2102</v>
      </c>
      <c r="F264" s="38" t="s">
        <v>2103</v>
      </c>
      <c r="G264" s="38" t="s">
        <v>2104</v>
      </c>
      <c r="H264" s="38" t="s">
        <v>2077</v>
      </c>
      <c r="I264" s="38" t="s">
        <v>2105</v>
      </c>
      <c r="J264" s="38" t="s">
        <v>2106</v>
      </c>
      <c r="K264" s="53"/>
    </row>
    <row r="265" spans="1:11" ht="15.75" customHeight="1">
      <c r="A265" s="52" t="s">
        <v>909</v>
      </c>
      <c r="B265" s="62" t="s">
        <v>910</v>
      </c>
      <c r="C265" s="38" t="s">
        <v>372</v>
      </c>
      <c r="D265" s="52" t="s">
        <v>2174</v>
      </c>
      <c r="E265" s="38" t="s">
        <v>2175</v>
      </c>
      <c r="F265" s="38" t="s">
        <v>2176</v>
      </c>
      <c r="G265" s="38" t="s">
        <v>2344</v>
      </c>
      <c r="H265" s="38" t="s">
        <v>2177</v>
      </c>
      <c r="I265" s="38" t="s">
        <v>2345</v>
      </c>
      <c r="J265" s="38" t="s">
        <v>2179</v>
      </c>
      <c r="K265" s="53"/>
    </row>
    <row r="266" spans="1:11" ht="15.75" customHeight="1">
      <c r="A266" s="52" t="s">
        <v>374</v>
      </c>
      <c r="B266" s="62" t="s">
        <v>375</v>
      </c>
      <c r="C266" s="38" t="s">
        <v>372</v>
      </c>
      <c r="D266" s="52" t="s">
        <v>2174</v>
      </c>
      <c r="E266" s="38" t="s">
        <v>2175</v>
      </c>
      <c r="F266" s="38" t="s">
        <v>2176</v>
      </c>
      <c r="G266" s="38" t="s">
        <v>1384</v>
      </c>
      <c r="H266" s="38" t="s">
        <v>2177</v>
      </c>
      <c r="I266" s="38" t="s">
        <v>2178</v>
      </c>
      <c r="J266" s="38" t="s">
        <v>2179</v>
      </c>
      <c r="K266" s="53"/>
    </row>
    <row r="267" spans="1:11" ht="15.75" customHeight="1">
      <c r="A267" s="52" t="s">
        <v>370</v>
      </c>
      <c r="B267" s="62" t="s">
        <v>371</v>
      </c>
      <c r="C267" s="38" t="s">
        <v>372</v>
      </c>
      <c r="D267" s="52" t="s">
        <v>2174</v>
      </c>
      <c r="E267" s="38" t="s">
        <v>2175</v>
      </c>
      <c r="F267" s="38" t="s">
        <v>2176</v>
      </c>
      <c r="G267" s="38" t="s">
        <v>2346</v>
      </c>
      <c r="H267" s="38" t="s">
        <v>2177</v>
      </c>
      <c r="I267" s="38" t="s">
        <v>2178</v>
      </c>
      <c r="J267" s="38" t="s">
        <v>2179</v>
      </c>
      <c r="K267" s="53"/>
    </row>
    <row r="268" spans="1:11" ht="15.75" customHeight="1">
      <c r="A268" s="52" t="s">
        <v>915</v>
      </c>
      <c r="B268" s="62" t="s">
        <v>916</v>
      </c>
      <c r="C268" s="38">
        <v>129</v>
      </c>
      <c r="D268" s="52" t="s">
        <v>2174</v>
      </c>
      <c r="E268" s="38" t="s">
        <v>2175</v>
      </c>
      <c r="F268" s="38" t="s">
        <v>2176</v>
      </c>
      <c r="G268" s="38" t="s">
        <v>2347</v>
      </c>
      <c r="H268" s="38" t="s">
        <v>2177</v>
      </c>
      <c r="I268" s="38" t="s">
        <v>2178</v>
      </c>
      <c r="J268" s="38" t="s">
        <v>2179</v>
      </c>
      <c r="K268" s="53"/>
    </row>
    <row r="269" spans="1:11" ht="15.75" customHeight="1">
      <c r="A269" s="52" t="s">
        <v>912</v>
      </c>
      <c r="B269" s="62" t="s">
        <v>913</v>
      </c>
      <c r="C269" s="38">
        <v>124</v>
      </c>
      <c r="D269" s="52" t="s">
        <v>2101</v>
      </c>
      <c r="E269" s="38" t="s">
        <v>2102</v>
      </c>
      <c r="F269" s="38" t="s">
        <v>2103</v>
      </c>
      <c r="G269" s="38" t="s">
        <v>2104</v>
      </c>
      <c r="H269" s="38" t="s">
        <v>2077</v>
      </c>
      <c r="I269" s="38" t="s">
        <v>2105</v>
      </c>
      <c r="J269" s="38" t="s">
        <v>2106</v>
      </c>
      <c r="K269" s="53"/>
    </row>
    <row r="270" spans="1:11" ht="15.75" customHeight="1">
      <c r="A270" s="52" t="s">
        <v>921</v>
      </c>
      <c r="B270" s="62" t="s">
        <v>922</v>
      </c>
      <c r="C270" s="38">
        <v>18</v>
      </c>
      <c r="D270" s="52" t="s">
        <v>2174</v>
      </c>
      <c r="E270" s="38" t="s">
        <v>2175</v>
      </c>
      <c r="F270" s="38" t="s">
        <v>2176</v>
      </c>
      <c r="G270" s="38" t="s">
        <v>2155</v>
      </c>
      <c r="H270" s="38" t="s">
        <v>2177</v>
      </c>
      <c r="I270" s="38" t="s">
        <v>2178</v>
      </c>
      <c r="J270" s="38" t="s">
        <v>2179</v>
      </c>
      <c r="K270" s="53"/>
    </row>
    <row r="271" spans="1:11" ht="15.75" customHeight="1">
      <c r="A271" s="52" t="s">
        <v>1097</v>
      </c>
      <c r="B271" s="62" t="s">
        <v>1098</v>
      </c>
      <c r="C271" s="38">
        <v>124</v>
      </c>
      <c r="D271" s="52" t="s">
        <v>2101</v>
      </c>
      <c r="E271" s="38" t="s">
        <v>2102</v>
      </c>
      <c r="F271" s="38" t="s">
        <v>2103</v>
      </c>
      <c r="G271" s="38" t="s">
        <v>2104</v>
      </c>
      <c r="H271" s="38" t="s">
        <v>2077</v>
      </c>
      <c r="I271" s="38" t="s">
        <v>2105</v>
      </c>
      <c r="J271" s="38" t="s">
        <v>2106</v>
      </c>
      <c r="K271" s="53"/>
    </row>
    <row r="272" spans="1:11" ht="15.75" customHeight="1">
      <c r="A272" s="52" t="s">
        <v>977</v>
      </c>
      <c r="B272" s="62" t="s">
        <v>978</v>
      </c>
      <c r="C272" s="38">
        <v>124</v>
      </c>
      <c r="D272" s="52" t="s">
        <v>2101</v>
      </c>
      <c r="E272" s="38" t="s">
        <v>2102</v>
      </c>
      <c r="F272" s="38" t="s">
        <v>2103</v>
      </c>
      <c r="G272" s="38" t="s">
        <v>2104</v>
      </c>
      <c r="H272" s="38" t="s">
        <v>2077</v>
      </c>
      <c r="I272" s="38" t="s">
        <v>2105</v>
      </c>
      <c r="J272" s="38" t="s">
        <v>2106</v>
      </c>
      <c r="K272" s="53"/>
    </row>
    <row r="273" spans="1:11" ht="15.75" customHeight="1">
      <c r="A273" s="52" t="s">
        <v>980</v>
      </c>
      <c r="B273" s="62" t="s">
        <v>981</v>
      </c>
      <c r="C273" s="38">
        <v>56</v>
      </c>
      <c r="D273" s="52" t="s">
        <v>2141</v>
      </c>
      <c r="E273" s="38" t="s">
        <v>2142</v>
      </c>
      <c r="F273" s="38" t="s">
        <v>2143</v>
      </c>
      <c r="G273" s="38" t="s">
        <v>2172</v>
      </c>
      <c r="H273" s="38" t="s">
        <v>2145</v>
      </c>
      <c r="I273" s="38" t="s">
        <v>2146</v>
      </c>
      <c r="J273" s="38" t="s">
        <v>2147</v>
      </c>
      <c r="K273" s="53"/>
    </row>
    <row r="274" spans="1:11" ht="15.75" customHeight="1">
      <c r="A274" s="52" t="s">
        <v>968</v>
      </c>
      <c r="B274" s="62" t="s">
        <v>969</v>
      </c>
      <c r="C274" s="38">
        <v>124</v>
      </c>
      <c r="D274" s="52" t="s">
        <v>2101</v>
      </c>
      <c r="E274" s="38" t="s">
        <v>2102</v>
      </c>
      <c r="F274" s="38" t="s">
        <v>2103</v>
      </c>
      <c r="G274" s="38" t="s">
        <v>2104</v>
      </c>
      <c r="H274" s="38" t="s">
        <v>2077</v>
      </c>
      <c r="I274" s="38" t="s">
        <v>2105</v>
      </c>
      <c r="J274" s="38" t="s">
        <v>2106</v>
      </c>
      <c r="K274" s="53"/>
    </row>
    <row r="275" spans="1:11" ht="15.75" customHeight="1">
      <c r="A275" s="52" t="s">
        <v>971</v>
      </c>
      <c r="B275" s="62" t="s">
        <v>972</v>
      </c>
      <c r="C275" s="38" t="s">
        <v>372</v>
      </c>
      <c r="D275" s="52" t="s">
        <v>2174</v>
      </c>
      <c r="E275" s="38" t="s">
        <v>2175</v>
      </c>
      <c r="F275" s="38" t="s">
        <v>2176</v>
      </c>
      <c r="G275" s="38" t="s">
        <v>1384</v>
      </c>
      <c r="H275" s="38" t="s">
        <v>2177</v>
      </c>
      <c r="I275" s="38" t="s">
        <v>2178</v>
      </c>
      <c r="J275" s="38" t="s">
        <v>2179</v>
      </c>
      <c r="K275" s="53"/>
    </row>
    <row r="276" spans="1:11" ht="15.75" customHeight="1">
      <c r="A276" s="52" t="s">
        <v>562</v>
      </c>
      <c r="B276" s="62" t="s">
        <v>563</v>
      </c>
      <c r="C276" s="38">
        <v>47</v>
      </c>
      <c r="D276" s="52" t="s">
        <v>2067</v>
      </c>
      <c r="E276" s="38" t="s">
        <v>2068</v>
      </c>
      <c r="F276" s="38" t="s">
        <v>2069</v>
      </c>
      <c r="G276" s="38" t="s">
        <v>2070</v>
      </c>
      <c r="H276" s="38" t="s">
        <v>2071</v>
      </c>
      <c r="I276" s="38" t="s">
        <v>2072</v>
      </c>
      <c r="J276" s="38" t="s">
        <v>2148</v>
      </c>
      <c r="K276" s="53"/>
    </row>
    <row r="277" spans="1:11" ht="15.75" customHeight="1">
      <c r="A277" s="52" t="s">
        <v>1166</v>
      </c>
      <c r="B277" s="62" t="s">
        <v>1167</v>
      </c>
      <c r="C277" s="38">
        <v>124</v>
      </c>
      <c r="D277" s="52" t="s">
        <v>2101</v>
      </c>
      <c r="E277" s="38" t="s">
        <v>2102</v>
      </c>
      <c r="F277" s="38" t="s">
        <v>2103</v>
      </c>
      <c r="G277" s="38" t="s">
        <v>2104</v>
      </c>
      <c r="H277" s="38" t="s">
        <v>2077</v>
      </c>
      <c r="I277" s="38" t="s">
        <v>2105</v>
      </c>
      <c r="J277" s="38" t="s">
        <v>2106</v>
      </c>
      <c r="K277" s="53"/>
    </row>
    <row r="278" spans="1:11" ht="15.75" customHeight="1">
      <c r="A278" s="52" t="s">
        <v>576</v>
      </c>
      <c r="B278" s="62" t="s">
        <v>577</v>
      </c>
      <c r="C278" s="38">
        <v>124</v>
      </c>
      <c r="D278" s="52" t="s">
        <v>2101</v>
      </c>
      <c r="E278" s="38" t="s">
        <v>2102</v>
      </c>
      <c r="F278" s="38" t="s">
        <v>2103</v>
      </c>
      <c r="G278" s="38" t="s">
        <v>2104</v>
      </c>
      <c r="H278" s="38" t="s">
        <v>2077</v>
      </c>
      <c r="I278" s="38" t="s">
        <v>2105</v>
      </c>
      <c r="J278" s="38" t="s">
        <v>2106</v>
      </c>
      <c r="K278" s="53"/>
    </row>
    <row r="279" spans="1:11" ht="15.75" customHeight="1">
      <c r="A279" s="52" t="s">
        <v>1163</v>
      </c>
      <c r="B279" s="62" t="s">
        <v>1164</v>
      </c>
      <c r="C279" s="38">
        <v>121</v>
      </c>
      <c r="D279" s="52" t="s">
        <v>2174</v>
      </c>
      <c r="E279" s="38" t="s">
        <v>2175</v>
      </c>
      <c r="F279" s="38" t="s">
        <v>2176</v>
      </c>
      <c r="G279" s="38" t="s">
        <v>2242</v>
      </c>
      <c r="H279" s="38" t="s">
        <v>2177</v>
      </c>
      <c r="I279" s="38" t="s">
        <v>2178</v>
      </c>
      <c r="J279" s="38" t="s">
        <v>2326</v>
      </c>
      <c r="K279" s="53"/>
    </row>
    <row r="280" spans="1:11" ht="15.75" customHeight="1">
      <c r="A280" s="52" t="s">
        <v>903</v>
      </c>
      <c r="B280" s="62" t="s">
        <v>904</v>
      </c>
      <c r="C280" s="38">
        <v>124</v>
      </c>
      <c r="D280" s="52" t="s">
        <v>2101</v>
      </c>
      <c r="E280" s="38" t="s">
        <v>2102</v>
      </c>
      <c r="F280" s="38" t="s">
        <v>2103</v>
      </c>
      <c r="G280" s="38" t="s">
        <v>2104</v>
      </c>
      <c r="H280" s="38" t="s">
        <v>2077</v>
      </c>
      <c r="I280" s="38" t="s">
        <v>2105</v>
      </c>
      <c r="J280" s="38" t="s">
        <v>2106</v>
      </c>
      <c r="K280" s="53"/>
    </row>
    <row r="281" spans="1:11" ht="15.75" customHeight="1">
      <c r="A281" s="52" t="s">
        <v>1609</v>
      </c>
      <c r="B281" s="62" t="s">
        <v>1610</v>
      </c>
      <c r="C281" s="38">
        <v>54</v>
      </c>
      <c r="D281" s="52" t="s">
        <v>2091</v>
      </c>
      <c r="E281" s="38" t="s">
        <v>2092</v>
      </c>
      <c r="F281" s="38" t="s">
        <v>2319</v>
      </c>
      <c r="G281" s="38" t="s">
        <v>2094</v>
      </c>
      <c r="H281" s="38" t="s">
        <v>2095</v>
      </c>
      <c r="I281" s="38" t="s">
        <v>2096</v>
      </c>
      <c r="J281" s="38" t="s">
        <v>2320</v>
      </c>
      <c r="K281" s="53"/>
    </row>
    <row r="282" spans="1:11" ht="15.75" customHeight="1">
      <c r="A282" s="52" t="s">
        <v>1612</v>
      </c>
      <c r="B282" s="62" t="s">
        <v>1613</v>
      </c>
      <c r="C282" s="38">
        <v>124</v>
      </c>
      <c r="D282" s="52" t="s">
        <v>2101</v>
      </c>
      <c r="E282" s="38" t="s">
        <v>2102</v>
      </c>
      <c r="F282" s="38" t="s">
        <v>2103</v>
      </c>
      <c r="G282" s="38" t="s">
        <v>2104</v>
      </c>
      <c r="H282" s="38" t="s">
        <v>2077</v>
      </c>
      <c r="I282" s="38" t="s">
        <v>2105</v>
      </c>
      <c r="J282" s="38" t="s">
        <v>2106</v>
      </c>
      <c r="K282" s="53"/>
    </row>
    <row r="283" spans="1:11" ht="15.75" customHeight="1">
      <c r="A283" s="52" t="s">
        <v>1483</v>
      </c>
      <c r="B283" s="62" t="s">
        <v>1484</v>
      </c>
      <c r="C283" s="38">
        <v>124</v>
      </c>
      <c r="D283" s="52" t="s">
        <v>2101</v>
      </c>
      <c r="E283" s="38" t="s">
        <v>2102</v>
      </c>
      <c r="F283" s="38" t="s">
        <v>2103</v>
      </c>
      <c r="G283" s="38" t="s">
        <v>2104</v>
      </c>
      <c r="H283" s="38" t="s">
        <v>2077</v>
      </c>
      <c r="I283" s="38" t="s">
        <v>2105</v>
      </c>
      <c r="J283" s="38" t="s">
        <v>2106</v>
      </c>
      <c r="K283" s="53"/>
    </row>
    <row r="284" spans="1:11" ht="15.75" customHeight="1">
      <c r="A284" s="52" t="s">
        <v>1486</v>
      </c>
      <c r="B284" s="62" t="s">
        <v>1487</v>
      </c>
      <c r="C284" s="38">
        <v>66</v>
      </c>
      <c r="D284" s="52" t="s">
        <v>2174</v>
      </c>
      <c r="E284" s="38" t="s">
        <v>2175</v>
      </c>
      <c r="F284" s="38" t="s">
        <v>2176</v>
      </c>
      <c r="G284" s="38" t="s">
        <v>2104</v>
      </c>
      <c r="H284" s="38" t="s">
        <v>2177</v>
      </c>
      <c r="I284" s="38" t="s">
        <v>2178</v>
      </c>
      <c r="J284" s="38" t="s">
        <v>2179</v>
      </c>
      <c r="K284" s="53"/>
    </row>
    <row r="285" spans="1:11" ht="15.75" customHeight="1">
      <c r="A285" s="52" t="s">
        <v>859</v>
      </c>
      <c r="B285" s="62" t="s">
        <v>860</v>
      </c>
      <c r="C285" s="38">
        <v>124</v>
      </c>
      <c r="D285" s="52" t="s">
        <v>2101</v>
      </c>
      <c r="E285" s="38" t="s">
        <v>2102</v>
      </c>
      <c r="F285" s="38" t="s">
        <v>2103</v>
      </c>
      <c r="G285" s="38" t="s">
        <v>2104</v>
      </c>
      <c r="H285" s="38" t="s">
        <v>2077</v>
      </c>
      <c r="I285" s="38" t="s">
        <v>2105</v>
      </c>
      <c r="J285" s="38" t="s">
        <v>2106</v>
      </c>
      <c r="K285" s="53"/>
    </row>
    <row r="286" spans="1:11" ht="15.75" customHeight="1">
      <c r="A286" s="52" t="s">
        <v>856</v>
      </c>
      <c r="B286" s="62" t="s">
        <v>857</v>
      </c>
      <c r="C286" s="38">
        <v>121</v>
      </c>
      <c r="D286" s="52" t="s">
        <v>2174</v>
      </c>
      <c r="E286" s="38" t="s">
        <v>2175</v>
      </c>
      <c r="F286" s="38" t="s">
        <v>2176</v>
      </c>
      <c r="G286" s="38" t="s">
        <v>2242</v>
      </c>
      <c r="H286" s="38" t="s">
        <v>2177</v>
      </c>
      <c r="I286" s="38" t="s">
        <v>2178</v>
      </c>
      <c r="J286" s="38" t="s">
        <v>2326</v>
      </c>
      <c r="K286" s="53"/>
    </row>
    <row r="287" spans="1:11" ht="15.75" customHeight="1">
      <c r="A287" s="52" t="s">
        <v>364</v>
      </c>
      <c r="B287" s="62" t="s">
        <v>365</v>
      </c>
      <c r="C287" s="38">
        <v>124</v>
      </c>
      <c r="D287" s="52" t="s">
        <v>2101</v>
      </c>
      <c r="E287" s="38" t="s">
        <v>2102</v>
      </c>
      <c r="F287" s="38" t="s">
        <v>2103</v>
      </c>
      <c r="G287" s="38" t="s">
        <v>2104</v>
      </c>
      <c r="H287" s="38" t="s">
        <v>2077</v>
      </c>
      <c r="I287" s="38" t="s">
        <v>2105</v>
      </c>
      <c r="J287" s="38" t="s">
        <v>2106</v>
      </c>
      <c r="K287" s="53"/>
    </row>
    <row r="288" spans="1:11" ht="15.75" customHeight="1">
      <c r="A288" s="52" t="s">
        <v>353</v>
      </c>
      <c r="B288" s="62" t="s">
        <v>354</v>
      </c>
      <c r="C288" s="38">
        <v>124</v>
      </c>
      <c r="D288" s="52" t="s">
        <v>2101</v>
      </c>
      <c r="E288" s="38" t="s">
        <v>2102</v>
      </c>
      <c r="F288" s="38" t="s">
        <v>2103</v>
      </c>
      <c r="G288" s="38" t="s">
        <v>2104</v>
      </c>
      <c r="H288" s="38" t="s">
        <v>2077</v>
      </c>
      <c r="I288" s="38" t="s">
        <v>2105</v>
      </c>
      <c r="J288" s="38" t="s">
        <v>2106</v>
      </c>
      <c r="K288" s="53"/>
    </row>
    <row r="289" spans="1:11" ht="15.75" customHeight="1">
      <c r="A289" s="52" t="s">
        <v>360</v>
      </c>
      <c r="B289" s="62" t="s">
        <v>361</v>
      </c>
      <c r="C289" s="38">
        <v>18</v>
      </c>
      <c r="D289" s="52" t="s">
        <v>2174</v>
      </c>
      <c r="E289" s="38" t="s">
        <v>2175</v>
      </c>
      <c r="F289" s="38" t="s">
        <v>2176</v>
      </c>
      <c r="G289" s="38" t="s">
        <v>2155</v>
      </c>
      <c r="H289" s="38" t="s">
        <v>2177</v>
      </c>
      <c r="I289" s="38" t="s">
        <v>2178</v>
      </c>
      <c r="J289" s="38" t="s">
        <v>2179</v>
      </c>
      <c r="K289" s="53"/>
    </row>
    <row r="290" spans="1:11" ht="15.75" customHeight="1">
      <c r="A290" s="52" t="s">
        <v>1455</v>
      </c>
      <c r="B290" s="62" t="s">
        <v>1456</v>
      </c>
      <c r="C290" s="38">
        <v>62</v>
      </c>
      <c r="D290" s="52" t="s">
        <v>2159</v>
      </c>
      <c r="E290" s="38" t="s">
        <v>2160</v>
      </c>
      <c r="F290" s="38" t="s">
        <v>2161</v>
      </c>
      <c r="G290" s="38" t="s">
        <v>2155</v>
      </c>
      <c r="H290" s="38" t="s">
        <v>2162</v>
      </c>
      <c r="I290" s="38" t="s">
        <v>2163</v>
      </c>
      <c r="J290" s="38" t="s">
        <v>2164</v>
      </c>
      <c r="K290" s="53"/>
    </row>
    <row r="291" spans="1:11" ht="15.75" customHeight="1">
      <c r="A291" s="52" t="s">
        <v>1452</v>
      </c>
      <c r="B291" s="62" t="s">
        <v>1453</v>
      </c>
      <c r="C291" s="38">
        <v>122</v>
      </c>
      <c r="D291" s="52" t="s">
        <v>2174</v>
      </c>
      <c r="E291" s="38" t="s">
        <v>2175</v>
      </c>
      <c r="F291" s="38" t="s">
        <v>2176</v>
      </c>
      <c r="G291" s="38" t="s">
        <v>2172</v>
      </c>
      <c r="H291" s="38" t="s">
        <v>2177</v>
      </c>
      <c r="I291" s="38" t="s">
        <v>2178</v>
      </c>
      <c r="J291" s="38" t="s">
        <v>2179</v>
      </c>
      <c r="K291" s="53"/>
    </row>
    <row r="292" spans="1:11" ht="15.75" customHeight="1">
      <c r="A292" s="52" t="s">
        <v>1624</v>
      </c>
      <c r="B292" s="62" t="s">
        <v>1625</v>
      </c>
      <c r="C292" s="38">
        <v>1793</v>
      </c>
      <c r="D292" s="52" t="s">
        <v>2067</v>
      </c>
      <c r="E292" s="38" t="s">
        <v>2102</v>
      </c>
      <c r="F292" s="38" t="s">
        <v>2103</v>
      </c>
      <c r="G292" s="38" t="s">
        <v>2104</v>
      </c>
      <c r="H292" s="38" t="s">
        <v>2077</v>
      </c>
      <c r="I292" s="38" t="s">
        <v>2105</v>
      </c>
      <c r="J292" s="38" t="s">
        <v>2106</v>
      </c>
      <c r="K292" s="53"/>
    </row>
    <row r="293" spans="1:11" ht="15.75" customHeight="1">
      <c r="A293" s="52" t="s">
        <v>1220</v>
      </c>
      <c r="B293" s="62" t="s">
        <v>1221</v>
      </c>
      <c r="C293" s="38">
        <v>124</v>
      </c>
      <c r="D293" s="52" t="s">
        <v>2101</v>
      </c>
      <c r="E293" s="38" t="s">
        <v>2102</v>
      </c>
      <c r="F293" s="38" t="s">
        <v>2103</v>
      </c>
      <c r="G293" s="38" t="s">
        <v>2104</v>
      </c>
      <c r="H293" s="38" t="s">
        <v>2077</v>
      </c>
      <c r="I293" s="38" t="s">
        <v>2105</v>
      </c>
      <c r="J293" s="38" t="s">
        <v>2106</v>
      </c>
      <c r="K293" s="53"/>
    </row>
    <row r="294" spans="1:11" ht="15.75" customHeight="1">
      <c r="A294" s="52" t="s">
        <v>1187</v>
      </c>
      <c r="B294" s="62" t="s">
        <v>1188</v>
      </c>
      <c r="C294" s="38">
        <v>124</v>
      </c>
      <c r="D294" s="52" t="s">
        <v>2101</v>
      </c>
      <c r="E294" s="38" t="s">
        <v>2102</v>
      </c>
      <c r="F294" s="38" t="s">
        <v>2103</v>
      </c>
      <c r="G294" s="38" t="s">
        <v>2104</v>
      </c>
      <c r="H294" s="38" t="s">
        <v>2077</v>
      </c>
      <c r="I294" s="38" t="s">
        <v>2105</v>
      </c>
      <c r="J294" s="38" t="s">
        <v>2106</v>
      </c>
      <c r="K294" s="53"/>
    </row>
    <row r="295" spans="1:11" ht="15.75" customHeight="1">
      <c r="A295" s="52" t="s">
        <v>930</v>
      </c>
      <c r="B295" s="62" t="s">
        <v>931</v>
      </c>
      <c r="C295" s="38">
        <v>386</v>
      </c>
      <c r="D295" s="52" t="s">
        <v>2174</v>
      </c>
      <c r="E295" s="38" t="s">
        <v>2175</v>
      </c>
      <c r="F295" s="38" t="s">
        <v>2176</v>
      </c>
      <c r="G295" s="38" t="s">
        <v>2122</v>
      </c>
      <c r="H295" s="38" t="s">
        <v>2177</v>
      </c>
      <c r="I295" s="38" t="s">
        <v>2178</v>
      </c>
      <c r="J295" s="38" t="s">
        <v>2179</v>
      </c>
      <c r="K295" s="53"/>
    </row>
    <row r="296" spans="1:11" ht="15.75" customHeight="1">
      <c r="A296" s="52" t="s">
        <v>996</v>
      </c>
      <c r="B296" s="62" t="s">
        <v>997</v>
      </c>
      <c r="C296" s="38">
        <v>18</v>
      </c>
      <c r="D296" s="52" t="s">
        <v>2174</v>
      </c>
      <c r="E296" s="38" t="s">
        <v>2175</v>
      </c>
      <c r="F296" s="38" t="s">
        <v>2176</v>
      </c>
      <c r="G296" s="38" t="s">
        <v>2155</v>
      </c>
      <c r="H296" s="38" t="s">
        <v>2177</v>
      </c>
      <c r="I296" s="38" t="s">
        <v>2178</v>
      </c>
      <c r="J296" s="38" t="s">
        <v>2179</v>
      </c>
      <c r="K296" s="53"/>
    </row>
    <row r="297" spans="1:11" ht="15.75" customHeight="1">
      <c r="A297" s="52" t="s">
        <v>933</v>
      </c>
      <c r="B297" s="62" t="s">
        <v>934</v>
      </c>
      <c r="C297" s="38">
        <v>386</v>
      </c>
      <c r="D297" s="52" t="s">
        <v>2174</v>
      </c>
      <c r="E297" s="38" t="s">
        <v>2175</v>
      </c>
      <c r="F297" s="38" t="s">
        <v>2176</v>
      </c>
      <c r="G297" s="38" t="s">
        <v>2122</v>
      </c>
      <c r="H297" s="38" t="s">
        <v>2177</v>
      </c>
      <c r="I297" s="38" t="s">
        <v>2178</v>
      </c>
      <c r="J297" s="38" t="s">
        <v>2179</v>
      </c>
      <c r="K297" s="53"/>
    </row>
    <row r="298" spans="1:11" ht="15.75" customHeight="1">
      <c r="A298" s="52" t="s">
        <v>1104</v>
      </c>
      <c r="B298" s="62" t="s">
        <v>1105</v>
      </c>
      <c r="C298" s="38">
        <v>18</v>
      </c>
      <c r="D298" s="52" t="s">
        <v>2174</v>
      </c>
      <c r="E298" s="38" t="s">
        <v>2175</v>
      </c>
      <c r="F298" s="38" t="s">
        <v>2176</v>
      </c>
      <c r="G298" s="38" t="s">
        <v>2155</v>
      </c>
      <c r="H298" s="38" t="s">
        <v>2177</v>
      </c>
      <c r="I298" s="38" t="s">
        <v>2178</v>
      </c>
      <c r="J298" s="38" t="s">
        <v>2179</v>
      </c>
      <c r="K298" s="53"/>
    </row>
    <row r="299" spans="1:11" ht="15.75" customHeight="1">
      <c r="A299" s="52" t="s">
        <v>1107</v>
      </c>
      <c r="B299" s="62" t="s">
        <v>1108</v>
      </c>
      <c r="C299" s="38">
        <v>1688</v>
      </c>
      <c r="D299" s="52" t="s">
        <v>2174</v>
      </c>
      <c r="E299" s="38" t="s">
        <v>2175</v>
      </c>
      <c r="F299" s="38" t="s">
        <v>2176</v>
      </c>
      <c r="G299" s="38" t="s">
        <v>2155</v>
      </c>
      <c r="H299" s="38" t="s">
        <v>2348</v>
      </c>
      <c r="I299" s="38" t="s">
        <v>2178</v>
      </c>
      <c r="J299" s="38" t="s">
        <v>2179</v>
      </c>
      <c r="K299" s="53"/>
    </row>
    <row r="300" spans="1:11" ht="15.75" customHeight="1">
      <c r="A300" s="52" t="s">
        <v>1110</v>
      </c>
      <c r="B300" s="62" t="s">
        <v>1111</v>
      </c>
      <c r="C300" s="38">
        <v>127</v>
      </c>
      <c r="D300" s="52" t="s">
        <v>2241</v>
      </c>
      <c r="E300" s="38" t="s">
        <v>2175</v>
      </c>
      <c r="F300" s="38" t="s">
        <v>2176</v>
      </c>
      <c r="G300" s="38" t="s">
        <v>2172</v>
      </c>
      <c r="H300" s="38" t="s">
        <v>2177</v>
      </c>
      <c r="I300" s="38" t="s">
        <v>2178</v>
      </c>
      <c r="J300" s="38" t="s">
        <v>2179</v>
      </c>
      <c r="K300" s="53"/>
    </row>
    <row r="301" spans="1:11" ht="15.75" customHeight="1">
      <c r="A301" s="52" t="s">
        <v>1113</v>
      </c>
      <c r="B301" s="62" t="s">
        <v>1114</v>
      </c>
      <c r="C301" s="38">
        <v>56</v>
      </c>
      <c r="D301" s="52" t="s">
        <v>2141</v>
      </c>
      <c r="E301" s="38" t="s">
        <v>2142</v>
      </c>
      <c r="F301" s="38" t="s">
        <v>2143</v>
      </c>
      <c r="G301" s="38" t="s">
        <v>2172</v>
      </c>
      <c r="H301" s="38" t="s">
        <v>2145</v>
      </c>
      <c r="I301" s="38" t="s">
        <v>2146</v>
      </c>
      <c r="J301" s="38" t="s">
        <v>2147</v>
      </c>
      <c r="K301" s="53"/>
    </row>
    <row r="302" spans="1:11" ht="15.75" customHeight="1">
      <c r="A302" s="52" t="s">
        <v>1116</v>
      </c>
      <c r="B302" s="62" t="s">
        <v>1117</v>
      </c>
      <c r="C302" s="38">
        <v>62</v>
      </c>
      <c r="D302" s="52" t="s">
        <v>2159</v>
      </c>
      <c r="E302" s="38" t="s">
        <v>2160</v>
      </c>
      <c r="F302" s="38" t="s">
        <v>2161</v>
      </c>
      <c r="G302" s="38" t="s">
        <v>2155</v>
      </c>
      <c r="H302" s="38" t="s">
        <v>2162</v>
      </c>
      <c r="I302" s="38" t="s">
        <v>2163</v>
      </c>
      <c r="J302" s="38" t="s">
        <v>2164</v>
      </c>
      <c r="K302" s="53"/>
    </row>
    <row r="303" spans="1:11" ht="15.75" customHeight="1">
      <c r="A303" s="52" t="s">
        <v>639</v>
      </c>
      <c r="B303" s="62" t="s">
        <v>640</v>
      </c>
      <c r="C303" s="38">
        <v>124</v>
      </c>
      <c r="D303" s="52" t="s">
        <v>2101</v>
      </c>
      <c r="E303" s="38" t="s">
        <v>2102</v>
      </c>
      <c r="F303" s="38" t="s">
        <v>2103</v>
      </c>
      <c r="G303" s="38" t="s">
        <v>2104</v>
      </c>
      <c r="H303" s="38" t="s">
        <v>2077</v>
      </c>
      <c r="I303" s="38" t="s">
        <v>2105</v>
      </c>
      <c r="J303" s="38" t="s">
        <v>2106</v>
      </c>
      <c r="K303" s="53"/>
    </row>
    <row r="304" spans="1:11" ht="15.75" customHeight="1">
      <c r="A304" s="52" t="s">
        <v>648</v>
      </c>
      <c r="B304" s="62" t="s">
        <v>649</v>
      </c>
      <c r="C304" s="38">
        <v>124</v>
      </c>
      <c r="D304" s="52" t="s">
        <v>2101</v>
      </c>
      <c r="E304" s="38" t="s">
        <v>2102</v>
      </c>
      <c r="F304" s="38" t="s">
        <v>2103</v>
      </c>
      <c r="G304" s="38" t="s">
        <v>2104</v>
      </c>
      <c r="H304" s="38" t="s">
        <v>2077</v>
      </c>
      <c r="I304" s="38" t="s">
        <v>2105</v>
      </c>
      <c r="J304" s="38" t="s">
        <v>2106</v>
      </c>
      <c r="K304" s="53"/>
    </row>
    <row r="305" spans="1:11" ht="15.75" customHeight="1">
      <c r="A305" s="52" t="s">
        <v>645</v>
      </c>
      <c r="B305" s="62" t="s">
        <v>646</v>
      </c>
      <c r="C305" s="38">
        <v>10</v>
      </c>
      <c r="D305" s="52" t="s">
        <v>2067</v>
      </c>
      <c r="E305" s="38" t="s">
        <v>2068</v>
      </c>
      <c r="F305" s="38" t="s">
        <v>2333</v>
      </c>
      <c r="G305" s="38" t="s">
        <v>2070</v>
      </c>
      <c r="H305" s="38" t="s">
        <v>2334</v>
      </c>
      <c r="I305" s="38" t="s">
        <v>2072</v>
      </c>
      <c r="J305" s="38" t="s">
        <v>2148</v>
      </c>
      <c r="K305" s="53"/>
    </row>
    <row r="306" spans="1:11" ht="15.75" customHeight="1">
      <c r="A306" s="52" t="s">
        <v>1316</v>
      </c>
      <c r="B306" s="62" t="s">
        <v>1317</v>
      </c>
      <c r="C306" s="38">
        <v>124</v>
      </c>
      <c r="D306" s="52" t="s">
        <v>2101</v>
      </c>
      <c r="E306" s="38" t="s">
        <v>2102</v>
      </c>
      <c r="F306" s="38" t="s">
        <v>2103</v>
      </c>
      <c r="G306" s="38" t="s">
        <v>2104</v>
      </c>
      <c r="H306" s="38" t="s">
        <v>2077</v>
      </c>
      <c r="I306" s="38" t="s">
        <v>2105</v>
      </c>
      <c r="J306" s="38" t="s">
        <v>2106</v>
      </c>
      <c r="K306" s="53"/>
    </row>
    <row r="307" spans="1:11" ht="15.75" customHeight="1">
      <c r="A307" s="52" t="s">
        <v>1313</v>
      </c>
      <c r="B307" s="62" t="s">
        <v>1314</v>
      </c>
      <c r="C307" s="38">
        <v>124</v>
      </c>
      <c r="D307" s="52" t="s">
        <v>2101</v>
      </c>
      <c r="E307" s="38" t="s">
        <v>2102</v>
      </c>
      <c r="F307" s="38" t="s">
        <v>2103</v>
      </c>
      <c r="G307" s="38" t="s">
        <v>2104</v>
      </c>
      <c r="H307" s="38" t="s">
        <v>2077</v>
      </c>
      <c r="I307" s="38" t="s">
        <v>2105</v>
      </c>
      <c r="J307" s="38" t="s">
        <v>2106</v>
      </c>
      <c r="K307" s="53"/>
    </row>
    <row r="308" spans="1:11" ht="15.75" customHeight="1">
      <c r="A308" s="52" t="s">
        <v>1323</v>
      </c>
      <c r="B308" s="62" t="s">
        <v>1324</v>
      </c>
      <c r="C308" s="38">
        <v>124</v>
      </c>
      <c r="D308" s="52" t="s">
        <v>2101</v>
      </c>
      <c r="E308" s="38" t="s">
        <v>2102</v>
      </c>
      <c r="F308" s="38" t="s">
        <v>2103</v>
      </c>
      <c r="G308" s="38" t="s">
        <v>2104</v>
      </c>
      <c r="H308" s="38" t="s">
        <v>2077</v>
      </c>
      <c r="I308" s="38" t="s">
        <v>2105</v>
      </c>
      <c r="J308" s="38" t="s">
        <v>2106</v>
      </c>
      <c r="K308" s="53"/>
    </row>
    <row r="309" spans="1:11" ht="15.75" customHeight="1">
      <c r="A309" s="52" t="s">
        <v>1329</v>
      </c>
      <c r="B309" s="62" t="s">
        <v>1330</v>
      </c>
      <c r="C309" s="38">
        <v>124</v>
      </c>
      <c r="D309" s="52" t="s">
        <v>2101</v>
      </c>
      <c r="E309" s="38" t="s">
        <v>2102</v>
      </c>
      <c r="F309" s="38" t="s">
        <v>2103</v>
      </c>
      <c r="G309" s="38" t="s">
        <v>2104</v>
      </c>
      <c r="H309" s="38" t="s">
        <v>2077</v>
      </c>
      <c r="I309" s="38" t="s">
        <v>2105</v>
      </c>
      <c r="J309" s="38" t="s">
        <v>2106</v>
      </c>
      <c r="K309" s="53"/>
    </row>
    <row r="310" spans="1:11" ht="15.75" customHeight="1">
      <c r="A310" s="52" t="s">
        <v>1326</v>
      </c>
      <c r="B310" s="62" t="s">
        <v>1327</v>
      </c>
      <c r="C310" s="38">
        <v>124</v>
      </c>
      <c r="D310" s="52" t="s">
        <v>2101</v>
      </c>
      <c r="E310" s="38" t="s">
        <v>2102</v>
      </c>
      <c r="F310" s="38" t="s">
        <v>2103</v>
      </c>
      <c r="G310" s="38" t="s">
        <v>2104</v>
      </c>
      <c r="H310" s="38" t="s">
        <v>2077</v>
      </c>
      <c r="I310" s="38" t="s">
        <v>2105</v>
      </c>
      <c r="J310" s="38" t="s">
        <v>2106</v>
      </c>
      <c r="K310" s="53"/>
    </row>
    <row r="311" spans="1:11" ht="15.75" customHeight="1">
      <c r="A311" s="52" t="s">
        <v>1480</v>
      </c>
      <c r="B311" s="62" t="s">
        <v>1481</v>
      </c>
      <c r="C311" s="38">
        <v>124</v>
      </c>
      <c r="D311" s="52" t="s">
        <v>2101</v>
      </c>
      <c r="E311" s="38" t="s">
        <v>2102</v>
      </c>
      <c r="F311" s="38" t="s">
        <v>2103</v>
      </c>
      <c r="G311" s="38" t="s">
        <v>2104</v>
      </c>
      <c r="H311" s="38" t="s">
        <v>2077</v>
      </c>
      <c r="I311" s="38" t="s">
        <v>2105</v>
      </c>
      <c r="J311" s="38" t="s">
        <v>2106</v>
      </c>
      <c r="K311" s="53"/>
    </row>
    <row r="312" spans="1:11" ht="15.75" customHeight="1">
      <c r="A312" s="52" t="s">
        <v>1603</v>
      </c>
      <c r="B312" s="62" t="s">
        <v>1604</v>
      </c>
      <c r="C312" s="38">
        <v>44</v>
      </c>
      <c r="D312" s="52" t="s">
        <v>2091</v>
      </c>
      <c r="E312" s="38" t="s">
        <v>2092</v>
      </c>
      <c r="F312" s="38" t="s">
        <v>2093</v>
      </c>
      <c r="G312" s="38" t="s">
        <v>2212</v>
      </c>
      <c r="H312" s="38" t="s">
        <v>2095</v>
      </c>
      <c r="I312" s="38" t="s">
        <v>2213</v>
      </c>
      <c r="J312" s="38" t="s">
        <v>2097</v>
      </c>
      <c r="K312" s="53"/>
    </row>
    <row r="313" spans="1:11" ht="15.75" customHeight="1">
      <c r="A313" s="52" t="s">
        <v>974</v>
      </c>
      <c r="B313" s="62" t="s">
        <v>975</v>
      </c>
      <c r="C313" s="38">
        <v>124</v>
      </c>
      <c r="D313" s="52" t="s">
        <v>2101</v>
      </c>
      <c r="E313" s="38" t="s">
        <v>2102</v>
      </c>
      <c r="F313" s="38" t="s">
        <v>2103</v>
      </c>
      <c r="G313" s="38" t="s">
        <v>2104</v>
      </c>
      <c r="H313" s="38" t="s">
        <v>2077</v>
      </c>
      <c r="I313" s="38" t="s">
        <v>2105</v>
      </c>
      <c r="J313" s="38" t="s">
        <v>2106</v>
      </c>
      <c r="K313" s="53"/>
    </row>
    <row r="314" spans="1:11" ht="15.75" customHeight="1">
      <c r="A314" s="52" t="s">
        <v>986</v>
      </c>
      <c r="B314" s="62" t="s">
        <v>987</v>
      </c>
      <c r="C314" s="38">
        <v>124</v>
      </c>
      <c r="D314" s="52" t="s">
        <v>2101</v>
      </c>
      <c r="E314" s="38" t="s">
        <v>2102</v>
      </c>
      <c r="F314" s="38" t="s">
        <v>2103</v>
      </c>
      <c r="G314" s="38" t="s">
        <v>2104</v>
      </c>
      <c r="H314" s="38" t="s">
        <v>2077</v>
      </c>
      <c r="I314" s="38" t="s">
        <v>2105</v>
      </c>
      <c r="J314" s="38" t="s">
        <v>2106</v>
      </c>
      <c r="K314" s="53"/>
    </row>
    <row r="315" spans="1:11" ht="15.75" customHeight="1">
      <c r="A315" s="52" t="s">
        <v>844</v>
      </c>
      <c r="B315" s="62" t="s">
        <v>845</v>
      </c>
      <c r="C315" s="38">
        <v>47</v>
      </c>
      <c r="D315" s="52" t="s">
        <v>2067</v>
      </c>
      <c r="E315" s="38" t="s">
        <v>2068</v>
      </c>
      <c r="F315" s="38" t="s">
        <v>2069</v>
      </c>
      <c r="G315" s="38" t="s">
        <v>2070</v>
      </c>
      <c r="H315" s="38" t="s">
        <v>2071</v>
      </c>
      <c r="I315" s="38" t="s">
        <v>2072</v>
      </c>
      <c r="J315" s="38" t="s">
        <v>2148</v>
      </c>
      <c r="K315" s="53"/>
    </row>
    <row r="316" spans="1:11" ht="15.75" customHeight="1">
      <c r="A316" s="52" t="s">
        <v>847</v>
      </c>
      <c r="B316" s="62" t="s">
        <v>848</v>
      </c>
      <c r="C316" s="38">
        <v>121</v>
      </c>
      <c r="D316" s="52" t="s">
        <v>2174</v>
      </c>
      <c r="E316" s="38" t="s">
        <v>2175</v>
      </c>
      <c r="F316" s="38" t="s">
        <v>2176</v>
      </c>
      <c r="G316" s="38" t="s">
        <v>2242</v>
      </c>
      <c r="H316" s="38" t="s">
        <v>2177</v>
      </c>
      <c r="I316" s="38" t="s">
        <v>2178</v>
      </c>
      <c r="J316" s="38" t="s">
        <v>2326</v>
      </c>
      <c r="K316" s="53"/>
    </row>
    <row r="317" spans="1:11" ht="15.75" customHeight="1">
      <c r="A317" s="52" t="s">
        <v>838</v>
      </c>
      <c r="B317" s="62" t="s">
        <v>839</v>
      </c>
      <c r="C317" s="38">
        <v>124</v>
      </c>
      <c r="D317" s="52" t="s">
        <v>2101</v>
      </c>
      <c r="E317" s="38" t="s">
        <v>2102</v>
      </c>
      <c r="F317" s="38" t="s">
        <v>2103</v>
      </c>
      <c r="G317" s="38" t="s">
        <v>2104</v>
      </c>
      <c r="H317" s="38" t="s">
        <v>2077</v>
      </c>
      <c r="I317" s="38" t="s">
        <v>2105</v>
      </c>
      <c r="J317" s="38" t="s">
        <v>2106</v>
      </c>
      <c r="K317" s="53"/>
    </row>
    <row r="318" spans="1:11" ht="15.75" customHeight="1">
      <c r="A318" s="52" t="s">
        <v>841</v>
      </c>
      <c r="B318" s="62" t="s">
        <v>842</v>
      </c>
      <c r="C318" s="38">
        <v>124</v>
      </c>
      <c r="D318" s="52" t="s">
        <v>2101</v>
      </c>
      <c r="E318" s="38" t="s">
        <v>2102</v>
      </c>
      <c r="F318" s="38" t="s">
        <v>2103</v>
      </c>
      <c r="G318" s="38" t="s">
        <v>2104</v>
      </c>
      <c r="H318" s="38" t="s">
        <v>2077</v>
      </c>
      <c r="I318" s="38" t="s">
        <v>2105</v>
      </c>
      <c r="J318" s="38" t="s">
        <v>2106</v>
      </c>
      <c r="K318" s="53"/>
    </row>
    <row r="319" spans="1:11" ht="15.75" customHeight="1">
      <c r="A319" s="52" t="s">
        <v>835</v>
      </c>
      <c r="B319" s="62" t="s">
        <v>836</v>
      </c>
      <c r="C319" s="38">
        <v>18</v>
      </c>
      <c r="D319" s="52" t="s">
        <v>2174</v>
      </c>
      <c r="E319" s="38" t="s">
        <v>2175</v>
      </c>
      <c r="F319" s="38" t="s">
        <v>2176</v>
      </c>
      <c r="G319" s="38" t="s">
        <v>2155</v>
      </c>
      <c r="H319" s="38" t="s">
        <v>2177</v>
      </c>
      <c r="I319" s="38" t="s">
        <v>2178</v>
      </c>
      <c r="J319" s="38" t="s">
        <v>2179</v>
      </c>
      <c r="K319" s="53"/>
    </row>
    <row r="320" spans="1:11" ht="15.75" customHeight="1">
      <c r="A320" s="52" t="s">
        <v>832</v>
      </c>
      <c r="B320" s="62" t="s">
        <v>833</v>
      </c>
      <c r="C320" s="38" t="s">
        <v>372</v>
      </c>
      <c r="D320" s="52" t="s">
        <v>2174</v>
      </c>
      <c r="E320" s="38" t="s">
        <v>2175</v>
      </c>
      <c r="F320" s="38" t="s">
        <v>2176</v>
      </c>
      <c r="G320" s="38" t="s">
        <v>2349</v>
      </c>
      <c r="H320" s="38" t="s">
        <v>2177</v>
      </c>
      <c r="I320" s="38" t="s">
        <v>2178</v>
      </c>
      <c r="J320" s="38" t="s">
        <v>2179</v>
      </c>
      <c r="K320" s="53"/>
    </row>
    <row r="321" spans="1:11" ht="15.75" customHeight="1">
      <c r="A321" s="52" t="s">
        <v>1387</v>
      </c>
      <c r="B321" s="62" t="s">
        <v>1388</v>
      </c>
      <c r="C321" s="38">
        <v>6</v>
      </c>
      <c r="D321" s="52" t="s">
        <v>2091</v>
      </c>
      <c r="E321" s="38" t="s">
        <v>2092</v>
      </c>
      <c r="F321" s="38" t="s">
        <v>2093</v>
      </c>
      <c r="G321" s="38" t="s">
        <v>2094</v>
      </c>
      <c r="H321" s="38" t="s">
        <v>2095</v>
      </c>
      <c r="I321" s="38" t="s">
        <v>2096</v>
      </c>
      <c r="J321" s="38" t="s">
        <v>2097</v>
      </c>
      <c r="K321" s="53"/>
    </row>
    <row r="322" spans="1:11" ht="15.75" customHeight="1">
      <c r="A322" s="52" t="s">
        <v>1390</v>
      </c>
      <c r="B322" s="62" t="s">
        <v>1391</v>
      </c>
      <c r="C322" s="38">
        <v>124</v>
      </c>
      <c r="D322" s="52" t="s">
        <v>2101</v>
      </c>
      <c r="E322" s="38" t="s">
        <v>2102</v>
      </c>
      <c r="F322" s="38" t="s">
        <v>2103</v>
      </c>
      <c r="G322" s="38" t="s">
        <v>2104</v>
      </c>
      <c r="H322" s="38" t="s">
        <v>2077</v>
      </c>
      <c r="I322" s="38" t="s">
        <v>2105</v>
      </c>
      <c r="J322" s="38" t="s">
        <v>2106</v>
      </c>
      <c r="K322" s="53"/>
    </row>
    <row r="323" spans="1:11" ht="15.75" customHeight="1">
      <c r="A323" s="52" t="s">
        <v>1397</v>
      </c>
      <c r="B323" s="62" t="s">
        <v>1398</v>
      </c>
      <c r="C323" s="38">
        <v>124</v>
      </c>
      <c r="D323" s="52" t="s">
        <v>2101</v>
      </c>
      <c r="E323" s="38" t="s">
        <v>2102</v>
      </c>
      <c r="F323" s="38" t="s">
        <v>2103</v>
      </c>
      <c r="G323" s="38" t="s">
        <v>2104</v>
      </c>
      <c r="H323" s="38" t="s">
        <v>2077</v>
      </c>
      <c r="I323" s="38" t="s">
        <v>2105</v>
      </c>
      <c r="J323" s="38" t="s">
        <v>2106</v>
      </c>
      <c r="K323" s="53"/>
    </row>
    <row r="324" spans="1:11" ht="15.75" customHeight="1">
      <c r="A324" s="52" t="s">
        <v>1400</v>
      </c>
      <c r="B324" s="62" t="s">
        <v>1401</v>
      </c>
      <c r="C324" s="38">
        <v>18</v>
      </c>
      <c r="D324" s="52" t="s">
        <v>2174</v>
      </c>
      <c r="E324" s="38" t="s">
        <v>2175</v>
      </c>
      <c r="F324" s="38" t="s">
        <v>2176</v>
      </c>
      <c r="G324" s="38" t="s">
        <v>2155</v>
      </c>
      <c r="H324" s="38" t="s">
        <v>2177</v>
      </c>
      <c r="I324" s="38" t="s">
        <v>2178</v>
      </c>
      <c r="J324" s="38" t="s">
        <v>2179</v>
      </c>
      <c r="K324" s="53"/>
    </row>
    <row r="325" spans="1:11" ht="15.75" customHeight="1">
      <c r="A325" s="52" t="s">
        <v>1576</v>
      </c>
      <c r="B325" s="62" t="s">
        <v>1577</v>
      </c>
      <c r="C325" s="38">
        <v>62</v>
      </c>
      <c r="D325" s="52" t="s">
        <v>2159</v>
      </c>
      <c r="E325" s="38" t="s">
        <v>2160</v>
      </c>
      <c r="F325" s="38" t="s">
        <v>2161</v>
      </c>
      <c r="G325" s="38" t="s">
        <v>2155</v>
      </c>
      <c r="H325" s="38" t="s">
        <v>2162</v>
      </c>
      <c r="I325" s="38" t="s">
        <v>2163</v>
      </c>
      <c r="J325" s="38" t="s">
        <v>2164</v>
      </c>
      <c r="K325" s="53"/>
    </row>
    <row r="326" spans="1:11" ht="15.75" customHeight="1">
      <c r="A326" s="52" t="s">
        <v>1579</v>
      </c>
      <c r="B326" s="62" t="s">
        <v>1580</v>
      </c>
      <c r="C326" s="38">
        <v>56</v>
      </c>
      <c r="D326" s="52" t="s">
        <v>2141</v>
      </c>
      <c r="E326" s="38" t="s">
        <v>2142</v>
      </c>
      <c r="F326" s="38" t="s">
        <v>2143</v>
      </c>
      <c r="G326" s="38" t="s">
        <v>2172</v>
      </c>
      <c r="H326" s="38" t="s">
        <v>2145</v>
      </c>
      <c r="I326" s="38" t="s">
        <v>2146</v>
      </c>
      <c r="J326" s="38" t="s">
        <v>2147</v>
      </c>
      <c r="K326" s="53"/>
    </row>
    <row r="327" spans="1:11" ht="15.75" customHeight="1">
      <c r="A327" s="52" t="s">
        <v>1594</v>
      </c>
      <c r="B327" s="62" t="s">
        <v>1595</v>
      </c>
      <c r="C327" s="38">
        <v>62</v>
      </c>
      <c r="D327" s="52" t="s">
        <v>2159</v>
      </c>
      <c r="E327" s="38" t="s">
        <v>2160</v>
      </c>
      <c r="F327" s="38" t="s">
        <v>2161</v>
      </c>
      <c r="G327" s="38" t="s">
        <v>2155</v>
      </c>
      <c r="H327" s="38" t="s">
        <v>2162</v>
      </c>
      <c r="I327" s="38" t="s">
        <v>2163</v>
      </c>
      <c r="J327" s="38" t="s">
        <v>2164</v>
      </c>
      <c r="K327" s="53"/>
    </row>
    <row r="328" spans="1:11" ht="15.75" customHeight="1">
      <c r="A328" s="52" t="s">
        <v>1597</v>
      </c>
      <c r="B328" s="62" t="s">
        <v>1598</v>
      </c>
      <c r="C328" s="38">
        <v>56</v>
      </c>
      <c r="D328" s="52" t="s">
        <v>2141</v>
      </c>
      <c r="E328" s="38" t="s">
        <v>2142</v>
      </c>
      <c r="F328" s="38" t="s">
        <v>2143</v>
      </c>
      <c r="G328" s="38" t="s">
        <v>2172</v>
      </c>
      <c r="H328" s="38" t="s">
        <v>2145</v>
      </c>
      <c r="I328" s="38" t="s">
        <v>2146</v>
      </c>
      <c r="J328" s="38" t="s">
        <v>2147</v>
      </c>
      <c r="K328" s="53"/>
    </row>
    <row r="329" spans="1:11" ht="15.75" customHeight="1">
      <c r="A329" s="52" t="s">
        <v>927</v>
      </c>
      <c r="B329" s="62" t="s">
        <v>928</v>
      </c>
      <c r="C329" s="38">
        <v>18</v>
      </c>
      <c r="D329" s="52" t="s">
        <v>2174</v>
      </c>
      <c r="E329" s="38" t="s">
        <v>2175</v>
      </c>
      <c r="F329" s="38" t="s">
        <v>2176</v>
      </c>
      <c r="G329" s="38" t="s">
        <v>2155</v>
      </c>
      <c r="H329" s="38" t="s">
        <v>2177</v>
      </c>
      <c r="I329" s="38" t="s">
        <v>2178</v>
      </c>
      <c r="J329" s="38" t="s">
        <v>2179</v>
      </c>
      <c r="K329" s="53"/>
    </row>
    <row r="330" spans="1:11" ht="15.75" customHeight="1">
      <c r="A330" s="52" t="s">
        <v>924</v>
      </c>
      <c r="B330" s="62" t="s">
        <v>925</v>
      </c>
      <c r="C330" s="38">
        <v>124</v>
      </c>
      <c r="D330" s="52" t="s">
        <v>2101</v>
      </c>
      <c r="E330" s="38" t="s">
        <v>2102</v>
      </c>
      <c r="F330" s="38" t="s">
        <v>2103</v>
      </c>
      <c r="G330" s="38" t="s">
        <v>2104</v>
      </c>
      <c r="H330" s="38" t="s">
        <v>2077</v>
      </c>
      <c r="I330" s="38" t="s">
        <v>2105</v>
      </c>
      <c r="J330" s="38" t="s">
        <v>2106</v>
      </c>
      <c r="K330" s="53"/>
    </row>
    <row r="331" spans="1:11" ht="15.75" customHeight="1">
      <c r="A331" s="52" t="s">
        <v>1020</v>
      </c>
      <c r="B331" s="62" t="s">
        <v>1021</v>
      </c>
      <c r="C331" s="38" t="s">
        <v>372</v>
      </c>
      <c r="D331" s="52" t="s">
        <v>2174</v>
      </c>
      <c r="E331" s="38" t="s">
        <v>2175</v>
      </c>
      <c r="F331" s="38" t="s">
        <v>2176</v>
      </c>
      <c r="G331" s="38" t="s">
        <v>2350</v>
      </c>
      <c r="H331" s="38" t="s">
        <v>2177</v>
      </c>
      <c r="I331" s="38" t="s">
        <v>2178</v>
      </c>
      <c r="J331" s="38" t="s">
        <v>2179</v>
      </c>
      <c r="K331" s="53"/>
    </row>
    <row r="332" spans="1:11" ht="15.75" customHeight="1">
      <c r="A332" s="52" t="s">
        <v>1023</v>
      </c>
      <c r="B332" s="62" t="s">
        <v>1024</v>
      </c>
      <c r="C332" s="38">
        <v>124</v>
      </c>
      <c r="D332" s="52" t="s">
        <v>2101</v>
      </c>
      <c r="E332" s="38" t="s">
        <v>2102</v>
      </c>
      <c r="F332" s="38" t="s">
        <v>2103</v>
      </c>
      <c r="G332" s="38" t="s">
        <v>2104</v>
      </c>
      <c r="H332" s="38" t="s">
        <v>2077</v>
      </c>
      <c r="I332" s="38" t="s">
        <v>2105</v>
      </c>
      <c r="J332" s="38" t="s">
        <v>2106</v>
      </c>
      <c r="K332" s="53"/>
    </row>
    <row r="333" spans="1:11" ht="15.75" customHeight="1">
      <c r="A333" s="52" t="s">
        <v>1026</v>
      </c>
      <c r="B333" s="62" t="s">
        <v>1027</v>
      </c>
      <c r="C333" s="38">
        <v>124</v>
      </c>
      <c r="D333" s="52" t="s">
        <v>2101</v>
      </c>
      <c r="E333" s="38" t="s">
        <v>2102</v>
      </c>
      <c r="F333" s="38" t="s">
        <v>2103</v>
      </c>
      <c r="G333" s="38" t="s">
        <v>2104</v>
      </c>
      <c r="H333" s="38" t="s">
        <v>2077</v>
      </c>
      <c r="I333" s="38" t="s">
        <v>2105</v>
      </c>
      <c r="J333" s="38" t="s">
        <v>2106</v>
      </c>
      <c r="K333" s="53"/>
    </row>
    <row r="334" spans="1:11" ht="15.75" customHeight="1">
      <c r="A334" s="52" t="s">
        <v>1029</v>
      </c>
      <c r="B334" s="62" t="s">
        <v>1030</v>
      </c>
      <c r="C334" s="38">
        <v>56</v>
      </c>
      <c r="D334" s="52" t="s">
        <v>2141</v>
      </c>
      <c r="E334" s="38" t="s">
        <v>2142</v>
      </c>
      <c r="F334" s="38" t="s">
        <v>2143</v>
      </c>
      <c r="G334" s="38" t="s">
        <v>2172</v>
      </c>
      <c r="H334" s="38" t="s">
        <v>2145</v>
      </c>
      <c r="I334" s="38" t="s">
        <v>2146</v>
      </c>
      <c r="J334" s="38" t="s">
        <v>2147</v>
      </c>
      <c r="K334" s="53"/>
    </row>
    <row r="335" spans="1:11" ht="15.75" customHeight="1">
      <c r="A335" s="52" t="s">
        <v>1032</v>
      </c>
      <c r="B335" s="62" t="s">
        <v>1033</v>
      </c>
      <c r="C335" s="38">
        <v>18</v>
      </c>
      <c r="D335" s="52" t="s">
        <v>2174</v>
      </c>
      <c r="E335" s="38" t="s">
        <v>2175</v>
      </c>
      <c r="F335" s="38" t="s">
        <v>2176</v>
      </c>
      <c r="G335" s="38" t="s">
        <v>2155</v>
      </c>
      <c r="H335" s="38" t="s">
        <v>2177</v>
      </c>
      <c r="I335" s="38" t="s">
        <v>2178</v>
      </c>
      <c r="J335" s="38" t="s">
        <v>2179</v>
      </c>
      <c r="K335" s="53"/>
    </row>
    <row r="336" spans="1:11" ht="15.75" customHeight="1">
      <c r="A336" s="52" t="s">
        <v>1014</v>
      </c>
      <c r="B336" s="62" t="s">
        <v>1015</v>
      </c>
      <c r="C336" s="38">
        <v>18</v>
      </c>
      <c r="D336" s="52" t="s">
        <v>2174</v>
      </c>
      <c r="E336" s="38" t="s">
        <v>2175</v>
      </c>
      <c r="F336" s="38" t="s">
        <v>2176</v>
      </c>
      <c r="G336" s="38" t="s">
        <v>2155</v>
      </c>
      <c r="H336" s="38" t="s">
        <v>2177</v>
      </c>
      <c r="I336" s="38" t="s">
        <v>2178</v>
      </c>
      <c r="J336" s="38" t="s">
        <v>2179</v>
      </c>
      <c r="K336" s="53"/>
    </row>
    <row r="337" spans="1:11" ht="15.75" customHeight="1">
      <c r="A337" s="52" t="s">
        <v>1017</v>
      </c>
      <c r="B337" s="62" t="s">
        <v>1018</v>
      </c>
      <c r="C337" s="38">
        <v>124</v>
      </c>
      <c r="D337" s="52" t="s">
        <v>2101</v>
      </c>
      <c r="E337" s="38" t="s">
        <v>2102</v>
      </c>
      <c r="F337" s="38" t="s">
        <v>2103</v>
      </c>
      <c r="G337" s="38" t="s">
        <v>2104</v>
      </c>
      <c r="H337" s="38" t="s">
        <v>2077</v>
      </c>
      <c r="I337" s="38" t="s">
        <v>2105</v>
      </c>
      <c r="J337" s="38" t="s">
        <v>2106</v>
      </c>
      <c r="K337" s="53"/>
    </row>
    <row r="338" spans="1:11" ht="15.75" customHeight="1">
      <c r="A338" s="52" t="s">
        <v>865</v>
      </c>
      <c r="B338" s="62" t="s">
        <v>866</v>
      </c>
      <c r="C338" s="38">
        <v>124</v>
      </c>
      <c r="D338" s="52" t="s">
        <v>2101</v>
      </c>
      <c r="E338" s="38" t="s">
        <v>2102</v>
      </c>
      <c r="F338" s="38" t="s">
        <v>2103</v>
      </c>
      <c r="G338" s="38" t="s">
        <v>2104</v>
      </c>
      <c r="H338" s="38" t="s">
        <v>2077</v>
      </c>
      <c r="I338" s="38" t="s">
        <v>2105</v>
      </c>
      <c r="J338" s="38" t="s">
        <v>2106</v>
      </c>
      <c r="K338" s="53"/>
    </row>
    <row r="339" spans="1:11" ht="15.75" customHeight="1">
      <c r="A339" s="52" t="s">
        <v>862</v>
      </c>
      <c r="B339" s="62" t="s">
        <v>863</v>
      </c>
      <c r="C339" s="38">
        <v>124</v>
      </c>
      <c r="D339" s="52" t="s">
        <v>2101</v>
      </c>
      <c r="E339" s="38" t="s">
        <v>2102</v>
      </c>
      <c r="F339" s="38" t="s">
        <v>2103</v>
      </c>
      <c r="G339" s="38" t="s">
        <v>2104</v>
      </c>
      <c r="H339" s="38" t="s">
        <v>2077</v>
      </c>
      <c r="I339" s="38" t="s">
        <v>2105</v>
      </c>
      <c r="J339" s="38" t="s">
        <v>2106</v>
      </c>
      <c r="K339" s="53"/>
    </row>
    <row r="340" spans="1:11" ht="15.75" customHeight="1">
      <c r="A340" s="52" t="s">
        <v>1339</v>
      </c>
      <c r="B340" s="62" t="s">
        <v>1340</v>
      </c>
      <c r="C340" s="38" t="s">
        <v>372</v>
      </c>
      <c r="D340" s="52" t="s">
        <v>2174</v>
      </c>
      <c r="E340" s="38" t="s">
        <v>2175</v>
      </c>
      <c r="F340" s="38" t="s">
        <v>2176</v>
      </c>
      <c r="G340" s="38" t="s">
        <v>2351</v>
      </c>
      <c r="H340" s="38" t="s">
        <v>2177</v>
      </c>
      <c r="I340" s="38" t="s">
        <v>2178</v>
      </c>
      <c r="J340" s="38" t="s">
        <v>2179</v>
      </c>
      <c r="K340" s="53"/>
    </row>
    <row r="341" spans="1:11" ht="15.75" customHeight="1">
      <c r="A341" s="52" t="s">
        <v>1342</v>
      </c>
      <c r="B341" s="62" t="s">
        <v>1343</v>
      </c>
      <c r="C341" s="38">
        <v>18</v>
      </c>
      <c r="D341" s="52" t="s">
        <v>2174</v>
      </c>
      <c r="E341" s="38" t="s">
        <v>2175</v>
      </c>
      <c r="F341" s="38" t="s">
        <v>2176</v>
      </c>
      <c r="G341" s="38" t="s">
        <v>2155</v>
      </c>
      <c r="H341" s="38" t="s">
        <v>2177</v>
      </c>
      <c r="I341" s="38" t="s">
        <v>2178</v>
      </c>
      <c r="J341" s="38" t="s">
        <v>2179</v>
      </c>
      <c r="K341" s="53"/>
    </row>
    <row r="342" spans="1:11" ht="15.75" customHeight="1">
      <c r="A342" s="52" t="s">
        <v>1345</v>
      </c>
      <c r="B342" s="62" t="s">
        <v>1346</v>
      </c>
      <c r="C342" s="38">
        <v>124</v>
      </c>
      <c r="D342" s="52" t="s">
        <v>2101</v>
      </c>
      <c r="E342" s="38" t="s">
        <v>2102</v>
      </c>
      <c r="F342" s="38" t="s">
        <v>2103</v>
      </c>
      <c r="G342" s="38" t="s">
        <v>2104</v>
      </c>
      <c r="H342" s="38" t="s">
        <v>2077</v>
      </c>
      <c r="I342" s="38" t="s">
        <v>2105</v>
      </c>
      <c r="J342" s="38" t="s">
        <v>2106</v>
      </c>
      <c r="K342" s="53"/>
    </row>
    <row r="343" spans="1:11" ht="15.75" customHeight="1">
      <c r="A343" s="52" t="s">
        <v>1310</v>
      </c>
      <c r="B343" s="62" t="s">
        <v>1311</v>
      </c>
      <c r="C343" s="38">
        <v>576</v>
      </c>
      <c r="D343" s="52" t="s">
        <v>2141</v>
      </c>
      <c r="E343" s="38" t="s">
        <v>2142</v>
      </c>
      <c r="F343" s="38" t="s">
        <v>2143</v>
      </c>
      <c r="G343" s="38" t="s">
        <v>2172</v>
      </c>
      <c r="H343" s="38" t="s">
        <v>2145</v>
      </c>
      <c r="I343" s="38" t="s">
        <v>2146</v>
      </c>
      <c r="J343" s="38" t="s">
        <v>2339</v>
      </c>
      <c r="K343" s="53"/>
    </row>
    <row r="344" spans="1:11" ht="15.75" customHeight="1">
      <c r="A344" s="52" t="s">
        <v>1307</v>
      </c>
      <c r="B344" s="62" t="s">
        <v>1308</v>
      </c>
      <c r="C344" s="38" t="s">
        <v>372</v>
      </c>
      <c r="D344" s="52" t="s">
        <v>2174</v>
      </c>
      <c r="E344" s="38" t="s">
        <v>2175</v>
      </c>
      <c r="F344" s="38" t="s">
        <v>2176</v>
      </c>
      <c r="G344" s="38" t="s">
        <v>2352</v>
      </c>
      <c r="H344" s="38" t="s">
        <v>2177</v>
      </c>
      <c r="I344" s="38" t="s">
        <v>2178</v>
      </c>
      <c r="J344" s="38" t="s">
        <v>2179</v>
      </c>
      <c r="K344" s="53"/>
    </row>
    <row r="345" spans="1:11" ht="15.75" customHeight="1">
      <c r="A345" s="52" t="s">
        <v>400</v>
      </c>
      <c r="B345" s="62" t="s">
        <v>401</v>
      </c>
      <c r="C345" s="38">
        <v>66</v>
      </c>
      <c r="D345" s="52" t="s">
        <v>2174</v>
      </c>
      <c r="E345" s="38" t="s">
        <v>2175</v>
      </c>
      <c r="F345" s="38" t="s">
        <v>2176</v>
      </c>
      <c r="G345" s="38" t="s">
        <v>2104</v>
      </c>
      <c r="H345" s="38" t="s">
        <v>2177</v>
      </c>
      <c r="I345" s="38" t="s">
        <v>2178</v>
      </c>
      <c r="J345" s="38" t="s">
        <v>2179</v>
      </c>
      <c r="K345" s="53"/>
    </row>
    <row r="346" spans="1:11" ht="15.75" customHeight="1">
      <c r="A346" s="52" t="s">
        <v>383</v>
      </c>
      <c r="B346" s="62" t="s">
        <v>384</v>
      </c>
      <c r="C346" s="38">
        <v>124</v>
      </c>
      <c r="D346" s="52" t="s">
        <v>2101</v>
      </c>
      <c r="E346" s="38" t="s">
        <v>2102</v>
      </c>
      <c r="F346" s="38" t="s">
        <v>2103</v>
      </c>
      <c r="G346" s="38" t="s">
        <v>2104</v>
      </c>
      <c r="H346" s="38" t="s">
        <v>2077</v>
      </c>
      <c r="I346" s="38" t="s">
        <v>2105</v>
      </c>
      <c r="J346" s="38" t="s">
        <v>2106</v>
      </c>
      <c r="K346" s="53"/>
    </row>
    <row r="347" spans="1:11" ht="15.75" customHeight="1">
      <c r="A347" s="52" t="s">
        <v>397</v>
      </c>
      <c r="B347" s="62" t="s">
        <v>398</v>
      </c>
      <c r="C347" s="38">
        <v>66</v>
      </c>
      <c r="D347" s="52" t="s">
        <v>2174</v>
      </c>
      <c r="E347" s="38" t="s">
        <v>2175</v>
      </c>
      <c r="F347" s="38" t="s">
        <v>2176</v>
      </c>
      <c r="G347" s="38" t="s">
        <v>2104</v>
      </c>
      <c r="H347" s="38" t="s">
        <v>2177</v>
      </c>
      <c r="I347" s="38" t="s">
        <v>2178</v>
      </c>
      <c r="J347" s="38" t="s">
        <v>2179</v>
      </c>
      <c r="K347" s="53"/>
    </row>
    <row r="348" spans="1:11" ht="15.75" customHeight="1">
      <c r="A348" s="52" t="s">
        <v>377</v>
      </c>
      <c r="B348" s="62" t="s">
        <v>378</v>
      </c>
      <c r="C348" s="38">
        <v>124</v>
      </c>
      <c r="D348" s="52" t="s">
        <v>2101</v>
      </c>
      <c r="E348" s="38" t="s">
        <v>2102</v>
      </c>
      <c r="F348" s="38" t="s">
        <v>2103</v>
      </c>
      <c r="G348" s="38" t="s">
        <v>2104</v>
      </c>
      <c r="H348" s="38" t="s">
        <v>2077</v>
      </c>
      <c r="I348" s="38" t="s">
        <v>2105</v>
      </c>
      <c r="J348" s="38" t="s">
        <v>2106</v>
      </c>
      <c r="K348" s="53"/>
    </row>
    <row r="349" spans="1:11" ht="15.75" customHeight="1">
      <c r="A349" s="52" t="s">
        <v>1424</v>
      </c>
      <c r="B349" s="62" t="s">
        <v>1425</v>
      </c>
      <c r="C349" s="38">
        <v>62</v>
      </c>
      <c r="D349" s="52" t="s">
        <v>2159</v>
      </c>
      <c r="E349" s="38" t="s">
        <v>2160</v>
      </c>
      <c r="F349" s="38" t="s">
        <v>2161</v>
      </c>
      <c r="G349" s="38" t="s">
        <v>2155</v>
      </c>
      <c r="H349" s="38" t="s">
        <v>2162</v>
      </c>
      <c r="I349" s="38" t="s">
        <v>2163</v>
      </c>
      <c r="J349" s="38" t="s">
        <v>2164</v>
      </c>
      <c r="K349" s="53"/>
    </row>
    <row r="350" spans="1:11" ht="15.75" customHeight="1">
      <c r="A350" s="52" t="s">
        <v>603</v>
      </c>
      <c r="B350" s="62" t="s">
        <v>604</v>
      </c>
      <c r="C350" s="38">
        <v>66</v>
      </c>
      <c r="D350" s="52" t="s">
        <v>2174</v>
      </c>
      <c r="E350" s="38" t="s">
        <v>2175</v>
      </c>
      <c r="F350" s="38" t="s">
        <v>2176</v>
      </c>
      <c r="G350" s="38" t="s">
        <v>2104</v>
      </c>
      <c r="H350" s="38" t="s">
        <v>2177</v>
      </c>
      <c r="I350" s="38" t="s">
        <v>2178</v>
      </c>
      <c r="J350" s="38" t="s">
        <v>2179</v>
      </c>
      <c r="K350" s="53"/>
    </row>
    <row r="351" spans="1:11" ht="15.75" customHeight="1">
      <c r="A351" s="52" t="s">
        <v>600</v>
      </c>
      <c r="B351" s="62" t="s">
        <v>601</v>
      </c>
      <c r="C351" s="38">
        <v>124</v>
      </c>
      <c r="D351" s="52" t="s">
        <v>2101</v>
      </c>
      <c r="E351" s="38" t="s">
        <v>2102</v>
      </c>
      <c r="F351" s="38" t="s">
        <v>2103</v>
      </c>
      <c r="G351" s="38" t="s">
        <v>2104</v>
      </c>
      <c r="H351" s="38" t="s">
        <v>2077</v>
      </c>
      <c r="I351" s="38" t="s">
        <v>2105</v>
      </c>
      <c r="J351" s="38" t="s">
        <v>2106</v>
      </c>
      <c r="K351" s="53"/>
    </row>
    <row r="352" spans="1:11" ht="15.75" customHeight="1">
      <c r="A352" s="52" t="s">
        <v>597</v>
      </c>
      <c r="B352" s="62" t="s">
        <v>598</v>
      </c>
      <c r="C352" s="38">
        <v>66</v>
      </c>
      <c r="D352" s="52" t="s">
        <v>2174</v>
      </c>
      <c r="E352" s="38" t="s">
        <v>2175</v>
      </c>
      <c r="F352" s="38" t="s">
        <v>2176</v>
      </c>
      <c r="G352" s="38" t="s">
        <v>2104</v>
      </c>
      <c r="H352" s="38" t="s">
        <v>2177</v>
      </c>
      <c r="I352" s="38" t="s">
        <v>2178</v>
      </c>
      <c r="J352" s="38" t="s">
        <v>2179</v>
      </c>
      <c r="K352" s="53"/>
    </row>
    <row r="353" spans="1:11" ht="15.75" customHeight="1">
      <c r="A353" s="52" t="s">
        <v>591</v>
      </c>
      <c r="B353" s="62" t="s">
        <v>592</v>
      </c>
      <c r="C353" s="38">
        <v>124</v>
      </c>
      <c r="D353" s="52" t="s">
        <v>2101</v>
      </c>
      <c r="E353" s="38" t="s">
        <v>2102</v>
      </c>
      <c r="F353" s="38" t="s">
        <v>2103</v>
      </c>
      <c r="G353" s="38" t="s">
        <v>2104</v>
      </c>
      <c r="H353" s="38" t="s">
        <v>2077</v>
      </c>
      <c r="I353" s="38" t="s">
        <v>2105</v>
      </c>
      <c r="J353" s="38" t="s">
        <v>2106</v>
      </c>
      <c r="K353" s="53"/>
    </row>
    <row r="354" spans="1:11" ht="15.75" customHeight="1">
      <c r="A354" s="52" t="s">
        <v>1443</v>
      </c>
      <c r="B354" s="62" t="s">
        <v>1444</v>
      </c>
      <c r="C354" s="38">
        <v>1740</v>
      </c>
      <c r="D354" s="52" t="s">
        <v>2101</v>
      </c>
      <c r="E354" s="38" t="s">
        <v>2102</v>
      </c>
      <c r="F354" s="38" t="s">
        <v>2103</v>
      </c>
      <c r="G354" s="38" t="s">
        <v>2104</v>
      </c>
      <c r="H354" s="38" t="s">
        <v>2077</v>
      </c>
      <c r="I354" s="38" t="s">
        <v>2353</v>
      </c>
      <c r="J354" s="38" t="s">
        <v>2106</v>
      </c>
      <c r="K354" s="53"/>
    </row>
    <row r="355" spans="1:11" ht="15.75" customHeight="1">
      <c r="A355" s="52" t="s">
        <v>1449</v>
      </c>
      <c r="B355" s="62" t="s">
        <v>1450</v>
      </c>
      <c r="C355" s="38">
        <v>56</v>
      </c>
      <c r="D355" s="52" t="s">
        <v>2141</v>
      </c>
      <c r="E355" s="38" t="s">
        <v>2142</v>
      </c>
      <c r="F355" s="38" t="s">
        <v>2143</v>
      </c>
      <c r="G355" s="38" t="s">
        <v>2172</v>
      </c>
      <c r="H355" s="38" t="s">
        <v>2145</v>
      </c>
      <c r="I355" s="38" t="s">
        <v>2146</v>
      </c>
      <c r="J355" s="38" t="s">
        <v>2147</v>
      </c>
      <c r="K355" s="53"/>
    </row>
    <row r="356" spans="1:11" ht="15.75" customHeight="1">
      <c r="A356" s="52" t="s">
        <v>1446</v>
      </c>
      <c r="B356" s="62" t="s">
        <v>1447</v>
      </c>
      <c r="C356" s="38">
        <v>576</v>
      </c>
      <c r="D356" s="52" t="s">
        <v>2141</v>
      </c>
      <c r="E356" s="38" t="s">
        <v>2142</v>
      </c>
      <c r="F356" s="38" t="s">
        <v>2143</v>
      </c>
      <c r="G356" s="38" t="s">
        <v>2172</v>
      </c>
      <c r="H356" s="38" t="s">
        <v>2145</v>
      </c>
      <c r="I356" s="38" t="s">
        <v>2146</v>
      </c>
      <c r="J356" s="38" t="s">
        <v>2339</v>
      </c>
      <c r="K356" s="53"/>
    </row>
    <row r="357" spans="1:11" ht="15.75" customHeight="1">
      <c r="A357" s="52" t="s">
        <v>1582</v>
      </c>
      <c r="B357" s="62" t="s">
        <v>1583</v>
      </c>
      <c r="C357" s="38">
        <v>56</v>
      </c>
      <c r="D357" s="52" t="s">
        <v>2141</v>
      </c>
      <c r="E357" s="38" t="s">
        <v>2142</v>
      </c>
      <c r="F357" s="38" t="s">
        <v>2143</v>
      </c>
      <c r="G357" s="38" t="s">
        <v>2172</v>
      </c>
      <c r="H357" s="38" t="s">
        <v>2145</v>
      </c>
      <c r="I357" s="38" t="s">
        <v>2146</v>
      </c>
      <c r="J357" s="38" t="s">
        <v>2147</v>
      </c>
      <c r="K357" s="53"/>
    </row>
    <row r="358" spans="1:11" ht="15.75" customHeight="1">
      <c r="A358" s="52" t="s">
        <v>1585</v>
      </c>
      <c r="B358" s="62" t="s">
        <v>1586</v>
      </c>
      <c r="C358" s="38">
        <v>56</v>
      </c>
      <c r="D358" s="52" t="s">
        <v>2141</v>
      </c>
      <c r="E358" s="38" t="s">
        <v>2142</v>
      </c>
      <c r="F358" s="38" t="s">
        <v>2143</v>
      </c>
      <c r="G358" s="38" t="s">
        <v>2172</v>
      </c>
      <c r="H358" s="38" t="s">
        <v>2145</v>
      </c>
      <c r="I358" s="38" t="s">
        <v>2146</v>
      </c>
      <c r="J358" s="38" t="s">
        <v>2147</v>
      </c>
      <c r="K358" s="53"/>
    </row>
    <row r="359" spans="1:11" ht="15.75" customHeight="1">
      <c r="A359" s="52" t="s">
        <v>1588</v>
      </c>
      <c r="B359" s="62" t="s">
        <v>1589</v>
      </c>
      <c r="C359" s="38">
        <v>1785</v>
      </c>
      <c r="D359" s="52" t="s">
        <v>2354</v>
      </c>
      <c r="E359" s="38" t="s">
        <v>2142</v>
      </c>
      <c r="F359" s="38" t="s">
        <v>2143</v>
      </c>
      <c r="G359" s="38" t="s">
        <v>2172</v>
      </c>
      <c r="H359" s="38" t="s">
        <v>2145</v>
      </c>
      <c r="I359" s="38" t="s">
        <v>2146</v>
      </c>
      <c r="J359" s="38" t="s">
        <v>2147</v>
      </c>
      <c r="K359" s="53"/>
    </row>
    <row r="360" spans="1:11" ht="15.75" customHeight="1">
      <c r="A360" s="52" t="s">
        <v>1591</v>
      </c>
      <c r="B360" s="62" t="s">
        <v>1592</v>
      </c>
      <c r="C360" s="38">
        <v>1785</v>
      </c>
      <c r="D360" s="52" t="s">
        <v>2354</v>
      </c>
      <c r="E360" s="38" t="s">
        <v>2142</v>
      </c>
      <c r="F360" s="38" t="s">
        <v>2143</v>
      </c>
      <c r="G360" s="38" t="s">
        <v>2172</v>
      </c>
      <c r="H360" s="38" t="s">
        <v>2145</v>
      </c>
      <c r="I360" s="38" t="s">
        <v>2146</v>
      </c>
      <c r="J360" s="38" t="s">
        <v>2147</v>
      </c>
      <c r="K360" s="53"/>
    </row>
    <row r="361" spans="1:11" ht="15.75" customHeight="1">
      <c r="A361" s="52" t="s">
        <v>1091</v>
      </c>
      <c r="B361" s="62" t="s">
        <v>1092</v>
      </c>
      <c r="C361" s="38">
        <v>56</v>
      </c>
      <c r="D361" s="52" t="s">
        <v>2141</v>
      </c>
      <c r="E361" s="38" t="s">
        <v>2142</v>
      </c>
      <c r="F361" s="38" t="s">
        <v>2143</v>
      </c>
      <c r="G361" s="38" t="s">
        <v>2172</v>
      </c>
      <c r="H361" s="38" t="s">
        <v>2145</v>
      </c>
      <c r="I361" s="38" t="s">
        <v>2146</v>
      </c>
      <c r="J361" s="38" t="s">
        <v>2147</v>
      </c>
      <c r="K361" s="53"/>
    </row>
    <row r="362" spans="1:11" ht="15.75" customHeight="1">
      <c r="A362" s="52" t="s">
        <v>1510</v>
      </c>
      <c r="B362" s="62" t="s">
        <v>1511</v>
      </c>
      <c r="C362" s="38">
        <v>124</v>
      </c>
      <c r="D362" s="52" t="s">
        <v>2101</v>
      </c>
      <c r="E362" s="38" t="s">
        <v>2102</v>
      </c>
      <c r="F362" s="38" t="s">
        <v>2103</v>
      </c>
      <c r="G362" s="38" t="s">
        <v>2104</v>
      </c>
      <c r="H362" s="38" t="s">
        <v>2077</v>
      </c>
      <c r="I362" s="38" t="s">
        <v>2105</v>
      </c>
      <c r="J362" s="38" t="s">
        <v>2106</v>
      </c>
      <c r="K362" s="53"/>
    </row>
    <row r="363" spans="1:11" ht="15.75" customHeight="1">
      <c r="A363" s="52" t="s">
        <v>1513</v>
      </c>
      <c r="B363" s="62" t="s">
        <v>1514</v>
      </c>
      <c r="C363" s="38">
        <v>576</v>
      </c>
      <c r="D363" s="52" t="s">
        <v>2141</v>
      </c>
      <c r="E363" s="38" t="s">
        <v>2142</v>
      </c>
      <c r="F363" s="38" t="s">
        <v>2143</v>
      </c>
      <c r="G363" s="38" t="s">
        <v>2172</v>
      </c>
      <c r="H363" s="38" t="s">
        <v>2145</v>
      </c>
      <c r="I363" s="38" t="s">
        <v>2146</v>
      </c>
      <c r="J363" s="38" t="s">
        <v>2339</v>
      </c>
      <c r="K363" s="53"/>
    </row>
    <row r="364" spans="1:11" ht="15.75" customHeight="1">
      <c r="A364" s="52" t="s">
        <v>1525</v>
      </c>
      <c r="B364" s="62" t="s">
        <v>1526</v>
      </c>
      <c r="C364" s="38">
        <v>62</v>
      </c>
      <c r="D364" s="52" t="s">
        <v>2159</v>
      </c>
      <c r="E364" s="38" t="s">
        <v>2160</v>
      </c>
      <c r="F364" s="38" t="s">
        <v>2161</v>
      </c>
      <c r="G364" s="38" t="s">
        <v>2155</v>
      </c>
      <c r="H364" s="38" t="s">
        <v>2162</v>
      </c>
      <c r="I364" s="38" t="s">
        <v>2163</v>
      </c>
      <c r="J364" s="38" t="s">
        <v>2164</v>
      </c>
      <c r="K364" s="53"/>
    </row>
    <row r="365" spans="1:11" ht="15.75" customHeight="1">
      <c r="A365" s="52" t="s">
        <v>1122</v>
      </c>
      <c r="B365" s="62" t="s">
        <v>1123</v>
      </c>
      <c r="C365" s="38" t="s">
        <v>372</v>
      </c>
      <c r="D365" s="52" t="s">
        <v>2174</v>
      </c>
      <c r="E365" s="38" t="s">
        <v>2175</v>
      </c>
      <c r="F365" s="38" t="s">
        <v>2176</v>
      </c>
      <c r="G365" s="38" t="s">
        <v>2355</v>
      </c>
      <c r="H365" s="38" t="s">
        <v>2177</v>
      </c>
      <c r="I365" s="38" t="s">
        <v>2178</v>
      </c>
      <c r="J365" s="38" t="s">
        <v>2179</v>
      </c>
      <c r="K365" s="53"/>
    </row>
    <row r="366" spans="1:11" ht="15.75" customHeight="1">
      <c r="A366" s="52" t="s">
        <v>1119</v>
      </c>
      <c r="B366" s="62" t="s">
        <v>1120</v>
      </c>
      <c r="C366" s="38" t="s">
        <v>372</v>
      </c>
      <c r="D366" s="52" t="s">
        <v>2174</v>
      </c>
      <c r="E366" s="38" t="s">
        <v>2175</v>
      </c>
      <c r="F366" s="38" t="s">
        <v>2176</v>
      </c>
      <c r="G366" s="38" t="s">
        <v>1384</v>
      </c>
      <c r="H366" s="38" t="s">
        <v>2177</v>
      </c>
      <c r="I366" s="38" t="s">
        <v>2178</v>
      </c>
      <c r="J366" s="38" t="s">
        <v>2179</v>
      </c>
      <c r="K366" s="53"/>
    </row>
    <row r="367" spans="1:11" ht="15.75" customHeight="1">
      <c r="A367" s="52" t="s">
        <v>1211</v>
      </c>
      <c r="B367" s="62" t="s">
        <v>1212</v>
      </c>
      <c r="C367" s="38">
        <v>124</v>
      </c>
      <c r="D367" s="52" t="s">
        <v>2101</v>
      </c>
      <c r="E367" s="38" t="s">
        <v>2102</v>
      </c>
      <c r="F367" s="38" t="s">
        <v>2103</v>
      </c>
      <c r="G367" s="38" t="s">
        <v>2104</v>
      </c>
      <c r="H367" s="38" t="s">
        <v>2077</v>
      </c>
      <c r="I367" s="38" t="s">
        <v>2105</v>
      </c>
      <c r="J367" s="38" t="s">
        <v>2106</v>
      </c>
      <c r="K367" s="53"/>
    </row>
    <row r="368" spans="1:11" ht="15.75" customHeight="1">
      <c r="A368" s="52" t="s">
        <v>1214</v>
      </c>
      <c r="B368" s="62" t="s">
        <v>1215</v>
      </c>
      <c r="C368" s="38">
        <v>66</v>
      </c>
      <c r="D368" s="52" t="s">
        <v>2174</v>
      </c>
      <c r="E368" s="38" t="s">
        <v>2175</v>
      </c>
      <c r="F368" s="38" t="s">
        <v>2176</v>
      </c>
      <c r="G368" s="38" t="s">
        <v>2104</v>
      </c>
      <c r="H368" s="38" t="s">
        <v>2177</v>
      </c>
      <c r="I368" s="38" t="s">
        <v>2178</v>
      </c>
      <c r="J368" s="38" t="s">
        <v>2179</v>
      </c>
      <c r="K368" s="53"/>
    </row>
    <row r="369" spans="1:11" ht="15.75" customHeight="1">
      <c r="A369" s="52" t="s">
        <v>1217</v>
      </c>
      <c r="B369" s="62" t="s">
        <v>1218</v>
      </c>
      <c r="C369" s="38">
        <v>124</v>
      </c>
      <c r="D369" s="52" t="s">
        <v>2101</v>
      </c>
      <c r="E369" s="38" t="s">
        <v>2102</v>
      </c>
      <c r="F369" s="38" t="s">
        <v>2103</v>
      </c>
      <c r="G369" s="38" t="s">
        <v>2104</v>
      </c>
      <c r="H369" s="38" t="s">
        <v>2077</v>
      </c>
      <c r="I369" s="38" t="s">
        <v>2105</v>
      </c>
      <c r="J369" s="38" t="s">
        <v>2106</v>
      </c>
      <c r="K369" s="53"/>
    </row>
    <row r="370" spans="1:11" ht="15.75" customHeight="1">
      <c r="A370" s="52" t="s">
        <v>1128</v>
      </c>
      <c r="B370" s="62" t="s">
        <v>1129</v>
      </c>
      <c r="C370" s="38">
        <v>66</v>
      </c>
      <c r="D370" s="52" t="s">
        <v>2174</v>
      </c>
      <c r="E370" s="38" t="s">
        <v>2175</v>
      </c>
      <c r="F370" s="38" t="s">
        <v>2176</v>
      </c>
      <c r="G370" s="38" t="s">
        <v>2104</v>
      </c>
      <c r="H370" s="38" t="s">
        <v>2177</v>
      </c>
      <c r="I370" s="38" t="s">
        <v>2178</v>
      </c>
      <c r="J370" s="38" t="s">
        <v>2179</v>
      </c>
      <c r="K370" s="53"/>
    </row>
    <row r="371" spans="1:11" ht="15.75" customHeight="1">
      <c r="A371" s="52" t="s">
        <v>1208</v>
      </c>
      <c r="B371" s="62" t="s">
        <v>1209</v>
      </c>
      <c r="C371" s="38">
        <v>23</v>
      </c>
      <c r="D371" s="52" t="s">
        <v>2141</v>
      </c>
      <c r="E371" s="38" t="s">
        <v>2142</v>
      </c>
      <c r="F371" s="38" t="s">
        <v>2143</v>
      </c>
      <c r="G371" s="38" t="s">
        <v>2144</v>
      </c>
      <c r="H371" s="38" t="s">
        <v>2145</v>
      </c>
      <c r="I371" s="38" t="s">
        <v>2146</v>
      </c>
      <c r="J371" s="38" t="s">
        <v>2147</v>
      </c>
      <c r="K371" s="53"/>
    </row>
    <row r="372" spans="1:11" ht="15.75" customHeight="1">
      <c r="A372" s="52" t="s">
        <v>1066</v>
      </c>
      <c r="B372" s="62" t="s">
        <v>1067</v>
      </c>
      <c r="C372" s="38">
        <v>9</v>
      </c>
      <c r="D372" s="52" t="s">
        <v>2167</v>
      </c>
      <c r="E372" s="38" t="s">
        <v>2128</v>
      </c>
      <c r="F372" s="38" t="s">
        <v>2168</v>
      </c>
      <c r="G372" s="38" t="s">
        <v>2086</v>
      </c>
      <c r="H372" s="38" t="s">
        <v>2169</v>
      </c>
      <c r="I372" s="38" t="s">
        <v>2170</v>
      </c>
      <c r="J372" s="38" t="s">
        <v>2171</v>
      </c>
      <c r="K372" s="53"/>
    </row>
    <row r="373" spans="1:11" ht="15.75" customHeight="1">
      <c r="A373" s="52" t="s">
        <v>1277</v>
      </c>
      <c r="B373" s="62" t="s">
        <v>1278</v>
      </c>
      <c r="C373" s="38">
        <v>127</v>
      </c>
      <c r="D373" s="52" t="s">
        <v>2241</v>
      </c>
      <c r="E373" s="38" t="s">
        <v>2175</v>
      </c>
      <c r="F373" s="38" t="s">
        <v>2176</v>
      </c>
      <c r="G373" s="38" t="s">
        <v>2172</v>
      </c>
      <c r="H373" s="38" t="s">
        <v>2177</v>
      </c>
      <c r="I373" s="38" t="s">
        <v>2178</v>
      </c>
      <c r="J373" s="38" t="s">
        <v>2179</v>
      </c>
      <c r="K373" s="53"/>
    </row>
    <row r="374" spans="1:11" ht="15.75" customHeight="1">
      <c r="A374" s="52" t="s">
        <v>1252</v>
      </c>
      <c r="B374" s="62" t="s">
        <v>1253</v>
      </c>
      <c r="C374" s="38">
        <v>386</v>
      </c>
      <c r="D374" s="52" t="s">
        <v>2174</v>
      </c>
      <c r="E374" s="38" t="s">
        <v>2175</v>
      </c>
      <c r="F374" s="38" t="s">
        <v>2176</v>
      </c>
      <c r="G374" s="38" t="s">
        <v>2122</v>
      </c>
      <c r="H374" s="38" t="s">
        <v>2177</v>
      </c>
      <c r="I374" s="38" t="s">
        <v>2178</v>
      </c>
      <c r="J374" s="38" t="s">
        <v>2179</v>
      </c>
      <c r="K374" s="53"/>
    </row>
    <row r="375" spans="1:11" ht="15.75" customHeight="1">
      <c r="A375" s="52" t="s">
        <v>1249</v>
      </c>
      <c r="B375" s="62" t="s">
        <v>1250</v>
      </c>
      <c r="C375" s="38">
        <v>1757</v>
      </c>
      <c r="D375" s="52" t="s">
        <v>2101</v>
      </c>
      <c r="E375" s="38" t="s">
        <v>2102</v>
      </c>
      <c r="F375" s="38" t="s">
        <v>2103</v>
      </c>
      <c r="G375" s="38" t="s">
        <v>2356</v>
      </c>
      <c r="H375" s="38" t="s">
        <v>2077</v>
      </c>
      <c r="I375" s="38" t="s">
        <v>2105</v>
      </c>
      <c r="J375" s="38" t="s">
        <v>2106</v>
      </c>
      <c r="K375" s="53"/>
    </row>
    <row r="376" spans="1:11" ht="15.75" customHeight="1">
      <c r="A376" s="52" t="s">
        <v>1261</v>
      </c>
      <c r="B376" s="62" t="s">
        <v>1262</v>
      </c>
      <c r="C376" s="38">
        <v>124</v>
      </c>
      <c r="D376" s="52" t="s">
        <v>2101</v>
      </c>
      <c r="E376" s="38" t="s">
        <v>2102</v>
      </c>
      <c r="F376" s="38" t="s">
        <v>2103</v>
      </c>
      <c r="G376" s="38" t="s">
        <v>2104</v>
      </c>
      <c r="H376" s="38" t="s">
        <v>2077</v>
      </c>
      <c r="I376" s="38" t="s">
        <v>2105</v>
      </c>
      <c r="J376" s="38" t="s">
        <v>2106</v>
      </c>
      <c r="K376" s="53"/>
    </row>
    <row r="377" spans="1:11" ht="15.75" customHeight="1">
      <c r="A377" s="52" t="s">
        <v>1304</v>
      </c>
      <c r="B377" s="62" t="s">
        <v>1305</v>
      </c>
      <c r="C377" s="38">
        <v>18</v>
      </c>
      <c r="D377" s="52" t="s">
        <v>2174</v>
      </c>
      <c r="E377" s="38" t="s">
        <v>2175</v>
      </c>
      <c r="F377" s="38" t="s">
        <v>2176</v>
      </c>
      <c r="G377" s="38" t="s">
        <v>2155</v>
      </c>
      <c r="H377" s="38" t="s">
        <v>2177</v>
      </c>
      <c r="I377" s="38" t="s">
        <v>2178</v>
      </c>
      <c r="J377" s="38" t="s">
        <v>2179</v>
      </c>
      <c r="K377" s="53"/>
    </row>
    <row r="378" spans="1:11" ht="15.75" customHeight="1">
      <c r="A378" s="52" t="s">
        <v>1301</v>
      </c>
      <c r="B378" s="62" t="s">
        <v>1302</v>
      </c>
      <c r="C378" s="38">
        <v>66</v>
      </c>
      <c r="D378" s="52" t="s">
        <v>2174</v>
      </c>
      <c r="E378" s="38" t="s">
        <v>2175</v>
      </c>
      <c r="F378" s="38" t="s">
        <v>2176</v>
      </c>
      <c r="G378" s="38" t="s">
        <v>2104</v>
      </c>
      <c r="H378" s="38" t="s">
        <v>2177</v>
      </c>
      <c r="I378" s="38" t="s">
        <v>2178</v>
      </c>
      <c r="J378" s="38" t="s">
        <v>2179</v>
      </c>
      <c r="K378" s="53"/>
    </row>
    <row r="379" spans="1:11" ht="15.75" customHeight="1">
      <c r="A379" s="52" t="s">
        <v>1157</v>
      </c>
      <c r="B379" s="62" t="s">
        <v>1158</v>
      </c>
      <c r="C379" s="38">
        <v>124</v>
      </c>
      <c r="D379" s="52" t="s">
        <v>2101</v>
      </c>
      <c r="E379" s="38" t="s">
        <v>2102</v>
      </c>
      <c r="F379" s="38" t="s">
        <v>2103</v>
      </c>
      <c r="G379" s="38" t="s">
        <v>2104</v>
      </c>
      <c r="H379" s="38" t="s">
        <v>2077</v>
      </c>
      <c r="I379" s="38" t="s">
        <v>2105</v>
      </c>
      <c r="J379" s="38" t="s">
        <v>2106</v>
      </c>
      <c r="K379" s="53"/>
    </row>
    <row r="380" spans="1:11" ht="15.75" customHeight="1">
      <c r="A380" s="52" t="s">
        <v>1154</v>
      </c>
      <c r="B380" s="62" t="s">
        <v>1155</v>
      </c>
      <c r="C380" s="38" t="s">
        <v>372</v>
      </c>
      <c r="D380" s="52" t="s">
        <v>2174</v>
      </c>
      <c r="E380" s="38" t="s">
        <v>2175</v>
      </c>
      <c r="F380" s="38" t="s">
        <v>2176</v>
      </c>
      <c r="G380" s="38" t="s">
        <v>1384</v>
      </c>
      <c r="H380" s="38" t="s">
        <v>2177</v>
      </c>
      <c r="I380" s="38" t="s">
        <v>2178</v>
      </c>
      <c r="J380" s="38" t="s">
        <v>2179</v>
      </c>
      <c r="K380" s="53"/>
    </row>
    <row r="381" spans="1:11" ht="15.75" customHeight="1">
      <c r="A381" s="52" t="s">
        <v>1151</v>
      </c>
      <c r="B381" s="62" t="s">
        <v>1152</v>
      </c>
      <c r="C381" s="38">
        <v>124</v>
      </c>
      <c r="D381" s="52" t="s">
        <v>2101</v>
      </c>
      <c r="E381" s="38" t="s">
        <v>2102</v>
      </c>
      <c r="F381" s="38" t="s">
        <v>2103</v>
      </c>
      <c r="G381" s="38" t="s">
        <v>2104</v>
      </c>
      <c r="H381" s="38" t="s">
        <v>2077</v>
      </c>
      <c r="I381" s="38" t="s">
        <v>2105</v>
      </c>
      <c r="J381" s="38" t="s">
        <v>2106</v>
      </c>
      <c r="K381" s="53"/>
    </row>
    <row r="382" spans="1:11" ht="15.75" customHeight="1">
      <c r="A382" s="52" t="s">
        <v>1289</v>
      </c>
      <c r="B382" s="62" t="s">
        <v>1290</v>
      </c>
      <c r="C382" s="38">
        <v>124</v>
      </c>
      <c r="D382" s="52" t="s">
        <v>2101</v>
      </c>
      <c r="E382" s="38" t="s">
        <v>2102</v>
      </c>
      <c r="F382" s="38" t="s">
        <v>2103</v>
      </c>
      <c r="G382" s="38" t="s">
        <v>2104</v>
      </c>
      <c r="H382" s="38" t="s">
        <v>2077</v>
      </c>
      <c r="I382" s="38" t="s">
        <v>2105</v>
      </c>
      <c r="J382" s="38" t="s">
        <v>2106</v>
      </c>
      <c r="K382" s="53"/>
    </row>
    <row r="383" spans="1:11" ht="15.75" customHeight="1">
      <c r="A383" s="52" t="s">
        <v>1160</v>
      </c>
      <c r="B383" s="62" t="s">
        <v>1161</v>
      </c>
      <c r="C383" s="38">
        <v>124</v>
      </c>
      <c r="D383" s="52" t="s">
        <v>2101</v>
      </c>
      <c r="E383" s="38" t="s">
        <v>2102</v>
      </c>
      <c r="F383" s="38" t="s">
        <v>2103</v>
      </c>
      <c r="G383" s="38" t="s">
        <v>2104</v>
      </c>
      <c r="H383" s="38" t="s">
        <v>2077</v>
      </c>
      <c r="I383" s="38" t="s">
        <v>2105</v>
      </c>
      <c r="J383" s="38" t="s">
        <v>2106</v>
      </c>
      <c r="K383" s="53"/>
    </row>
    <row r="384" spans="1:11" ht="15.75" customHeight="1">
      <c r="A384" s="52" t="s">
        <v>1495</v>
      </c>
      <c r="B384" s="62" t="s">
        <v>1496</v>
      </c>
      <c r="C384" s="38">
        <v>124</v>
      </c>
      <c r="D384" s="52" t="s">
        <v>2101</v>
      </c>
      <c r="E384" s="38" t="s">
        <v>2102</v>
      </c>
      <c r="F384" s="38" t="s">
        <v>2103</v>
      </c>
      <c r="G384" s="38" t="s">
        <v>2104</v>
      </c>
      <c r="H384" s="38" t="s">
        <v>2077</v>
      </c>
      <c r="I384" s="38" t="s">
        <v>2105</v>
      </c>
      <c r="J384" s="38" t="s">
        <v>2106</v>
      </c>
      <c r="K384" s="53"/>
    </row>
    <row r="385" spans="1:11" ht="15.75" customHeight="1">
      <c r="A385" s="52" t="s">
        <v>1615</v>
      </c>
      <c r="B385" s="62" t="s">
        <v>1616</v>
      </c>
      <c r="C385" s="38">
        <v>124</v>
      </c>
      <c r="D385" s="52" t="s">
        <v>2101</v>
      </c>
      <c r="E385" s="38" t="s">
        <v>2102</v>
      </c>
      <c r="F385" s="38" t="s">
        <v>2103</v>
      </c>
      <c r="G385" s="38" t="s">
        <v>2104</v>
      </c>
      <c r="H385" s="38" t="s">
        <v>2077</v>
      </c>
      <c r="I385" s="38" t="s">
        <v>2105</v>
      </c>
      <c r="J385" s="38" t="s">
        <v>2106</v>
      </c>
      <c r="K385" s="53"/>
    </row>
    <row r="386" spans="1:11" ht="15.75" customHeight="1">
      <c r="A386" s="52" t="s">
        <v>868</v>
      </c>
      <c r="B386" s="62" t="s">
        <v>869</v>
      </c>
      <c r="C386" s="38">
        <v>124</v>
      </c>
      <c r="D386" s="52" t="s">
        <v>2101</v>
      </c>
      <c r="E386" s="38" t="s">
        <v>2102</v>
      </c>
      <c r="F386" s="38" t="s">
        <v>2103</v>
      </c>
      <c r="G386" s="38" t="s">
        <v>2104</v>
      </c>
      <c r="H386" s="38" t="s">
        <v>2077</v>
      </c>
      <c r="I386" s="38" t="s">
        <v>2105</v>
      </c>
      <c r="J386" s="38" t="s">
        <v>2106</v>
      </c>
      <c r="K386" s="53"/>
    </row>
    <row r="387" spans="1:11" ht="15.75" customHeight="1">
      <c r="A387" s="52" t="s">
        <v>871</v>
      </c>
      <c r="B387" s="62" t="s">
        <v>872</v>
      </c>
      <c r="C387" s="38">
        <v>18</v>
      </c>
      <c r="D387" s="52" t="s">
        <v>2174</v>
      </c>
      <c r="E387" s="38" t="s">
        <v>2175</v>
      </c>
      <c r="F387" s="38" t="s">
        <v>2176</v>
      </c>
      <c r="G387" s="38" t="s">
        <v>2155</v>
      </c>
      <c r="H387" s="38" t="s">
        <v>2177</v>
      </c>
      <c r="I387" s="38" t="s">
        <v>2178</v>
      </c>
      <c r="J387" s="38" t="s">
        <v>2179</v>
      </c>
      <c r="K387" s="53"/>
    </row>
    <row r="388" spans="1:11" ht="15.75" customHeight="1">
      <c r="A388" s="52" t="s">
        <v>874</v>
      </c>
      <c r="B388" s="62" t="s">
        <v>875</v>
      </c>
      <c r="C388" s="38">
        <v>124</v>
      </c>
      <c r="D388" s="52" t="s">
        <v>2101</v>
      </c>
      <c r="E388" s="38" t="s">
        <v>2102</v>
      </c>
      <c r="F388" s="38" t="s">
        <v>2103</v>
      </c>
      <c r="G388" s="38" t="s">
        <v>2104</v>
      </c>
      <c r="H388" s="38" t="s">
        <v>2077</v>
      </c>
      <c r="I388" s="38" t="s">
        <v>2105</v>
      </c>
      <c r="J388" s="38" t="s">
        <v>2106</v>
      </c>
      <c r="K388" s="53"/>
    </row>
    <row r="389" spans="1:11" ht="15.75" customHeight="1">
      <c r="A389" s="52" t="s">
        <v>877</v>
      </c>
      <c r="B389" s="62" t="s">
        <v>878</v>
      </c>
      <c r="C389" s="38">
        <v>56</v>
      </c>
      <c r="D389" s="52" t="s">
        <v>2141</v>
      </c>
      <c r="E389" s="38" t="s">
        <v>2142</v>
      </c>
      <c r="F389" s="38" t="s">
        <v>2143</v>
      </c>
      <c r="G389" s="38" t="s">
        <v>2172</v>
      </c>
      <c r="H389" s="38" t="s">
        <v>2145</v>
      </c>
      <c r="I389" s="38" t="s">
        <v>2146</v>
      </c>
      <c r="J389" s="38" t="s">
        <v>2147</v>
      </c>
      <c r="K389" s="53"/>
    </row>
    <row r="390" spans="1:11" ht="15.75" customHeight="1">
      <c r="A390" s="52" t="s">
        <v>880</v>
      </c>
      <c r="B390" s="62" t="s">
        <v>881</v>
      </c>
      <c r="C390" s="38">
        <v>124</v>
      </c>
      <c r="D390" s="52" t="s">
        <v>2101</v>
      </c>
      <c r="E390" s="38" t="s">
        <v>2102</v>
      </c>
      <c r="F390" s="38" t="s">
        <v>2103</v>
      </c>
      <c r="G390" s="38" t="s">
        <v>2104</v>
      </c>
      <c r="H390" s="38" t="s">
        <v>2077</v>
      </c>
      <c r="I390" s="38" t="s">
        <v>2105</v>
      </c>
      <c r="J390" s="38" t="s">
        <v>2106</v>
      </c>
      <c r="K390" s="53"/>
    </row>
    <row r="391" spans="1:11" ht="15.75" customHeight="1">
      <c r="A391" s="52" t="s">
        <v>1564</v>
      </c>
      <c r="B391" s="62" t="s">
        <v>1565</v>
      </c>
      <c r="C391" s="38">
        <v>18</v>
      </c>
      <c r="D391" s="52" t="s">
        <v>2174</v>
      </c>
      <c r="E391" s="38" t="s">
        <v>2175</v>
      </c>
      <c r="F391" s="38" t="s">
        <v>2176</v>
      </c>
      <c r="G391" s="38" t="s">
        <v>2155</v>
      </c>
      <c r="H391" s="38" t="s">
        <v>2177</v>
      </c>
      <c r="I391" s="38" t="s">
        <v>2178</v>
      </c>
      <c r="J391" s="38" t="s">
        <v>2179</v>
      </c>
      <c r="K391" s="53"/>
    </row>
    <row r="392" spans="1:11" ht="15.75" customHeight="1">
      <c r="A392" s="52" t="s">
        <v>1561</v>
      </c>
      <c r="B392" s="62" t="s">
        <v>1562</v>
      </c>
      <c r="C392" s="38">
        <v>56</v>
      </c>
      <c r="D392" s="52" t="s">
        <v>2141</v>
      </c>
      <c r="E392" s="38" t="s">
        <v>2142</v>
      </c>
      <c r="F392" s="38" t="s">
        <v>2143</v>
      </c>
      <c r="G392" s="38" t="s">
        <v>2172</v>
      </c>
      <c r="H392" s="38" t="s">
        <v>2145</v>
      </c>
      <c r="I392" s="38" t="s">
        <v>2146</v>
      </c>
      <c r="J392" s="38" t="s">
        <v>2147</v>
      </c>
      <c r="K392" s="53"/>
    </row>
    <row r="393" spans="1:11" ht="15.75" customHeight="1">
      <c r="A393" s="52" t="s">
        <v>1255</v>
      </c>
      <c r="B393" s="62" t="s">
        <v>1256</v>
      </c>
      <c r="C393" s="38">
        <v>66</v>
      </c>
      <c r="D393" s="52" t="s">
        <v>2174</v>
      </c>
      <c r="E393" s="38" t="s">
        <v>2175</v>
      </c>
      <c r="F393" s="38" t="s">
        <v>2176</v>
      </c>
      <c r="G393" s="38" t="s">
        <v>2104</v>
      </c>
      <c r="H393" s="38" t="s">
        <v>2177</v>
      </c>
      <c r="I393" s="38" t="s">
        <v>2178</v>
      </c>
      <c r="J393" s="38" t="s">
        <v>2179</v>
      </c>
      <c r="K393" s="53"/>
    </row>
    <row r="394" spans="1:11" ht="15.75" customHeight="1">
      <c r="A394" s="52" t="s">
        <v>1258</v>
      </c>
      <c r="B394" s="62" t="s">
        <v>1259</v>
      </c>
      <c r="C394" s="38">
        <v>124</v>
      </c>
      <c r="D394" s="52" t="s">
        <v>2101</v>
      </c>
      <c r="E394" s="38" t="s">
        <v>2102</v>
      </c>
      <c r="F394" s="38" t="s">
        <v>2103</v>
      </c>
      <c r="G394" s="38" t="s">
        <v>2104</v>
      </c>
      <c r="H394" s="38" t="s">
        <v>2077</v>
      </c>
      <c r="I394" s="38" t="s">
        <v>2105</v>
      </c>
      <c r="J394" s="38" t="s">
        <v>2106</v>
      </c>
      <c r="K394" s="53"/>
    </row>
    <row r="395" spans="1:11" ht="15.75" customHeight="1">
      <c r="A395" s="52" t="s">
        <v>1621</v>
      </c>
      <c r="B395" s="62" t="s">
        <v>1622</v>
      </c>
      <c r="C395" s="38">
        <v>56</v>
      </c>
      <c r="D395" s="52" t="s">
        <v>2141</v>
      </c>
      <c r="E395" s="38" t="s">
        <v>2142</v>
      </c>
      <c r="F395" s="38" t="s">
        <v>2143</v>
      </c>
      <c r="G395" s="38" t="s">
        <v>2172</v>
      </c>
      <c r="H395" s="38" t="s">
        <v>2145</v>
      </c>
      <c r="I395" s="38" t="s">
        <v>2146</v>
      </c>
      <c r="J395" s="38" t="s">
        <v>2147</v>
      </c>
      <c r="K395" s="53"/>
    </row>
    <row r="396" spans="1:11" ht="15.75" customHeight="1">
      <c r="A396" s="52" t="s">
        <v>1199</v>
      </c>
      <c r="B396" s="62" t="s">
        <v>1200</v>
      </c>
      <c r="C396" s="38">
        <v>66</v>
      </c>
      <c r="D396" s="52" t="s">
        <v>2174</v>
      </c>
      <c r="E396" s="38" t="s">
        <v>2175</v>
      </c>
      <c r="F396" s="38" t="s">
        <v>2176</v>
      </c>
      <c r="G396" s="38" t="s">
        <v>2104</v>
      </c>
      <c r="H396" s="38" t="s">
        <v>2177</v>
      </c>
      <c r="I396" s="38" t="s">
        <v>2178</v>
      </c>
      <c r="J396" s="38" t="s">
        <v>2179</v>
      </c>
      <c r="K396" s="53"/>
    </row>
    <row r="397" spans="1:11" ht="15.75" customHeight="1">
      <c r="A397" s="52" t="s">
        <v>1193</v>
      </c>
      <c r="B397" s="62" t="s">
        <v>1194</v>
      </c>
      <c r="C397" s="38">
        <v>124</v>
      </c>
      <c r="D397" s="52" t="s">
        <v>2101</v>
      </c>
      <c r="E397" s="38" t="s">
        <v>2102</v>
      </c>
      <c r="F397" s="38" t="s">
        <v>2103</v>
      </c>
      <c r="G397" s="38" t="s">
        <v>2104</v>
      </c>
      <c r="H397" s="38" t="s">
        <v>2077</v>
      </c>
      <c r="I397" s="38" t="s">
        <v>2105</v>
      </c>
      <c r="J397" s="38" t="s">
        <v>2106</v>
      </c>
      <c r="K397" s="53"/>
    </row>
    <row r="398" spans="1:11" ht="15.75" customHeight="1">
      <c r="A398" s="52" t="s">
        <v>1205</v>
      </c>
      <c r="B398" s="62" t="s">
        <v>1206</v>
      </c>
      <c r="C398" s="38">
        <v>124</v>
      </c>
      <c r="D398" s="52" t="s">
        <v>2101</v>
      </c>
      <c r="E398" s="38" t="s">
        <v>2102</v>
      </c>
      <c r="F398" s="38" t="s">
        <v>2103</v>
      </c>
      <c r="G398" s="38" t="s">
        <v>2104</v>
      </c>
      <c r="H398" s="38" t="s">
        <v>2077</v>
      </c>
      <c r="I398" s="38" t="s">
        <v>2105</v>
      </c>
      <c r="J398" s="38" t="s">
        <v>2106</v>
      </c>
      <c r="K398" s="53"/>
    </row>
    <row r="399" spans="1:11" ht="15.75" customHeight="1">
      <c r="A399" s="52" t="s">
        <v>1202</v>
      </c>
      <c r="B399" s="62" t="s">
        <v>1203</v>
      </c>
      <c r="C399" s="38" t="s">
        <v>372</v>
      </c>
      <c r="D399" s="52" t="s">
        <v>2174</v>
      </c>
      <c r="E399" s="38" t="s">
        <v>2175</v>
      </c>
      <c r="F399" s="38" t="s">
        <v>2176</v>
      </c>
      <c r="G399" s="38" t="s">
        <v>1384</v>
      </c>
      <c r="H399" s="38" t="s">
        <v>2177</v>
      </c>
      <c r="I399" s="38" t="s">
        <v>2178</v>
      </c>
      <c r="J399" s="38" t="s">
        <v>2179</v>
      </c>
      <c r="K399" s="53"/>
    </row>
    <row r="400" spans="1:11" ht="15.75" customHeight="1">
      <c r="A400" s="52" t="s">
        <v>989</v>
      </c>
      <c r="B400" s="62" t="s">
        <v>990</v>
      </c>
      <c r="C400" s="38">
        <v>18</v>
      </c>
      <c r="D400" s="52" t="s">
        <v>2174</v>
      </c>
      <c r="E400" s="38" t="s">
        <v>2175</v>
      </c>
      <c r="F400" s="38" t="s">
        <v>2176</v>
      </c>
      <c r="G400" s="38" t="s">
        <v>2155</v>
      </c>
      <c r="H400" s="38" t="s">
        <v>2177</v>
      </c>
      <c r="I400" s="38" t="s">
        <v>2178</v>
      </c>
      <c r="J400" s="38" t="s">
        <v>2179</v>
      </c>
      <c r="K400" s="53"/>
    </row>
    <row r="401" spans="1:11" ht="15.75" customHeight="1">
      <c r="A401" s="52" t="s">
        <v>1196</v>
      </c>
      <c r="B401" s="62" t="s">
        <v>1197</v>
      </c>
      <c r="C401" s="38">
        <v>124</v>
      </c>
      <c r="D401" s="52" t="s">
        <v>2101</v>
      </c>
      <c r="E401" s="38" t="s">
        <v>2102</v>
      </c>
      <c r="F401" s="38" t="s">
        <v>2103</v>
      </c>
      <c r="G401" s="38" t="s">
        <v>2104</v>
      </c>
      <c r="H401" s="38" t="s">
        <v>2077</v>
      </c>
      <c r="I401" s="38" t="s">
        <v>2105</v>
      </c>
      <c r="J401" s="38" t="s">
        <v>2106</v>
      </c>
      <c r="K401" s="53"/>
    </row>
    <row r="402" spans="1:11" ht="15.75" customHeight="1">
      <c r="A402" s="52" t="s">
        <v>1504</v>
      </c>
      <c r="B402" s="62" t="s">
        <v>1505</v>
      </c>
      <c r="C402" s="38">
        <v>56</v>
      </c>
      <c r="D402" s="52" t="s">
        <v>2141</v>
      </c>
      <c r="E402" s="38" t="s">
        <v>2142</v>
      </c>
      <c r="F402" s="38" t="s">
        <v>2143</v>
      </c>
      <c r="G402" s="38" t="s">
        <v>2172</v>
      </c>
      <c r="H402" s="38" t="s">
        <v>2145</v>
      </c>
      <c r="I402" s="38" t="s">
        <v>2146</v>
      </c>
      <c r="J402" s="38" t="s">
        <v>2147</v>
      </c>
      <c r="K402" s="53"/>
    </row>
    <row r="403" spans="1:11" ht="15.75" customHeight="1">
      <c r="A403" s="52" t="s">
        <v>1501</v>
      </c>
      <c r="B403" s="62" t="s">
        <v>1502</v>
      </c>
      <c r="C403" s="38">
        <v>124</v>
      </c>
      <c r="D403" s="52" t="s">
        <v>2101</v>
      </c>
      <c r="E403" s="38" t="s">
        <v>2102</v>
      </c>
      <c r="F403" s="38" t="s">
        <v>2103</v>
      </c>
      <c r="G403" s="38" t="s">
        <v>2104</v>
      </c>
      <c r="H403" s="38" t="s">
        <v>2077</v>
      </c>
      <c r="I403" s="38" t="s">
        <v>2105</v>
      </c>
      <c r="J403" s="38" t="s">
        <v>2106</v>
      </c>
      <c r="K403" s="53"/>
    </row>
    <row r="404" spans="1:11" ht="15.75" customHeight="1">
      <c r="A404" s="52" t="s">
        <v>1498</v>
      </c>
      <c r="B404" s="62" t="s">
        <v>1499</v>
      </c>
      <c r="C404" s="38">
        <v>124</v>
      </c>
      <c r="D404" s="52" t="s">
        <v>2101</v>
      </c>
      <c r="E404" s="38" t="s">
        <v>2102</v>
      </c>
      <c r="F404" s="38" t="s">
        <v>2103</v>
      </c>
      <c r="G404" s="38" t="s">
        <v>2104</v>
      </c>
      <c r="H404" s="38" t="s">
        <v>2077</v>
      </c>
      <c r="I404" s="38" t="s">
        <v>2105</v>
      </c>
      <c r="J404" s="38" t="s">
        <v>2106</v>
      </c>
      <c r="K404" s="53"/>
    </row>
    <row r="405" spans="1:11" ht="15.75" customHeight="1">
      <c r="A405" s="52" t="s">
        <v>949</v>
      </c>
      <c r="B405" s="62" t="s">
        <v>950</v>
      </c>
      <c r="C405" s="38">
        <v>66</v>
      </c>
      <c r="D405" s="52" t="s">
        <v>2174</v>
      </c>
      <c r="E405" s="38" t="s">
        <v>2175</v>
      </c>
      <c r="F405" s="38" t="s">
        <v>2176</v>
      </c>
      <c r="G405" s="38" t="s">
        <v>2104</v>
      </c>
      <c r="H405" s="38" t="s">
        <v>2177</v>
      </c>
      <c r="I405" s="38" t="s">
        <v>2178</v>
      </c>
      <c r="J405" s="38" t="s">
        <v>2179</v>
      </c>
      <c r="K405" s="53"/>
    </row>
    <row r="406" spans="1:11" ht="15.75" customHeight="1">
      <c r="A406" s="52" t="s">
        <v>946</v>
      </c>
      <c r="B406" s="62" t="s">
        <v>947</v>
      </c>
      <c r="C406" s="38">
        <v>18</v>
      </c>
      <c r="D406" s="52" t="s">
        <v>2174</v>
      </c>
      <c r="E406" s="38" t="s">
        <v>2175</v>
      </c>
      <c r="F406" s="38" t="s">
        <v>2176</v>
      </c>
      <c r="G406" s="38" t="s">
        <v>2155</v>
      </c>
      <c r="H406" s="38" t="s">
        <v>2177</v>
      </c>
      <c r="I406" s="38" t="s">
        <v>2178</v>
      </c>
      <c r="J406" s="38" t="s">
        <v>2179</v>
      </c>
      <c r="K406" s="53"/>
    </row>
    <row r="407" spans="1:11" ht="15.75" customHeight="1">
      <c r="A407" s="52" t="s">
        <v>943</v>
      </c>
      <c r="B407" s="62" t="s">
        <v>944</v>
      </c>
      <c r="C407" s="38">
        <v>124</v>
      </c>
      <c r="D407" s="52" t="s">
        <v>2101</v>
      </c>
      <c r="E407" s="38" t="s">
        <v>2102</v>
      </c>
      <c r="F407" s="38" t="s">
        <v>2103</v>
      </c>
      <c r="G407" s="38" t="s">
        <v>2104</v>
      </c>
      <c r="H407" s="38" t="s">
        <v>2077</v>
      </c>
      <c r="I407" s="38" t="s">
        <v>2105</v>
      </c>
      <c r="J407" s="38" t="s">
        <v>2106</v>
      </c>
      <c r="K407" s="53"/>
    </row>
    <row r="408" spans="1:11" ht="15.75" customHeight="1">
      <c r="A408" s="52" t="s">
        <v>936</v>
      </c>
      <c r="B408" s="62" t="s">
        <v>937</v>
      </c>
      <c r="C408" s="38">
        <v>124</v>
      </c>
      <c r="D408" s="52" t="s">
        <v>2101</v>
      </c>
      <c r="E408" s="38" t="s">
        <v>2102</v>
      </c>
      <c r="F408" s="38" t="s">
        <v>2103</v>
      </c>
      <c r="G408" s="38" t="s">
        <v>2104</v>
      </c>
      <c r="H408" s="38" t="s">
        <v>2077</v>
      </c>
      <c r="I408" s="38" t="s">
        <v>2105</v>
      </c>
      <c r="J408" s="38" t="s">
        <v>2106</v>
      </c>
      <c r="K408" s="53"/>
    </row>
    <row r="409" spans="1:11" ht="15.75" customHeight="1">
      <c r="A409" s="52" t="s">
        <v>1274</v>
      </c>
      <c r="B409" s="62" t="s">
        <v>1275</v>
      </c>
      <c r="C409" s="38">
        <v>124</v>
      </c>
      <c r="D409" s="52" t="s">
        <v>2101</v>
      </c>
      <c r="E409" s="38" t="s">
        <v>2102</v>
      </c>
      <c r="F409" s="38" t="s">
        <v>2103</v>
      </c>
      <c r="G409" s="38" t="s">
        <v>2104</v>
      </c>
      <c r="H409" s="38" t="s">
        <v>2077</v>
      </c>
      <c r="I409" s="38" t="s">
        <v>2105</v>
      </c>
      <c r="J409" s="38" t="s">
        <v>2106</v>
      </c>
      <c r="K409" s="53"/>
    </row>
    <row r="410" spans="1:11" ht="15.75" customHeight="1">
      <c r="A410" s="52" t="s">
        <v>1181</v>
      </c>
      <c r="B410" s="62" t="s">
        <v>1182</v>
      </c>
      <c r="C410" s="38">
        <v>124</v>
      </c>
      <c r="D410" s="52" t="s">
        <v>2101</v>
      </c>
      <c r="E410" s="38" t="s">
        <v>2102</v>
      </c>
      <c r="F410" s="38" t="s">
        <v>2103</v>
      </c>
      <c r="G410" s="38" t="s">
        <v>2104</v>
      </c>
      <c r="H410" s="38" t="s">
        <v>2077</v>
      </c>
      <c r="I410" s="38" t="s">
        <v>2105</v>
      </c>
      <c r="J410" s="38" t="s">
        <v>2106</v>
      </c>
      <c r="K410" s="53"/>
    </row>
    <row r="411" spans="1:11" ht="15.75" customHeight="1">
      <c r="A411" s="52" t="s">
        <v>1184</v>
      </c>
      <c r="B411" s="62" t="s">
        <v>1185</v>
      </c>
      <c r="C411" s="38">
        <v>124</v>
      </c>
      <c r="D411" s="52" t="s">
        <v>2101</v>
      </c>
      <c r="E411" s="38" t="s">
        <v>2102</v>
      </c>
      <c r="F411" s="38" t="s">
        <v>2103</v>
      </c>
      <c r="G411" s="38" t="s">
        <v>2104</v>
      </c>
      <c r="H411" s="38" t="s">
        <v>2077</v>
      </c>
      <c r="I411" s="38" t="s">
        <v>2105</v>
      </c>
      <c r="J411" s="38" t="s">
        <v>2106</v>
      </c>
      <c r="K411" s="53"/>
    </row>
    <row r="412" spans="1:11" ht="15.75" customHeight="1">
      <c r="A412" s="52" t="s">
        <v>1558</v>
      </c>
      <c r="B412" s="62" t="s">
        <v>1559</v>
      </c>
      <c r="C412" s="38">
        <v>124</v>
      </c>
      <c r="D412" s="52" t="s">
        <v>2101</v>
      </c>
      <c r="E412" s="38" t="s">
        <v>2102</v>
      </c>
      <c r="F412" s="38" t="s">
        <v>2103</v>
      </c>
      <c r="G412" s="38" t="s">
        <v>2104</v>
      </c>
      <c r="H412" s="38" t="s">
        <v>2077</v>
      </c>
      <c r="I412" s="38" t="s">
        <v>2105</v>
      </c>
      <c r="J412" s="38" t="s">
        <v>2106</v>
      </c>
      <c r="K412" s="53"/>
    </row>
    <row r="413" spans="1:11" ht="15.75" customHeight="1">
      <c r="A413" s="52" t="s">
        <v>1573</v>
      </c>
      <c r="B413" s="62" t="s">
        <v>1574</v>
      </c>
      <c r="C413" s="38">
        <v>56</v>
      </c>
      <c r="D413" s="52" t="s">
        <v>2141</v>
      </c>
      <c r="E413" s="38" t="s">
        <v>2142</v>
      </c>
      <c r="F413" s="38" t="s">
        <v>2143</v>
      </c>
      <c r="G413" s="38" t="s">
        <v>2172</v>
      </c>
      <c r="H413" s="38" t="s">
        <v>2145</v>
      </c>
      <c r="I413" s="38" t="s">
        <v>2146</v>
      </c>
      <c r="J413" s="38" t="s">
        <v>2147</v>
      </c>
      <c r="K413" s="53"/>
    </row>
    <row r="414" spans="1:11" ht="15.75" customHeight="1">
      <c r="A414" s="52" t="s">
        <v>1570</v>
      </c>
      <c r="B414" s="62" t="s">
        <v>1571</v>
      </c>
      <c r="C414" s="38">
        <v>56</v>
      </c>
      <c r="D414" s="52" t="s">
        <v>2141</v>
      </c>
      <c r="E414" s="38" t="s">
        <v>2142</v>
      </c>
      <c r="F414" s="38" t="s">
        <v>2143</v>
      </c>
      <c r="G414" s="38" t="s">
        <v>2172</v>
      </c>
      <c r="H414" s="38" t="s">
        <v>2145</v>
      </c>
      <c r="I414" s="38" t="s">
        <v>2146</v>
      </c>
      <c r="J414" s="38" t="s">
        <v>2147</v>
      </c>
      <c r="K414" s="53"/>
    </row>
    <row r="415" spans="1:11" ht="15.75" customHeight="1">
      <c r="A415" s="52" t="s">
        <v>1567</v>
      </c>
      <c r="B415" s="62" t="s">
        <v>1568</v>
      </c>
      <c r="C415" s="38">
        <v>124</v>
      </c>
      <c r="D415" s="52" t="s">
        <v>2101</v>
      </c>
      <c r="E415" s="38" t="s">
        <v>2102</v>
      </c>
      <c r="F415" s="38" t="s">
        <v>2103</v>
      </c>
      <c r="G415" s="38" t="s">
        <v>2104</v>
      </c>
      <c r="H415" s="38" t="s">
        <v>2077</v>
      </c>
      <c r="I415" s="38" t="s">
        <v>2105</v>
      </c>
      <c r="J415" s="38" t="s">
        <v>2106</v>
      </c>
      <c r="K415" s="53"/>
    </row>
    <row r="416" spans="1:11" ht="15.75" customHeight="1">
      <c r="A416" s="52" t="s">
        <v>1555</v>
      </c>
      <c r="B416" s="62" t="s">
        <v>1556</v>
      </c>
      <c r="C416" s="38">
        <v>6</v>
      </c>
      <c r="D416" s="52" t="s">
        <v>2091</v>
      </c>
      <c r="E416" s="38" t="s">
        <v>2092</v>
      </c>
      <c r="F416" s="38" t="s">
        <v>2093</v>
      </c>
      <c r="G416" s="38" t="s">
        <v>2094</v>
      </c>
      <c r="H416" s="38" t="s">
        <v>2095</v>
      </c>
      <c r="I416" s="38" t="s">
        <v>2096</v>
      </c>
      <c r="J416" s="38" t="s">
        <v>2097</v>
      </c>
      <c r="K416" s="53"/>
    </row>
    <row r="417" spans="1:11" ht="15.75" customHeight="1">
      <c r="A417" s="52" t="s">
        <v>1519</v>
      </c>
      <c r="B417" s="62" t="s">
        <v>1520</v>
      </c>
      <c r="C417" s="38">
        <v>124</v>
      </c>
      <c r="D417" s="52" t="s">
        <v>2101</v>
      </c>
      <c r="E417" s="38" t="s">
        <v>2102</v>
      </c>
      <c r="F417" s="38" t="s">
        <v>2103</v>
      </c>
      <c r="G417" s="38" t="s">
        <v>2104</v>
      </c>
      <c r="H417" s="38" t="s">
        <v>2077</v>
      </c>
      <c r="I417" s="38" t="s">
        <v>2105</v>
      </c>
      <c r="J417" s="38" t="s">
        <v>2106</v>
      </c>
      <c r="K417" s="53"/>
    </row>
    <row r="418" spans="1:11" ht="15.75" customHeight="1">
      <c r="A418" s="52" t="s">
        <v>853</v>
      </c>
      <c r="B418" s="62" t="s">
        <v>854</v>
      </c>
      <c r="C418" s="38">
        <v>23</v>
      </c>
      <c r="D418" s="52" t="s">
        <v>2141</v>
      </c>
      <c r="E418" s="38" t="s">
        <v>2142</v>
      </c>
      <c r="F418" s="38" t="s">
        <v>2143</v>
      </c>
      <c r="G418" s="38" t="s">
        <v>2144</v>
      </c>
      <c r="H418" s="38" t="s">
        <v>2145</v>
      </c>
      <c r="I418" s="38" t="s">
        <v>2146</v>
      </c>
      <c r="J418" s="38" t="s">
        <v>2147</v>
      </c>
      <c r="K418" s="53"/>
    </row>
    <row r="419" spans="1:11" ht="15.75" customHeight="1">
      <c r="A419" s="52" t="s">
        <v>850</v>
      </c>
      <c r="B419" s="62" t="s">
        <v>851</v>
      </c>
      <c r="C419" s="38">
        <v>18</v>
      </c>
      <c r="D419" s="52" t="s">
        <v>2174</v>
      </c>
      <c r="E419" s="38" t="s">
        <v>2175</v>
      </c>
      <c r="F419" s="38" t="s">
        <v>2176</v>
      </c>
      <c r="G419" s="38" t="s">
        <v>2155</v>
      </c>
      <c r="H419" s="38" t="s">
        <v>2177</v>
      </c>
      <c r="I419" s="38" t="s">
        <v>2178</v>
      </c>
      <c r="J419" s="38" t="s">
        <v>2179</v>
      </c>
      <c r="K419" s="53"/>
    </row>
    <row r="420" spans="1:11" ht="15.75" customHeight="1">
      <c r="A420" s="52" t="s">
        <v>1223</v>
      </c>
      <c r="B420" s="62" t="s">
        <v>1224</v>
      </c>
      <c r="C420" s="38">
        <v>124</v>
      </c>
      <c r="D420" s="52" t="s">
        <v>2101</v>
      </c>
      <c r="E420" s="38" t="s">
        <v>2102</v>
      </c>
      <c r="F420" s="38" t="s">
        <v>2103</v>
      </c>
      <c r="G420" s="38" t="s">
        <v>2104</v>
      </c>
      <c r="H420" s="38" t="s">
        <v>2077</v>
      </c>
      <c r="I420" s="38" t="s">
        <v>2105</v>
      </c>
      <c r="J420" s="38" t="s">
        <v>2106</v>
      </c>
      <c r="K420" s="53"/>
    </row>
    <row r="421" spans="1:11" ht="15.75" customHeight="1">
      <c r="A421" s="52" t="s">
        <v>1073</v>
      </c>
      <c r="B421" s="62" t="s">
        <v>1074</v>
      </c>
      <c r="C421" s="38">
        <v>121</v>
      </c>
      <c r="D421" s="52" t="s">
        <v>2174</v>
      </c>
      <c r="E421" s="38" t="s">
        <v>2175</v>
      </c>
      <c r="F421" s="38" t="s">
        <v>2176</v>
      </c>
      <c r="G421" s="38" t="s">
        <v>2242</v>
      </c>
      <c r="H421" s="38" t="s">
        <v>2177</v>
      </c>
      <c r="I421" s="38" t="s">
        <v>2178</v>
      </c>
      <c r="J421" s="38" t="s">
        <v>2326</v>
      </c>
      <c r="K421" s="53"/>
    </row>
    <row r="422" spans="1:11" ht="15.75" customHeight="1">
      <c r="A422" s="52" t="s">
        <v>1125</v>
      </c>
      <c r="B422" s="62" t="s">
        <v>1126</v>
      </c>
      <c r="C422" s="38" t="s">
        <v>372</v>
      </c>
      <c r="D422" s="52" t="s">
        <v>2174</v>
      </c>
      <c r="E422" s="38" t="s">
        <v>2175</v>
      </c>
      <c r="F422" s="38" t="s">
        <v>2176</v>
      </c>
      <c r="G422" s="38" t="s">
        <v>1384</v>
      </c>
      <c r="H422" s="38" t="s">
        <v>2177</v>
      </c>
      <c r="I422" s="38" t="s">
        <v>2178</v>
      </c>
      <c r="J422" s="38" t="s">
        <v>2179</v>
      </c>
      <c r="K422" s="53"/>
    </row>
    <row r="423" spans="1:11" ht="15.75" customHeight="1">
      <c r="A423" s="52" t="s">
        <v>1002</v>
      </c>
      <c r="B423" s="62" t="s">
        <v>1003</v>
      </c>
      <c r="C423" s="38">
        <v>122</v>
      </c>
      <c r="D423" s="52" t="s">
        <v>2174</v>
      </c>
      <c r="E423" s="38" t="s">
        <v>2175</v>
      </c>
      <c r="F423" s="38" t="s">
        <v>2176</v>
      </c>
      <c r="G423" s="38" t="s">
        <v>2172</v>
      </c>
      <c r="H423" s="38" t="s">
        <v>2177</v>
      </c>
      <c r="I423" s="38" t="s">
        <v>2178</v>
      </c>
      <c r="J423" s="38" t="s">
        <v>2179</v>
      </c>
      <c r="K423" s="53"/>
    </row>
    <row r="424" spans="1:11" ht="15.75" customHeight="1">
      <c r="A424" s="52" t="s">
        <v>999</v>
      </c>
      <c r="B424" s="62" t="s">
        <v>1000</v>
      </c>
      <c r="C424" s="38" t="s">
        <v>372</v>
      </c>
      <c r="D424" s="52" t="s">
        <v>2174</v>
      </c>
      <c r="E424" s="38" t="s">
        <v>2175</v>
      </c>
      <c r="F424" s="38" t="s">
        <v>2176</v>
      </c>
      <c r="G424" s="38" t="s">
        <v>2351</v>
      </c>
      <c r="H424" s="38" t="s">
        <v>2177</v>
      </c>
      <c r="I424" s="38" t="s">
        <v>2178</v>
      </c>
      <c r="J424" s="38" t="s">
        <v>2179</v>
      </c>
      <c r="K424" s="53"/>
    </row>
    <row r="425" spans="1:11" ht="15.75" customHeight="1">
      <c r="A425" s="52" t="s">
        <v>642</v>
      </c>
      <c r="B425" s="62" t="s">
        <v>643</v>
      </c>
      <c r="C425" s="38">
        <v>124</v>
      </c>
      <c r="D425" s="52" t="s">
        <v>2101</v>
      </c>
      <c r="E425" s="38" t="s">
        <v>2102</v>
      </c>
      <c r="F425" s="38" t="s">
        <v>2103</v>
      </c>
      <c r="G425" s="38" t="s">
        <v>2104</v>
      </c>
      <c r="H425" s="38" t="s">
        <v>2077</v>
      </c>
      <c r="I425" s="38" t="s">
        <v>2105</v>
      </c>
      <c r="J425" s="38" t="s">
        <v>2106</v>
      </c>
      <c r="K425" s="53"/>
    </row>
    <row r="426" spans="1:11" ht="15.75" customHeight="1">
      <c r="A426" s="52" t="s">
        <v>1240</v>
      </c>
      <c r="B426" s="62" t="s">
        <v>1241</v>
      </c>
      <c r="C426" s="38">
        <v>124</v>
      </c>
      <c r="D426" s="52" t="s">
        <v>2101</v>
      </c>
      <c r="E426" s="38" t="s">
        <v>2102</v>
      </c>
      <c r="F426" s="38" t="s">
        <v>2103</v>
      </c>
      <c r="G426" s="38" t="s">
        <v>2104</v>
      </c>
      <c r="H426" s="38" t="s">
        <v>2077</v>
      </c>
      <c r="I426" s="38" t="s">
        <v>2105</v>
      </c>
      <c r="J426" s="38" t="s">
        <v>2106</v>
      </c>
      <c r="K426" s="53"/>
    </row>
    <row r="427" spans="1:11" ht="15.75" customHeight="1">
      <c r="A427" s="52" t="s">
        <v>1190</v>
      </c>
      <c r="B427" s="62" t="s">
        <v>1191</v>
      </c>
      <c r="C427" s="38">
        <v>124</v>
      </c>
      <c r="D427" s="52" t="s">
        <v>2101</v>
      </c>
      <c r="E427" s="38" t="s">
        <v>2102</v>
      </c>
      <c r="F427" s="38" t="s">
        <v>2103</v>
      </c>
      <c r="G427" s="38" t="s">
        <v>2104</v>
      </c>
      <c r="H427" s="38" t="s">
        <v>2077</v>
      </c>
      <c r="I427" s="38" t="s">
        <v>2105</v>
      </c>
      <c r="J427" s="38" t="s">
        <v>2106</v>
      </c>
      <c r="K427" s="53"/>
    </row>
    <row r="428" spans="1:11" ht="15.75" customHeight="1">
      <c r="A428" s="52" t="s">
        <v>1370</v>
      </c>
      <c r="B428" s="62" t="s">
        <v>1371</v>
      </c>
      <c r="C428" s="38">
        <v>18</v>
      </c>
      <c r="D428" s="52" t="s">
        <v>2174</v>
      </c>
      <c r="E428" s="38" t="s">
        <v>2175</v>
      </c>
      <c r="F428" s="38" t="s">
        <v>2176</v>
      </c>
      <c r="G428" s="38" t="s">
        <v>2155</v>
      </c>
      <c r="H428" s="38" t="s">
        <v>2177</v>
      </c>
      <c r="I428" s="38" t="s">
        <v>2178</v>
      </c>
      <c r="J428" s="38" t="s">
        <v>2179</v>
      </c>
      <c r="K428" s="53"/>
    </row>
    <row r="429" spans="1:11" ht="15.75" customHeight="1">
      <c r="A429" s="52" t="s">
        <v>1600</v>
      </c>
      <c r="B429" s="62" t="s">
        <v>1601</v>
      </c>
      <c r="C429" s="38">
        <v>53</v>
      </c>
      <c r="D429" s="52" t="s">
        <v>2091</v>
      </c>
      <c r="E429" s="38" t="s">
        <v>2092</v>
      </c>
      <c r="F429" s="38" t="s">
        <v>2143</v>
      </c>
      <c r="G429" s="38" t="s">
        <v>2155</v>
      </c>
      <c r="H429" s="38" t="s">
        <v>2095</v>
      </c>
      <c r="I429" s="38" t="s">
        <v>2096</v>
      </c>
      <c r="J429" s="38" t="s">
        <v>2097</v>
      </c>
      <c r="K429" s="53"/>
    </row>
    <row r="430" spans="1:11" ht="15.75" customHeight="1">
      <c r="A430" s="52" t="s">
        <v>1492</v>
      </c>
      <c r="B430" s="62" t="s">
        <v>1493</v>
      </c>
      <c r="C430" s="38">
        <v>18</v>
      </c>
      <c r="D430" s="52" t="s">
        <v>2174</v>
      </c>
      <c r="E430" s="38" t="s">
        <v>2175</v>
      </c>
      <c r="F430" s="38" t="s">
        <v>2176</v>
      </c>
      <c r="G430" s="38" t="s">
        <v>2155</v>
      </c>
      <c r="H430" s="38" t="s">
        <v>2177</v>
      </c>
      <c r="I430" s="38" t="s">
        <v>2178</v>
      </c>
      <c r="J430" s="38" t="s">
        <v>2179</v>
      </c>
      <c r="K430" s="53"/>
    </row>
    <row r="431" spans="1:11" ht="15.75" customHeight="1">
      <c r="A431" s="52" t="s">
        <v>1489</v>
      </c>
      <c r="B431" s="62" t="s">
        <v>1490</v>
      </c>
      <c r="C431" s="38">
        <v>598</v>
      </c>
      <c r="D431" s="52" t="s">
        <v>2101</v>
      </c>
      <c r="E431" s="38" t="s">
        <v>2218</v>
      </c>
      <c r="F431" s="38" t="s">
        <v>2103</v>
      </c>
      <c r="G431" s="38" t="s">
        <v>2104</v>
      </c>
      <c r="H431" s="38" t="s">
        <v>2077</v>
      </c>
      <c r="I431" s="38" t="s">
        <v>2105</v>
      </c>
      <c r="J431" s="38" t="s">
        <v>2106</v>
      </c>
      <c r="K431" s="53"/>
    </row>
    <row r="432" spans="1:11" ht="15.75" customHeight="1">
      <c r="A432" s="52" t="s">
        <v>1471</v>
      </c>
      <c r="B432" s="62" t="s">
        <v>1472</v>
      </c>
      <c r="C432" s="38">
        <v>124</v>
      </c>
      <c r="D432" s="52" t="s">
        <v>2101</v>
      </c>
      <c r="E432" s="38" t="s">
        <v>2102</v>
      </c>
      <c r="F432" s="38" t="s">
        <v>2103</v>
      </c>
      <c r="G432" s="38" t="s">
        <v>2104</v>
      </c>
      <c r="H432" s="38" t="s">
        <v>2077</v>
      </c>
      <c r="I432" s="38" t="s">
        <v>2105</v>
      </c>
      <c r="J432" s="38" t="s">
        <v>2106</v>
      </c>
      <c r="K432" s="53"/>
    </row>
    <row r="433" spans="1:11" ht="15.75" customHeight="1">
      <c r="A433" s="52" t="s">
        <v>1467</v>
      </c>
      <c r="B433" s="62" t="s">
        <v>1468</v>
      </c>
      <c r="C433" s="38">
        <v>66</v>
      </c>
      <c r="D433" s="52" t="s">
        <v>2174</v>
      </c>
      <c r="E433" s="38" t="s">
        <v>2175</v>
      </c>
      <c r="F433" s="38" t="s">
        <v>2176</v>
      </c>
      <c r="G433" s="38" t="s">
        <v>2104</v>
      </c>
      <c r="H433" s="38" t="s">
        <v>2177</v>
      </c>
      <c r="I433" s="38" t="s">
        <v>2178</v>
      </c>
      <c r="J433" s="38" t="s">
        <v>2179</v>
      </c>
      <c r="K433" s="53"/>
    </row>
    <row r="434" spans="1:11" ht="15.75" customHeight="1">
      <c r="A434" s="52" t="s">
        <v>825</v>
      </c>
      <c r="B434" s="62" t="s">
        <v>826</v>
      </c>
      <c r="C434" s="38">
        <v>124</v>
      </c>
      <c r="D434" s="52" t="s">
        <v>2101</v>
      </c>
      <c r="E434" s="38" t="s">
        <v>2102</v>
      </c>
      <c r="F434" s="38" t="s">
        <v>2103</v>
      </c>
      <c r="G434" s="38" t="s">
        <v>2104</v>
      </c>
      <c r="H434" s="38" t="s">
        <v>2077</v>
      </c>
      <c r="I434" s="38" t="s">
        <v>2105</v>
      </c>
      <c r="J434" s="38" t="s">
        <v>2106</v>
      </c>
      <c r="K434" s="53"/>
    </row>
    <row r="435" spans="1:11" ht="15.75" customHeight="1">
      <c r="A435" s="52" t="s">
        <v>815</v>
      </c>
      <c r="B435" s="62" t="s">
        <v>816</v>
      </c>
      <c r="C435" s="38">
        <v>124</v>
      </c>
      <c r="D435" s="52" t="s">
        <v>2101</v>
      </c>
      <c r="E435" s="38" t="s">
        <v>2102</v>
      </c>
      <c r="F435" s="38" t="s">
        <v>2103</v>
      </c>
      <c r="G435" s="38" t="s">
        <v>2104</v>
      </c>
      <c r="H435" s="38" t="s">
        <v>2077</v>
      </c>
      <c r="I435" s="38" t="s">
        <v>2105</v>
      </c>
      <c r="J435" s="38" t="s">
        <v>2106</v>
      </c>
      <c r="K435" s="53"/>
    </row>
    <row r="436" spans="1:11" ht="15.75" customHeight="1">
      <c r="A436" s="52" t="s">
        <v>812</v>
      </c>
      <c r="B436" s="62" t="s">
        <v>813</v>
      </c>
      <c r="C436" s="38">
        <v>125</v>
      </c>
      <c r="D436" s="52" t="s">
        <v>2101</v>
      </c>
      <c r="E436" s="38" t="s">
        <v>2102</v>
      </c>
      <c r="F436" s="38" t="s">
        <v>2103</v>
      </c>
      <c r="G436" s="38" t="s">
        <v>2104</v>
      </c>
      <c r="H436" s="38" t="s">
        <v>2077</v>
      </c>
      <c r="I436" s="38" t="s">
        <v>2178</v>
      </c>
      <c r="J436" s="38" t="s">
        <v>2106</v>
      </c>
      <c r="K436" s="53"/>
    </row>
    <row r="437" spans="1:11" ht="15.75" customHeight="1">
      <c r="A437" s="52" t="s">
        <v>822</v>
      </c>
      <c r="B437" s="62" t="s">
        <v>823</v>
      </c>
      <c r="C437" s="38">
        <v>124</v>
      </c>
      <c r="D437" s="52" t="s">
        <v>2101</v>
      </c>
      <c r="E437" s="38" t="s">
        <v>2102</v>
      </c>
      <c r="F437" s="38" t="s">
        <v>2103</v>
      </c>
      <c r="G437" s="38" t="s">
        <v>2104</v>
      </c>
      <c r="H437" s="38" t="s">
        <v>2077</v>
      </c>
      <c r="I437" s="38" t="s">
        <v>2105</v>
      </c>
      <c r="J437" s="38" t="s">
        <v>2106</v>
      </c>
      <c r="K437" s="53"/>
    </row>
    <row r="438" spans="1:11" ht="15.75" customHeight="1">
      <c r="A438" s="52" t="s">
        <v>809</v>
      </c>
      <c r="B438" s="62" t="s">
        <v>810</v>
      </c>
      <c r="C438" s="38">
        <v>124</v>
      </c>
      <c r="D438" s="52" t="s">
        <v>2101</v>
      </c>
      <c r="E438" s="38" t="s">
        <v>2102</v>
      </c>
      <c r="F438" s="38" t="s">
        <v>2103</v>
      </c>
      <c r="G438" s="38" t="s">
        <v>2104</v>
      </c>
      <c r="H438" s="38" t="s">
        <v>2077</v>
      </c>
      <c r="I438" s="38" t="s">
        <v>2105</v>
      </c>
      <c r="J438" s="38" t="s">
        <v>2106</v>
      </c>
      <c r="K438" s="53"/>
    </row>
    <row r="439" spans="1:11" ht="15.75" customHeight="1">
      <c r="A439" s="52" t="s">
        <v>791</v>
      </c>
      <c r="B439" s="62" t="s">
        <v>792</v>
      </c>
      <c r="C439" s="38">
        <v>66</v>
      </c>
      <c r="D439" s="52" t="s">
        <v>2174</v>
      </c>
      <c r="E439" s="38" t="s">
        <v>2175</v>
      </c>
      <c r="F439" s="38" t="s">
        <v>2176</v>
      </c>
      <c r="G439" s="38" t="s">
        <v>2104</v>
      </c>
      <c r="H439" s="38" t="s">
        <v>2177</v>
      </c>
      <c r="I439" s="38" t="s">
        <v>2178</v>
      </c>
      <c r="J439" s="38" t="s">
        <v>2179</v>
      </c>
      <c r="K439" s="53"/>
    </row>
    <row r="440" spans="1:11" ht="15.75" customHeight="1">
      <c r="A440" s="52" t="s">
        <v>367</v>
      </c>
      <c r="B440" s="62" t="s">
        <v>368</v>
      </c>
      <c r="C440" s="38">
        <v>124</v>
      </c>
      <c r="D440" s="52" t="s">
        <v>2101</v>
      </c>
      <c r="E440" s="38" t="s">
        <v>2102</v>
      </c>
      <c r="F440" s="38" t="s">
        <v>2103</v>
      </c>
      <c r="G440" s="38" t="s">
        <v>2104</v>
      </c>
      <c r="H440" s="38" t="s">
        <v>2077</v>
      </c>
      <c r="I440" s="38" t="s">
        <v>2105</v>
      </c>
      <c r="J440" s="38" t="s">
        <v>2106</v>
      </c>
      <c r="K440" s="53"/>
    </row>
    <row r="441" spans="1:11" ht="15.75" customHeight="1">
      <c r="A441" s="52" t="s">
        <v>1379</v>
      </c>
      <c r="B441" s="62" t="s">
        <v>1380</v>
      </c>
      <c r="C441" s="38">
        <v>18</v>
      </c>
      <c r="D441" s="52" t="s">
        <v>2174</v>
      </c>
      <c r="E441" s="38" t="s">
        <v>2175</v>
      </c>
      <c r="F441" s="38" t="s">
        <v>2176</v>
      </c>
      <c r="G441" s="38" t="s">
        <v>2155</v>
      </c>
      <c r="H441" s="38" t="s">
        <v>2177</v>
      </c>
      <c r="I441" s="38" t="s">
        <v>2178</v>
      </c>
      <c r="J441" s="38" t="s">
        <v>2179</v>
      </c>
      <c r="K441" s="53"/>
    </row>
    <row r="442" spans="1:11" ht="15.75" customHeight="1">
      <c r="A442" s="52" t="s">
        <v>1376</v>
      </c>
      <c r="B442" s="62" t="s">
        <v>1377</v>
      </c>
      <c r="C442" s="38">
        <v>372</v>
      </c>
      <c r="D442" s="52" t="s">
        <v>2357</v>
      </c>
      <c r="E442" s="38" t="s">
        <v>2160</v>
      </c>
      <c r="F442" s="38" t="s">
        <v>2161</v>
      </c>
      <c r="G442" s="38" t="s">
        <v>2122</v>
      </c>
      <c r="H442" s="38" t="s">
        <v>2358</v>
      </c>
      <c r="I442" s="38" t="s">
        <v>2359</v>
      </c>
      <c r="J442" s="38" t="s">
        <v>2164</v>
      </c>
      <c r="K442" s="53"/>
    </row>
    <row r="443" spans="1:11" ht="15.75" customHeight="1">
      <c r="A443" s="52" t="s">
        <v>1373</v>
      </c>
      <c r="B443" s="62" t="s">
        <v>1374</v>
      </c>
      <c r="C443" s="38">
        <v>1758</v>
      </c>
      <c r="D443" s="52" t="s">
        <v>2360</v>
      </c>
      <c r="E443" s="38" t="s">
        <v>2175</v>
      </c>
      <c r="F443" s="38" t="s">
        <v>2176</v>
      </c>
      <c r="G443" s="38" t="s">
        <v>2207</v>
      </c>
      <c r="H443" s="38" t="s">
        <v>2177</v>
      </c>
      <c r="I443" s="38" t="s">
        <v>2178</v>
      </c>
      <c r="J443" s="38" t="s">
        <v>2179</v>
      </c>
      <c r="K443" s="53"/>
    </row>
    <row r="444" spans="1:11" ht="15.75" customHeight="1">
      <c r="A444" s="52" t="s">
        <v>1367</v>
      </c>
      <c r="B444" s="62" t="s">
        <v>1368</v>
      </c>
      <c r="C444" s="38">
        <v>124</v>
      </c>
      <c r="D444" s="52" t="s">
        <v>2101</v>
      </c>
      <c r="E444" s="38" t="s">
        <v>2102</v>
      </c>
      <c r="F444" s="38" t="s">
        <v>2103</v>
      </c>
      <c r="G444" s="38" t="s">
        <v>2104</v>
      </c>
      <c r="H444" s="38" t="s">
        <v>2077</v>
      </c>
      <c r="I444" s="38" t="s">
        <v>2105</v>
      </c>
      <c r="J444" s="38" t="s">
        <v>2106</v>
      </c>
      <c r="K444" s="53"/>
    </row>
    <row r="445" spans="1:11" ht="15.75" customHeight="1">
      <c r="A445" s="52" t="s">
        <v>1364</v>
      </c>
      <c r="B445" s="62" t="s">
        <v>1365</v>
      </c>
      <c r="C445" s="38">
        <v>18</v>
      </c>
      <c r="D445" s="52" t="s">
        <v>2174</v>
      </c>
      <c r="E445" s="38" t="s">
        <v>2175</v>
      </c>
      <c r="F445" s="38" t="s">
        <v>2176</v>
      </c>
      <c r="G445" s="38" t="s">
        <v>2155</v>
      </c>
      <c r="H445" s="38" t="s">
        <v>2177</v>
      </c>
      <c r="I445" s="38" t="s">
        <v>2178</v>
      </c>
      <c r="J445" s="38" t="s">
        <v>2179</v>
      </c>
      <c r="K445" s="53"/>
    </row>
    <row r="446" spans="1:11" ht="15.75" customHeight="1">
      <c r="A446" s="52" t="s">
        <v>1606</v>
      </c>
      <c r="B446" s="62" t="s">
        <v>1607</v>
      </c>
      <c r="C446" s="38">
        <v>6</v>
      </c>
      <c r="D446" s="52" t="s">
        <v>2091</v>
      </c>
      <c r="E446" s="38" t="s">
        <v>2092</v>
      </c>
      <c r="F446" s="38" t="s">
        <v>2093</v>
      </c>
      <c r="G446" s="38" t="s">
        <v>2094</v>
      </c>
      <c r="H446" s="38" t="s">
        <v>2095</v>
      </c>
      <c r="I446" s="38" t="s">
        <v>2096</v>
      </c>
      <c r="J446" s="38" t="s">
        <v>2097</v>
      </c>
      <c r="K446" s="53"/>
    </row>
    <row r="447" spans="1:11" ht="15.75" customHeight="1">
      <c r="A447" s="52" t="s">
        <v>666</v>
      </c>
      <c r="B447" s="62" t="s">
        <v>667</v>
      </c>
      <c r="C447" s="38">
        <v>124</v>
      </c>
      <c r="D447" s="52" t="s">
        <v>2101</v>
      </c>
      <c r="E447" s="38" t="s">
        <v>2102</v>
      </c>
      <c r="F447" s="38" t="s">
        <v>2103</v>
      </c>
      <c r="G447" s="38" t="s">
        <v>2104</v>
      </c>
      <c r="H447" s="38" t="s">
        <v>2077</v>
      </c>
      <c r="I447" s="38" t="s">
        <v>2105</v>
      </c>
      <c r="J447" s="38" t="s">
        <v>2106</v>
      </c>
      <c r="K447" s="53"/>
    </row>
    <row r="448" spans="1:11" ht="15.75" customHeight="1">
      <c r="A448" s="52" t="s">
        <v>1131</v>
      </c>
      <c r="B448" s="62" t="s">
        <v>1132</v>
      </c>
      <c r="C448" s="38">
        <v>121</v>
      </c>
      <c r="D448" s="52" t="s">
        <v>2174</v>
      </c>
      <c r="E448" s="38" t="s">
        <v>2175</v>
      </c>
      <c r="F448" s="38" t="s">
        <v>2176</v>
      </c>
      <c r="G448" s="38" t="s">
        <v>2242</v>
      </c>
      <c r="H448" s="38" t="s">
        <v>2177</v>
      </c>
      <c r="I448" s="38" t="s">
        <v>2178</v>
      </c>
      <c r="J448" s="38" t="s">
        <v>2326</v>
      </c>
      <c r="K448" s="53"/>
    </row>
    <row r="449" spans="1:11" ht="15.75" customHeight="1">
      <c r="A449" s="52" t="s">
        <v>1140</v>
      </c>
      <c r="B449" s="62" t="s">
        <v>1141</v>
      </c>
      <c r="C449" s="38">
        <v>576</v>
      </c>
      <c r="D449" s="52" t="s">
        <v>2141</v>
      </c>
      <c r="E449" s="38" t="s">
        <v>2142</v>
      </c>
      <c r="F449" s="38" t="s">
        <v>2143</v>
      </c>
      <c r="G449" s="38" t="s">
        <v>2172</v>
      </c>
      <c r="H449" s="38" t="s">
        <v>2145</v>
      </c>
      <c r="I449" s="38" t="s">
        <v>2146</v>
      </c>
      <c r="J449" s="38" t="s">
        <v>2339</v>
      </c>
      <c r="K449" s="53"/>
    </row>
    <row r="450" spans="1:11" ht="15.75" customHeight="1">
      <c r="A450" s="52" t="s">
        <v>1137</v>
      </c>
      <c r="B450" s="62" t="s">
        <v>1138</v>
      </c>
      <c r="C450" s="38">
        <v>18</v>
      </c>
      <c r="D450" s="52" t="s">
        <v>2174</v>
      </c>
      <c r="E450" s="38" t="s">
        <v>2175</v>
      </c>
      <c r="F450" s="38" t="s">
        <v>2176</v>
      </c>
      <c r="G450" s="38" t="s">
        <v>2155</v>
      </c>
      <c r="H450" s="38" t="s">
        <v>2177</v>
      </c>
      <c r="I450" s="38" t="s">
        <v>2178</v>
      </c>
      <c r="J450" s="38" t="s">
        <v>2179</v>
      </c>
      <c r="K450" s="53"/>
    </row>
    <row r="451" spans="1:11" ht="15.75" customHeight="1">
      <c r="A451" s="52" t="s">
        <v>1134</v>
      </c>
      <c r="B451" s="62" t="s">
        <v>1135</v>
      </c>
      <c r="C451" s="38">
        <v>18</v>
      </c>
      <c r="D451" s="52" t="s">
        <v>2174</v>
      </c>
      <c r="E451" s="38" t="s">
        <v>2175</v>
      </c>
      <c r="F451" s="38" t="s">
        <v>2176</v>
      </c>
      <c r="G451" s="38" t="s">
        <v>2155</v>
      </c>
      <c r="H451" s="38" t="s">
        <v>2177</v>
      </c>
      <c r="I451" s="38" t="s">
        <v>2178</v>
      </c>
      <c r="J451" s="38" t="s">
        <v>2179</v>
      </c>
      <c r="K451" s="53"/>
    </row>
    <row r="452" spans="1:11" ht="15.75" customHeight="1">
      <c r="A452" s="52" t="s">
        <v>1062</v>
      </c>
      <c r="B452" s="62" t="s">
        <v>1063</v>
      </c>
      <c r="C452" s="38">
        <v>103</v>
      </c>
      <c r="D452" s="52" t="s">
        <v>2040</v>
      </c>
      <c r="E452" s="38" t="s">
        <v>2118</v>
      </c>
      <c r="F452" s="38" t="s">
        <v>2042</v>
      </c>
      <c r="G452" s="38" t="s">
        <v>2122</v>
      </c>
      <c r="H452" s="38" t="s">
        <v>2151</v>
      </c>
      <c r="I452" s="38" t="s">
        <v>2152</v>
      </c>
      <c r="J452" s="38" t="s">
        <v>2153</v>
      </c>
      <c r="K452" s="53"/>
    </row>
    <row r="453" spans="1:11" ht="15.75" customHeight="1">
      <c r="A453" s="52" t="s">
        <v>1059</v>
      </c>
      <c r="B453" s="62" t="s">
        <v>1060</v>
      </c>
      <c r="C453" s="38">
        <v>62</v>
      </c>
      <c r="D453" s="52" t="s">
        <v>2159</v>
      </c>
      <c r="E453" s="38" t="s">
        <v>2160</v>
      </c>
      <c r="F453" s="38" t="s">
        <v>2161</v>
      </c>
      <c r="G453" s="38" t="s">
        <v>2155</v>
      </c>
      <c r="H453" s="38" t="s">
        <v>2162</v>
      </c>
      <c r="I453" s="38" t="s">
        <v>2163</v>
      </c>
      <c r="J453" s="38" t="s">
        <v>2164</v>
      </c>
      <c r="K453" s="53"/>
    </row>
    <row r="454" spans="1:11" ht="15.75" customHeight="1">
      <c r="A454" s="52" t="s">
        <v>1056</v>
      </c>
      <c r="B454" s="62" t="s">
        <v>1057</v>
      </c>
      <c r="C454" s="38">
        <v>124</v>
      </c>
      <c r="D454" s="52" t="s">
        <v>2101</v>
      </c>
      <c r="E454" s="38" t="s">
        <v>2102</v>
      </c>
      <c r="F454" s="38" t="s">
        <v>2103</v>
      </c>
      <c r="G454" s="38" t="s">
        <v>2104</v>
      </c>
      <c r="H454" s="38" t="s">
        <v>2077</v>
      </c>
      <c r="I454" s="38" t="s">
        <v>2105</v>
      </c>
      <c r="J454" s="38" t="s">
        <v>2106</v>
      </c>
      <c r="K454" s="53"/>
    </row>
    <row r="455" spans="1:11" ht="15.75" customHeight="1">
      <c r="A455" s="52" t="s">
        <v>1053</v>
      </c>
      <c r="B455" s="62" t="s">
        <v>1054</v>
      </c>
      <c r="C455" s="38">
        <v>18</v>
      </c>
      <c r="D455" s="52" t="s">
        <v>2174</v>
      </c>
      <c r="E455" s="38" t="s">
        <v>2175</v>
      </c>
      <c r="F455" s="38" t="s">
        <v>2176</v>
      </c>
      <c r="G455" s="38" t="s">
        <v>2155</v>
      </c>
      <c r="H455" s="38" t="s">
        <v>2177</v>
      </c>
      <c r="I455" s="38" t="s">
        <v>2178</v>
      </c>
      <c r="J455" s="38" t="s">
        <v>2179</v>
      </c>
      <c r="K455" s="53"/>
    </row>
    <row r="456" spans="1:11" ht="15.75" customHeight="1">
      <c r="A456" s="52" t="s">
        <v>1050</v>
      </c>
      <c r="B456" s="62" t="s">
        <v>1051</v>
      </c>
      <c r="C456" s="38">
        <v>1755</v>
      </c>
      <c r="D456" s="52" t="s">
        <v>2141</v>
      </c>
      <c r="E456" s="38" t="s">
        <v>2361</v>
      </c>
      <c r="F456" s="38" t="s">
        <v>2143</v>
      </c>
      <c r="G456" s="38" t="s">
        <v>2172</v>
      </c>
      <c r="H456" s="38" t="s">
        <v>2362</v>
      </c>
      <c r="I456" s="38" t="s">
        <v>2146</v>
      </c>
      <c r="J456" s="38" t="s">
        <v>2339</v>
      </c>
      <c r="K456" s="53"/>
    </row>
    <row r="457" spans="1:11" ht="15.75" customHeight="1">
      <c r="A457" s="52" t="s">
        <v>579</v>
      </c>
      <c r="B457" s="62" t="s">
        <v>580</v>
      </c>
      <c r="C457" s="38">
        <v>66</v>
      </c>
      <c r="D457" s="52" t="s">
        <v>2174</v>
      </c>
      <c r="E457" s="38" t="s">
        <v>2175</v>
      </c>
      <c r="F457" s="38" t="s">
        <v>2176</v>
      </c>
      <c r="G457" s="38" t="s">
        <v>2104</v>
      </c>
      <c r="H457" s="38" t="s">
        <v>2177</v>
      </c>
      <c r="I457" s="38" t="s">
        <v>2178</v>
      </c>
      <c r="J457" s="38" t="s">
        <v>2179</v>
      </c>
      <c r="K457" s="53"/>
    </row>
    <row r="458" spans="1:11" ht="15.75" customHeight="1">
      <c r="A458" s="52" t="s">
        <v>1352</v>
      </c>
      <c r="B458" s="62" t="s">
        <v>1353</v>
      </c>
      <c r="C458" s="38">
        <v>124</v>
      </c>
      <c r="D458" s="52" t="s">
        <v>2101</v>
      </c>
      <c r="E458" s="38" t="s">
        <v>2102</v>
      </c>
      <c r="F458" s="38" t="s">
        <v>2103</v>
      </c>
      <c r="G458" s="38" t="s">
        <v>2104</v>
      </c>
      <c r="H458" s="38" t="s">
        <v>2077</v>
      </c>
      <c r="I458" s="38" t="s">
        <v>2105</v>
      </c>
      <c r="J458" s="38" t="s">
        <v>2106</v>
      </c>
      <c r="K458" s="53"/>
    </row>
    <row r="459" spans="1:11" ht="15.75" customHeight="1">
      <c r="A459" s="52" t="s">
        <v>1348</v>
      </c>
      <c r="B459" s="62" t="s">
        <v>1349</v>
      </c>
      <c r="C459" s="38">
        <v>386</v>
      </c>
      <c r="D459" s="52" t="s">
        <v>2174</v>
      </c>
      <c r="E459" s="38" t="s">
        <v>2175</v>
      </c>
      <c r="F459" s="38" t="s">
        <v>2176</v>
      </c>
      <c r="G459" s="38" t="s">
        <v>2122</v>
      </c>
      <c r="H459" s="38" t="s">
        <v>2177</v>
      </c>
      <c r="I459" s="38" t="s">
        <v>2178</v>
      </c>
      <c r="J459" s="38" t="s">
        <v>2179</v>
      </c>
      <c r="K459" s="53"/>
    </row>
    <row r="460" spans="1:11" ht="15.75" customHeight="1">
      <c r="A460" s="52" t="s">
        <v>1358</v>
      </c>
      <c r="B460" s="62" t="s">
        <v>1359</v>
      </c>
      <c r="C460" s="38">
        <v>124</v>
      </c>
      <c r="D460" s="52" t="s">
        <v>2101</v>
      </c>
      <c r="E460" s="38" t="s">
        <v>2102</v>
      </c>
      <c r="F460" s="38" t="s">
        <v>2103</v>
      </c>
      <c r="G460" s="38" t="s">
        <v>2104</v>
      </c>
      <c r="H460" s="38" t="s">
        <v>2077</v>
      </c>
      <c r="I460" s="38" t="s">
        <v>2105</v>
      </c>
      <c r="J460" s="38" t="s">
        <v>2106</v>
      </c>
      <c r="K460" s="53"/>
    </row>
    <row r="461" spans="1:11" ht="15.75" customHeight="1">
      <c r="A461" s="52" t="s">
        <v>1355</v>
      </c>
      <c r="B461" s="62" t="s">
        <v>1356</v>
      </c>
      <c r="C461" s="38" t="s">
        <v>372</v>
      </c>
      <c r="D461" s="52" t="s">
        <v>2174</v>
      </c>
      <c r="E461" s="38" t="s">
        <v>2175</v>
      </c>
      <c r="F461" s="38" t="s">
        <v>2176</v>
      </c>
      <c r="G461" s="38" t="s">
        <v>2363</v>
      </c>
      <c r="H461" s="38" t="s">
        <v>2177</v>
      </c>
      <c r="I461" s="38" t="s">
        <v>2178</v>
      </c>
      <c r="J461" s="38" t="s">
        <v>2179</v>
      </c>
      <c r="K461" s="53"/>
    </row>
    <row r="462" spans="1:11" ht="15.75" customHeight="1">
      <c r="A462" s="52" t="s">
        <v>1361</v>
      </c>
      <c r="B462" s="62" t="s">
        <v>1362</v>
      </c>
      <c r="C462" s="38">
        <v>124</v>
      </c>
      <c r="D462" s="52" t="s">
        <v>2101</v>
      </c>
      <c r="E462" s="38" t="s">
        <v>2102</v>
      </c>
      <c r="F462" s="38" t="s">
        <v>2103</v>
      </c>
      <c r="G462" s="38" t="s">
        <v>2104</v>
      </c>
      <c r="H462" s="38" t="s">
        <v>2077</v>
      </c>
      <c r="I462" s="38" t="s">
        <v>2105</v>
      </c>
      <c r="J462" s="38" t="s">
        <v>2106</v>
      </c>
      <c r="K462" s="53"/>
    </row>
    <row r="463" spans="1:11" ht="15.75" customHeight="1">
      <c r="A463" s="52" t="s">
        <v>1552</v>
      </c>
      <c r="B463" s="62" t="s">
        <v>1553</v>
      </c>
      <c r="C463" s="38">
        <v>124</v>
      </c>
      <c r="D463" s="52" t="s">
        <v>2101</v>
      </c>
      <c r="E463" s="38" t="s">
        <v>2102</v>
      </c>
      <c r="F463" s="38" t="s">
        <v>2103</v>
      </c>
      <c r="G463" s="38" t="s">
        <v>2104</v>
      </c>
      <c r="H463" s="38" t="s">
        <v>2077</v>
      </c>
      <c r="I463" s="38" t="s">
        <v>2105</v>
      </c>
      <c r="J463" s="38" t="s">
        <v>2106</v>
      </c>
      <c r="K463" s="53"/>
    </row>
    <row r="464" spans="1:11" ht="15.75" customHeight="1">
      <c r="A464" s="52" t="s">
        <v>1549</v>
      </c>
      <c r="B464" s="62" t="s">
        <v>1550</v>
      </c>
      <c r="C464" s="38">
        <v>56</v>
      </c>
      <c r="D464" s="52" t="s">
        <v>2141</v>
      </c>
      <c r="E464" s="38" t="s">
        <v>2142</v>
      </c>
      <c r="F464" s="38" t="s">
        <v>2143</v>
      </c>
      <c r="G464" s="38" t="s">
        <v>2172</v>
      </c>
      <c r="H464" s="38" t="s">
        <v>2145</v>
      </c>
      <c r="I464" s="38" t="s">
        <v>2146</v>
      </c>
      <c r="J464" s="38" t="s">
        <v>2147</v>
      </c>
      <c r="K464" s="53"/>
    </row>
    <row r="465" spans="1:11" ht="15.75" customHeight="1">
      <c r="A465" s="52" t="s">
        <v>1543</v>
      </c>
      <c r="B465" s="62" t="s">
        <v>1544</v>
      </c>
      <c r="C465" s="38">
        <v>576</v>
      </c>
      <c r="D465" s="52" t="s">
        <v>2141</v>
      </c>
      <c r="E465" s="38" t="s">
        <v>2142</v>
      </c>
      <c r="F465" s="38" t="s">
        <v>2143</v>
      </c>
      <c r="G465" s="38" t="s">
        <v>2172</v>
      </c>
      <c r="H465" s="38" t="s">
        <v>2145</v>
      </c>
      <c r="I465" s="38" t="s">
        <v>2146</v>
      </c>
      <c r="J465" s="38" t="s">
        <v>2339</v>
      </c>
      <c r="K465" s="53"/>
    </row>
    <row r="466" spans="1:11" ht="15.75" customHeight="1">
      <c r="A466" s="52" t="s">
        <v>1546</v>
      </c>
      <c r="B466" s="62" t="s">
        <v>1547</v>
      </c>
      <c r="C466" s="38">
        <v>62</v>
      </c>
      <c r="D466" s="52" t="s">
        <v>2159</v>
      </c>
      <c r="E466" s="38" t="s">
        <v>2160</v>
      </c>
      <c r="F466" s="38" t="s">
        <v>2161</v>
      </c>
      <c r="G466" s="38" t="s">
        <v>2155</v>
      </c>
      <c r="H466" s="38" t="s">
        <v>2162</v>
      </c>
      <c r="I466" s="38" t="s">
        <v>2163</v>
      </c>
      <c r="J466" s="38" t="s">
        <v>2164</v>
      </c>
      <c r="K466" s="53"/>
    </row>
    <row r="467" spans="1:11" ht="15.75" customHeight="1">
      <c r="A467" s="52" t="s">
        <v>1534</v>
      </c>
      <c r="B467" s="62" t="s">
        <v>1535</v>
      </c>
      <c r="C467" s="38">
        <v>576</v>
      </c>
      <c r="D467" s="52" t="s">
        <v>2141</v>
      </c>
      <c r="E467" s="38" t="s">
        <v>2142</v>
      </c>
      <c r="F467" s="38" t="s">
        <v>2143</v>
      </c>
      <c r="G467" s="38" t="s">
        <v>2172</v>
      </c>
      <c r="H467" s="38" t="s">
        <v>2145</v>
      </c>
      <c r="I467" s="38" t="s">
        <v>2146</v>
      </c>
      <c r="J467" s="38" t="s">
        <v>2339</v>
      </c>
      <c r="K467" s="53"/>
    </row>
    <row r="468" spans="1:11" ht="15.75" customHeight="1">
      <c r="A468" s="52" t="s">
        <v>1537</v>
      </c>
      <c r="B468" s="62" t="s">
        <v>1538</v>
      </c>
      <c r="C468" s="38">
        <v>124</v>
      </c>
      <c r="D468" s="52" t="s">
        <v>2101</v>
      </c>
      <c r="E468" s="38" t="s">
        <v>2102</v>
      </c>
      <c r="F468" s="38" t="s">
        <v>2103</v>
      </c>
      <c r="G468" s="38" t="s">
        <v>2104</v>
      </c>
      <c r="H468" s="38" t="s">
        <v>2077</v>
      </c>
      <c r="I468" s="38" t="s">
        <v>2105</v>
      </c>
      <c r="J468" s="38" t="s">
        <v>2106</v>
      </c>
      <c r="K468" s="53"/>
    </row>
    <row r="469" spans="1:11" ht="15.75" customHeight="1">
      <c r="A469" s="52" t="s">
        <v>1522</v>
      </c>
      <c r="B469" s="62" t="s">
        <v>1523</v>
      </c>
      <c r="C469" s="38">
        <v>1127</v>
      </c>
      <c r="D469" s="52" t="s">
        <v>2101</v>
      </c>
      <c r="E469" s="38" t="s">
        <v>2092</v>
      </c>
      <c r="F469" s="38" t="s">
        <v>2103</v>
      </c>
      <c r="G469" s="38" t="s">
        <v>2104</v>
      </c>
      <c r="H469" s="38" t="s">
        <v>2077</v>
      </c>
      <c r="I469" s="38" t="s">
        <v>2105</v>
      </c>
      <c r="J469" s="38" t="s">
        <v>2106</v>
      </c>
      <c r="K469" s="53"/>
    </row>
    <row r="470" spans="1:11" ht="15.75" customHeight="1">
      <c r="A470" s="52" t="s">
        <v>1076</v>
      </c>
      <c r="B470" s="62" t="s">
        <v>1077</v>
      </c>
      <c r="C470" s="38">
        <v>124</v>
      </c>
      <c r="D470" s="52" t="s">
        <v>2101</v>
      </c>
      <c r="E470" s="38" t="s">
        <v>2102</v>
      </c>
      <c r="F470" s="38" t="s">
        <v>2103</v>
      </c>
      <c r="G470" s="38" t="s">
        <v>2104</v>
      </c>
      <c r="H470" s="38" t="s">
        <v>2077</v>
      </c>
      <c r="I470" s="38" t="s">
        <v>2105</v>
      </c>
      <c r="J470" s="38" t="s">
        <v>2106</v>
      </c>
      <c r="K470" s="53"/>
    </row>
    <row r="471" spans="1:11" ht="15.75" customHeight="1">
      <c r="A471" s="52" t="s">
        <v>1079</v>
      </c>
      <c r="B471" s="62" t="s">
        <v>1080</v>
      </c>
      <c r="C471" s="38" t="s">
        <v>372</v>
      </c>
      <c r="D471" s="52" t="s">
        <v>2174</v>
      </c>
      <c r="E471" s="38" t="s">
        <v>2175</v>
      </c>
      <c r="F471" s="38" t="s">
        <v>2176</v>
      </c>
      <c r="G471" s="38" t="s">
        <v>1384</v>
      </c>
      <c r="H471" s="38" t="s">
        <v>2177</v>
      </c>
      <c r="I471" s="38" t="s">
        <v>2178</v>
      </c>
      <c r="J471" s="38" t="s">
        <v>2179</v>
      </c>
      <c r="K471" s="53"/>
    </row>
    <row r="472" spans="1:11" ht="15.75" customHeight="1">
      <c r="A472" s="52" t="s">
        <v>1082</v>
      </c>
      <c r="B472" s="62" t="s">
        <v>1083</v>
      </c>
      <c r="C472" s="38" t="s">
        <v>372</v>
      </c>
      <c r="D472" s="52" t="s">
        <v>2174</v>
      </c>
      <c r="E472" s="38" t="s">
        <v>2175</v>
      </c>
      <c r="F472" s="38" t="s">
        <v>2176</v>
      </c>
      <c r="G472" s="38" t="s">
        <v>2364</v>
      </c>
      <c r="H472" s="38" t="s">
        <v>2177</v>
      </c>
      <c r="I472" s="38" t="s">
        <v>2178</v>
      </c>
      <c r="J472" s="38" t="s">
        <v>2179</v>
      </c>
      <c r="K472" s="53"/>
    </row>
    <row r="473" spans="1:11" ht="15.75" customHeight="1">
      <c r="A473" s="52" t="s">
        <v>1085</v>
      </c>
      <c r="B473" s="62" t="s">
        <v>1086</v>
      </c>
      <c r="C473" s="38">
        <v>56</v>
      </c>
      <c r="D473" s="52" t="s">
        <v>2141</v>
      </c>
      <c r="E473" s="38" t="s">
        <v>2142</v>
      </c>
      <c r="F473" s="38" t="s">
        <v>2143</v>
      </c>
      <c r="G473" s="38" t="s">
        <v>2172</v>
      </c>
      <c r="H473" s="38" t="s">
        <v>2145</v>
      </c>
      <c r="I473" s="38" t="s">
        <v>2146</v>
      </c>
      <c r="J473" s="38" t="s">
        <v>2147</v>
      </c>
      <c r="K473" s="53"/>
    </row>
    <row r="474" spans="1:11" ht="15.75" customHeight="1">
      <c r="A474" s="52" t="s">
        <v>1088</v>
      </c>
      <c r="B474" s="62" t="s">
        <v>1089</v>
      </c>
      <c r="C474" s="38">
        <v>18</v>
      </c>
      <c r="D474" s="52" t="s">
        <v>2174</v>
      </c>
      <c r="E474" s="38" t="s">
        <v>2175</v>
      </c>
      <c r="F474" s="38" t="s">
        <v>2176</v>
      </c>
      <c r="G474" s="38" t="s">
        <v>2155</v>
      </c>
      <c r="H474" s="38" t="s">
        <v>2177</v>
      </c>
      <c r="I474" s="38" t="s">
        <v>2178</v>
      </c>
      <c r="J474" s="38" t="s">
        <v>2179</v>
      </c>
      <c r="K474" s="53"/>
    </row>
    <row r="475" spans="1:11" ht="15.75" customHeight="1">
      <c r="A475" s="52" t="s">
        <v>1169</v>
      </c>
      <c r="B475" s="62" t="s">
        <v>1170</v>
      </c>
      <c r="C475" s="38">
        <v>18</v>
      </c>
      <c r="D475" s="52" t="s">
        <v>2174</v>
      </c>
      <c r="E475" s="38" t="s">
        <v>2175</v>
      </c>
      <c r="F475" s="38" t="s">
        <v>2176</v>
      </c>
      <c r="G475" s="38" t="s">
        <v>2155</v>
      </c>
      <c r="H475" s="38" t="s">
        <v>2177</v>
      </c>
      <c r="I475" s="38" t="s">
        <v>2178</v>
      </c>
      <c r="J475" s="38" t="s">
        <v>2179</v>
      </c>
      <c r="K475" s="53"/>
    </row>
    <row r="476" spans="1:11" ht="15.75" customHeight="1">
      <c r="A476" s="52" t="s">
        <v>1069</v>
      </c>
      <c r="B476" s="62" t="s">
        <v>1070</v>
      </c>
      <c r="C476" s="38">
        <v>321</v>
      </c>
      <c r="D476" s="52" t="s">
        <v>2135</v>
      </c>
      <c r="E476" s="38" t="s">
        <v>2092</v>
      </c>
      <c r="F476" s="38" t="s">
        <v>2042</v>
      </c>
      <c r="G476" s="38" t="s">
        <v>2043</v>
      </c>
      <c r="H476" s="38" t="s">
        <v>2136</v>
      </c>
      <c r="I476" s="38" t="s">
        <v>2137</v>
      </c>
      <c r="J476" s="38" t="s">
        <v>2138</v>
      </c>
      <c r="K476" s="53"/>
    </row>
    <row r="477" spans="1:11" ht="15.75" customHeight="1">
      <c r="A477" s="52" t="s">
        <v>1047</v>
      </c>
      <c r="B477" s="62" t="s">
        <v>1048</v>
      </c>
      <c r="C477" s="38">
        <v>62</v>
      </c>
      <c r="D477" s="52" t="s">
        <v>2159</v>
      </c>
      <c r="E477" s="38" t="s">
        <v>2160</v>
      </c>
      <c r="F477" s="38" t="s">
        <v>2161</v>
      </c>
      <c r="G477" s="38" t="s">
        <v>2155</v>
      </c>
      <c r="H477" s="38" t="s">
        <v>2162</v>
      </c>
      <c r="I477" s="38" t="s">
        <v>2163</v>
      </c>
      <c r="J477" s="38" t="s">
        <v>2164</v>
      </c>
      <c r="K477" s="53"/>
    </row>
    <row r="478" spans="1:11" ht="15.75" customHeight="1">
      <c r="A478" s="52" t="s">
        <v>1044</v>
      </c>
      <c r="B478" s="62" t="s">
        <v>1045</v>
      </c>
      <c r="C478" s="38">
        <v>124</v>
      </c>
      <c r="D478" s="52" t="s">
        <v>2101</v>
      </c>
      <c r="E478" s="38" t="s">
        <v>2102</v>
      </c>
      <c r="F478" s="38" t="s">
        <v>2103</v>
      </c>
      <c r="G478" s="38" t="s">
        <v>2104</v>
      </c>
      <c r="H478" s="38" t="s">
        <v>2077</v>
      </c>
      <c r="I478" s="38" t="s">
        <v>2105</v>
      </c>
      <c r="J478" s="38" t="s">
        <v>2106</v>
      </c>
      <c r="K478" s="53"/>
    </row>
    <row r="479" spans="1:11" ht="15.75" customHeight="1">
      <c r="A479" s="52" t="s">
        <v>1041</v>
      </c>
      <c r="B479" s="62" t="s">
        <v>1042</v>
      </c>
      <c r="C479" s="38">
        <v>66</v>
      </c>
      <c r="D479" s="52" t="s">
        <v>2174</v>
      </c>
      <c r="E479" s="38" t="s">
        <v>2175</v>
      </c>
      <c r="F479" s="38" t="s">
        <v>2176</v>
      </c>
      <c r="G479" s="38" t="s">
        <v>2104</v>
      </c>
      <c r="H479" s="38" t="s">
        <v>2177</v>
      </c>
      <c r="I479" s="38" t="s">
        <v>2178</v>
      </c>
      <c r="J479" s="38" t="s">
        <v>2179</v>
      </c>
      <c r="K479" s="53"/>
    </row>
    <row r="480" spans="1:11" ht="15.75" customHeight="1">
      <c r="A480" s="52" t="s">
        <v>1038</v>
      </c>
      <c r="B480" s="62" t="s">
        <v>1039</v>
      </c>
      <c r="C480" s="38">
        <v>124</v>
      </c>
      <c r="D480" s="52" t="s">
        <v>2101</v>
      </c>
      <c r="E480" s="38" t="s">
        <v>2102</v>
      </c>
      <c r="F480" s="38" t="s">
        <v>2103</v>
      </c>
      <c r="G480" s="38" t="s">
        <v>2104</v>
      </c>
      <c r="H480" s="38" t="s">
        <v>2077</v>
      </c>
      <c r="I480" s="38" t="s">
        <v>2105</v>
      </c>
      <c r="J480" s="38" t="s">
        <v>2106</v>
      </c>
      <c r="K480" s="53"/>
    </row>
    <row r="481" spans="1:11" ht="15.75" customHeight="1">
      <c r="A481" s="52" t="s">
        <v>693</v>
      </c>
      <c r="B481" s="62" t="s">
        <v>694</v>
      </c>
      <c r="C481" s="38">
        <v>9</v>
      </c>
      <c r="D481" s="52" t="s">
        <v>2167</v>
      </c>
      <c r="E481" s="38" t="s">
        <v>2128</v>
      </c>
      <c r="F481" s="38" t="s">
        <v>2168</v>
      </c>
      <c r="G481" s="38" t="s">
        <v>2086</v>
      </c>
      <c r="H481" s="38" t="s">
        <v>2169</v>
      </c>
      <c r="I481" s="38" t="s">
        <v>2170</v>
      </c>
      <c r="J481" s="38" t="s">
        <v>2171</v>
      </c>
      <c r="K481" s="53"/>
    </row>
    <row r="482" spans="1:11" ht="15.75" customHeight="1">
      <c r="A482" s="52" t="s">
        <v>660</v>
      </c>
      <c r="B482" s="62" t="s">
        <v>661</v>
      </c>
      <c r="C482" s="38">
        <v>124</v>
      </c>
      <c r="D482" s="52" t="s">
        <v>2101</v>
      </c>
      <c r="E482" s="38" t="s">
        <v>2102</v>
      </c>
      <c r="F482" s="38" t="s">
        <v>2103</v>
      </c>
      <c r="G482" s="38" t="s">
        <v>2104</v>
      </c>
      <c r="H482" s="38" t="s">
        <v>2077</v>
      </c>
      <c r="I482" s="38" t="s">
        <v>2105</v>
      </c>
      <c r="J482" s="38" t="s">
        <v>2106</v>
      </c>
      <c r="K482" s="53"/>
    </row>
    <row r="483" spans="1:11" ht="15.75" customHeight="1">
      <c r="A483" s="52" t="s">
        <v>663</v>
      </c>
      <c r="B483" s="62" t="s">
        <v>664</v>
      </c>
      <c r="C483" s="38">
        <v>127</v>
      </c>
      <c r="D483" s="52" t="s">
        <v>2241</v>
      </c>
      <c r="E483" s="38" t="s">
        <v>2175</v>
      </c>
      <c r="F483" s="38" t="s">
        <v>2176</v>
      </c>
      <c r="G483" s="38" t="s">
        <v>2172</v>
      </c>
      <c r="H483" s="38" t="s">
        <v>2177</v>
      </c>
      <c r="I483" s="38" t="s">
        <v>2178</v>
      </c>
      <c r="J483" s="38" t="s">
        <v>2179</v>
      </c>
      <c r="K483" s="53"/>
    </row>
    <row r="484" spans="1:11" ht="15.75" customHeight="1">
      <c r="A484" s="52" t="s">
        <v>983</v>
      </c>
      <c r="B484" s="62" t="s">
        <v>984</v>
      </c>
      <c r="C484" s="38">
        <v>18</v>
      </c>
      <c r="D484" s="52" t="s">
        <v>2174</v>
      </c>
      <c r="E484" s="38" t="s">
        <v>2175</v>
      </c>
      <c r="F484" s="38" t="s">
        <v>2176</v>
      </c>
      <c r="G484" s="38" t="s">
        <v>2155</v>
      </c>
      <c r="H484" s="38" t="s">
        <v>2177</v>
      </c>
      <c r="I484" s="38" t="s">
        <v>2178</v>
      </c>
      <c r="J484" s="38" t="s">
        <v>2179</v>
      </c>
      <c r="K484" s="53"/>
    </row>
    <row r="485" spans="1:11" ht="15.75" customHeight="1">
      <c r="A485" s="52" t="s">
        <v>1298</v>
      </c>
      <c r="B485" s="62" t="s">
        <v>1299</v>
      </c>
      <c r="C485" s="38">
        <v>124</v>
      </c>
      <c r="D485" s="52" t="s">
        <v>2101</v>
      </c>
      <c r="E485" s="38" t="s">
        <v>2102</v>
      </c>
      <c r="F485" s="38" t="s">
        <v>2103</v>
      </c>
      <c r="G485" s="38" t="s">
        <v>2104</v>
      </c>
      <c r="H485" s="38" t="s">
        <v>2077</v>
      </c>
      <c r="I485" s="38" t="s">
        <v>2105</v>
      </c>
      <c r="J485" s="38" t="s">
        <v>2106</v>
      </c>
      <c r="K485" s="53"/>
    </row>
    <row r="486" spans="1:11" ht="15.75" customHeight="1">
      <c r="A486" s="52" t="s">
        <v>1292</v>
      </c>
      <c r="B486" s="62" t="s">
        <v>1293</v>
      </c>
      <c r="C486" s="38">
        <v>124</v>
      </c>
      <c r="D486" s="52" t="s">
        <v>2101</v>
      </c>
      <c r="E486" s="38" t="s">
        <v>2102</v>
      </c>
      <c r="F486" s="38" t="s">
        <v>2103</v>
      </c>
      <c r="G486" s="38" t="s">
        <v>2104</v>
      </c>
      <c r="H486" s="38" t="s">
        <v>2077</v>
      </c>
      <c r="I486" s="38" t="s">
        <v>2105</v>
      </c>
      <c r="J486" s="38" t="s">
        <v>2106</v>
      </c>
      <c r="K486" s="53"/>
    </row>
    <row r="487" spans="1:11" ht="15.75" customHeight="1">
      <c r="A487" s="52" t="s">
        <v>1295</v>
      </c>
      <c r="B487" s="62" t="s">
        <v>1296</v>
      </c>
      <c r="C487" s="38">
        <v>66</v>
      </c>
      <c r="D487" s="52" t="s">
        <v>2174</v>
      </c>
      <c r="E487" s="38" t="s">
        <v>2175</v>
      </c>
      <c r="F487" s="38" t="s">
        <v>2176</v>
      </c>
      <c r="G487" s="38" t="s">
        <v>2104</v>
      </c>
      <c r="H487" s="38" t="s">
        <v>2177</v>
      </c>
      <c r="I487" s="38" t="s">
        <v>2178</v>
      </c>
      <c r="J487" s="38" t="s">
        <v>2179</v>
      </c>
      <c r="K487" s="53"/>
    </row>
    <row r="488" spans="1:11" ht="15.75" customHeight="1">
      <c r="A488" s="52" t="s">
        <v>380</v>
      </c>
      <c r="B488" s="62" t="s">
        <v>381</v>
      </c>
      <c r="C488" s="38">
        <v>126</v>
      </c>
      <c r="D488" s="52" t="s">
        <v>2101</v>
      </c>
      <c r="E488" s="38" t="s">
        <v>2102</v>
      </c>
      <c r="F488" s="38" t="s">
        <v>2103</v>
      </c>
      <c r="G488" s="38" t="s">
        <v>2104</v>
      </c>
      <c r="H488" s="38" t="s">
        <v>2077</v>
      </c>
      <c r="I488" s="38" t="s">
        <v>2105</v>
      </c>
      <c r="J488" s="38" t="s">
        <v>2365</v>
      </c>
      <c r="K488" s="53"/>
    </row>
    <row r="489" spans="1:11" ht="15.75" customHeight="1">
      <c r="A489" s="52" t="s">
        <v>421</v>
      </c>
      <c r="B489" s="62" t="s">
        <v>422</v>
      </c>
      <c r="C489" s="38">
        <v>66</v>
      </c>
      <c r="D489" s="52" t="s">
        <v>2174</v>
      </c>
      <c r="E489" s="38" t="s">
        <v>2175</v>
      </c>
      <c r="F489" s="38" t="s">
        <v>2176</v>
      </c>
      <c r="G489" s="38" t="s">
        <v>2104</v>
      </c>
      <c r="H489" s="38" t="s">
        <v>2177</v>
      </c>
      <c r="I489" s="38" t="s">
        <v>2178</v>
      </c>
      <c r="J489" s="38" t="s">
        <v>2179</v>
      </c>
      <c r="K489" s="53"/>
    </row>
    <row r="490" spans="1:11" ht="15.75" customHeight="1">
      <c r="A490" s="52" t="s">
        <v>1271</v>
      </c>
      <c r="B490" s="62" t="s">
        <v>1272</v>
      </c>
      <c r="C490" s="38">
        <v>124</v>
      </c>
      <c r="D490" s="52" t="s">
        <v>2101</v>
      </c>
      <c r="E490" s="38" t="s">
        <v>2102</v>
      </c>
      <c r="F490" s="38" t="s">
        <v>2103</v>
      </c>
      <c r="G490" s="38" t="s">
        <v>2104</v>
      </c>
      <c r="H490" s="38" t="s">
        <v>2077</v>
      </c>
      <c r="I490" s="38" t="s">
        <v>2105</v>
      </c>
      <c r="J490" s="38" t="s">
        <v>2106</v>
      </c>
      <c r="K490" s="53"/>
    </row>
    <row r="491" spans="1:11" ht="15.75" customHeight="1">
      <c r="A491" s="52" t="s">
        <v>553</v>
      </c>
      <c r="B491" s="62" t="s">
        <v>554</v>
      </c>
      <c r="C491" s="38">
        <v>9</v>
      </c>
      <c r="D491" s="52" t="s">
        <v>2167</v>
      </c>
      <c r="E491" s="38" t="s">
        <v>2128</v>
      </c>
      <c r="F491" s="38" t="s">
        <v>2168</v>
      </c>
      <c r="G491" s="38" t="s">
        <v>2086</v>
      </c>
      <c r="H491" s="38" t="s">
        <v>2169</v>
      </c>
      <c r="I491" s="38" t="s">
        <v>2170</v>
      </c>
      <c r="J491" s="38" t="s">
        <v>2171</v>
      </c>
      <c r="K491" s="53"/>
    </row>
    <row r="492" spans="1:11" ht="15.75" customHeight="1">
      <c r="A492" s="52" t="s">
        <v>1618</v>
      </c>
      <c r="B492" s="62" t="s">
        <v>1619</v>
      </c>
      <c r="C492" s="38">
        <v>576</v>
      </c>
      <c r="D492" s="52" t="s">
        <v>2141</v>
      </c>
      <c r="E492" s="38" t="s">
        <v>2142</v>
      </c>
      <c r="F492" s="38" t="s">
        <v>2143</v>
      </c>
      <c r="G492" s="38" t="s">
        <v>2172</v>
      </c>
      <c r="H492" s="38" t="s">
        <v>2145</v>
      </c>
      <c r="I492" s="38" t="s">
        <v>2146</v>
      </c>
      <c r="J492" s="38" t="s">
        <v>2339</v>
      </c>
      <c r="K492" s="53"/>
    </row>
    <row r="493" spans="1:11" ht="15.75" customHeight="1">
      <c r="A493" s="52" t="s">
        <v>1458</v>
      </c>
      <c r="B493" s="62" t="s">
        <v>1459</v>
      </c>
      <c r="C493" s="38">
        <v>124</v>
      </c>
      <c r="D493" s="52" t="s">
        <v>2101</v>
      </c>
      <c r="E493" s="38" t="s">
        <v>2102</v>
      </c>
      <c r="F493" s="38" t="s">
        <v>2103</v>
      </c>
      <c r="G493" s="38" t="s">
        <v>2104</v>
      </c>
      <c r="H493" s="38" t="s">
        <v>2077</v>
      </c>
      <c r="I493" s="38" t="s">
        <v>2105</v>
      </c>
      <c r="J493" s="38" t="s">
        <v>2106</v>
      </c>
      <c r="K493" s="53"/>
    </row>
    <row r="494" spans="1:11" ht="15.75" customHeight="1">
      <c r="A494" s="52" t="s">
        <v>1178</v>
      </c>
      <c r="B494" s="62" t="s">
        <v>1179</v>
      </c>
      <c r="C494" s="38">
        <v>124</v>
      </c>
      <c r="D494" s="52" t="s">
        <v>2101</v>
      </c>
      <c r="E494" s="38" t="s">
        <v>2102</v>
      </c>
      <c r="F494" s="38" t="s">
        <v>2103</v>
      </c>
      <c r="G494" s="38" t="s">
        <v>2104</v>
      </c>
      <c r="H494" s="38" t="s">
        <v>2077</v>
      </c>
      <c r="I494" s="38" t="s">
        <v>2105</v>
      </c>
      <c r="J494" s="38" t="s">
        <v>2106</v>
      </c>
      <c r="K494" s="53"/>
    </row>
    <row r="495" spans="1:11" ht="15.75" customHeight="1">
      <c r="A495" s="52" t="s">
        <v>1172</v>
      </c>
      <c r="B495" s="62" t="s">
        <v>1173</v>
      </c>
      <c r="C495" s="38" t="s">
        <v>372</v>
      </c>
      <c r="D495" s="52" t="s">
        <v>2174</v>
      </c>
      <c r="E495" s="38" t="s">
        <v>2175</v>
      </c>
      <c r="F495" s="38" t="s">
        <v>2176</v>
      </c>
      <c r="G495" s="38" t="s">
        <v>2364</v>
      </c>
      <c r="H495" s="38" t="s">
        <v>2177</v>
      </c>
      <c r="I495" s="38" t="s">
        <v>2178</v>
      </c>
      <c r="J495" s="38" t="s">
        <v>2179</v>
      </c>
      <c r="K495" s="53"/>
    </row>
    <row r="496" spans="1:11"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J495" xr:uid="{00000000-0009-0000-0000-000002000000}"/>
  <mergeCells count="42">
    <mergeCell ref="T14:T15"/>
    <mergeCell ref="O16:O17"/>
    <mergeCell ref="T16:T17"/>
    <mergeCell ref="P16:P17"/>
    <mergeCell ref="Q16:Q17"/>
    <mergeCell ref="R16:R17"/>
    <mergeCell ref="S16:S17"/>
    <mergeCell ref="O14:O15"/>
    <mergeCell ref="P14:P15"/>
    <mergeCell ref="Q14:Q15"/>
    <mergeCell ref="R14:R15"/>
    <mergeCell ref="S14:S15"/>
    <mergeCell ref="T12:T13"/>
    <mergeCell ref="P6:P7"/>
    <mergeCell ref="Q6:Q7"/>
    <mergeCell ref="O8:O9"/>
    <mergeCell ref="P8:P9"/>
    <mergeCell ref="Q8:Q9"/>
    <mergeCell ref="P10:P11"/>
    <mergeCell ref="Q10:Q11"/>
    <mergeCell ref="O12:O13"/>
    <mergeCell ref="P12:P13"/>
    <mergeCell ref="Q12:Q13"/>
    <mergeCell ref="R12:R13"/>
    <mergeCell ref="S12:S13"/>
    <mergeCell ref="R10:R11"/>
    <mergeCell ref="S10:S11"/>
    <mergeCell ref="T10:T11"/>
    <mergeCell ref="O4:O5"/>
    <mergeCell ref="P4:P5"/>
    <mergeCell ref="Q4:Q5"/>
    <mergeCell ref="R4:R5"/>
    <mergeCell ref="S4:S5"/>
    <mergeCell ref="T4:T5"/>
    <mergeCell ref="O6:O7"/>
    <mergeCell ref="T6:T7"/>
    <mergeCell ref="O10:O11"/>
    <mergeCell ref="R6:R7"/>
    <mergeCell ref="S6:S7"/>
    <mergeCell ref="R8:R9"/>
    <mergeCell ref="S8:S9"/>
    <mergeCell ref="T8:T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E599"/>
    <outlinePr summaryBelow="0" summaryRight="0"/>
  </sheetPr>
  <dimension ref="A1:G1000"/>
  <sheetViews>
    <sheetView workbookViewId="0"/>
  </sheetViews>
  <sheetFormatPr defaultColWidth="14.42578125" defaultRowHeight="15" customHeight="1"/>
  <cols>
    <col min="1" max="1" width="23.28515625" customWidth="1"/>
    <col min="2" max="2" width="11.28515625" customWidth="1"/>
    <col min="3" max="6" width="14.42578125" customWidth="1"/>
  </cols>
  <sheetData>
    <row r="1" spans="1:7" ht="38.25" customHeight="1">
      <c r="A1" s="39" t="s">
        <v>2366</v>
      </c>
      <c r="B1" s="62"/>
      <c r="C1" s="62"/>
      <c r="D1" s="62"/>
      <c r="E1" s="62"/>
      <c r="F1" s="62"/>
    </row>
    <row r="2" spans="1:7" ht="15.75" customHeight="1">
      <c r="A2" s="40"/>
      <c r="B2" s="62"/>
      <c r="C2" s="62"/>
      <c r="D2" s="62"/>
      <c r="E2" s="62"/>
      <c r="F2" s="62"/>
    </row>
    <row r="3" spans="1:7" ht="15.75" customHeight="1">
      <c r="A3" s="64" t="s">
        <v>2367</v>
      </c>
      <c r="B3" s="64" t="s">
        <v>2368</v>
      </c>
      <c r="C3" s="64" t="s">
        <v>2369</v>
      </c>
      <c r="D3" s="64" t="s">
        <v>2370</v>
      </c>
      <c r="E3" s="64" t="s">
        <v>1789</v>
      </c>
      <c r="F3" s="64" t="s">
        <v>2371</v>
      </c>
      <c r="G3" s="65"/>
    </row>
    <row r="4" spans="1:7" ht="15.75" customHeight="1">
      <c r="A4" s="62" t="s">
        <v>2372</v>
      </c>
      <c r="B4" s="62" t="str">
        <f ca="1">IFERROR(__xludf.DUMMYFUNCTION("INDEX(SPLIT(A4,""_""),1,1)"),"acs1")</f>
        <v>acs1</v>
      </c>
      <c r="C4" s="62">
        <v>121</v>
      </c>
      <c r="D4" s="62">
        <v>1424</v>
      </c>
      <c r="E4" s="62">
        <v>8.4971900000000003E-2</v>
      </c>
      <c r="F4" s="62" t="s">
        <v>3</v>
      </c>
    </row>
    <row r="5" spans="1:7" ht="15.75" hidden="1" customHeight="1">
      <c r="A5" s="62" t="s">
        <v>2373</v>
      </c>
      <c r="B5" s="62" t="str">
        <f ca="1">IFERROR(__xludf.DUMMYFUNCTION("INDEX(SPLIT(A5,""_""),1,1)"),"acs1")</f>
        <v>acs1</v>
      </c>
      <c r="C5" s="62">
        <v>121</v>
      </c>
      <c r="D5" s="62">
        <v>1424</v>
      </c>
      <c r="E5" s="62">
        <v>8.4971900000000003E-2</v>
      </c>
      <c r="F5" s="62" t="s">
        <v>2374</v>
      </c>
    </row>
    <row r="6" spans="1:7" ht="15.75" hidden="1" customHeight="1">
      <c r="A6" s="62" t="s">
        <v>2375</v>
      </c>
      <c r="B6" s="62" t="str">
        <f ca="1">IFERROR(__xludf.DUMMYFUNCTION("INDEX(SPLIT(A6,""_""),1,1)"),"acs1")</f>
        <v>acs1</v>
      </c>
      <c r="C6" s="62">
        <v>209</v>
      </c>
      <c r="D6" s="62">
        <v>1424</v>
      </c>
      <c r="E6" s="62">
        <v>0.14677000000000001</v>
      </c>
      <c r="F6" s="62" t="s">
        <v>2374</v>
      </c>
    </row>
    <row r="7" spans="1:7" ht="15.75" hidden="1" customHeight="1">
      <c r="A7" s="62" t="s">
        <v>2376</v>
      </c>
      <c r="B7" s="62" t="str">
        <f ca="1">IFERROR(__xludf.DUMMYFUNCTION("INDEX(SPLIT(A7,""_""),1,1)"),"acs1")</f>
        <v>acs1</v>
      </c>
      <c r="C7" s="62">
        <v>209</v>
      </c>
      <c r="D7" s="62">
        <v>1424</v>
      </c>
      <c r="E7" s="62">
        <v>0.14677000000000001</v>
      </c>
      <c r="F7" s="62" t="s">
        <v>2374</v>
      </c>
    </row>
    <row r="8" spans="1:7" ht="15.75" customHeight="1">
      <c r="A8" s="62" t="s">
        <v>2377</v>
      </c>
      <c r="B8" s="62" t="str">
        <f ca="1">IFERROR(__xludf.DUMMYFUNCTION("INDEX(SPLIT(A8,""_""),1,1)"),"acs2")</f>
        <v>acs2</v>
      </c>
      <c r="C8" s="62">
        <v>418</v>
      </c>
      <c r="D8" s="62">
        <v>1115</v>
      </c>
      <c r="E8" s="62">
        <v>0.374888</v>
      </c>
      <c r="F8" s="62" t="s">
        <v>3</v>
      </c>
    </row>
    <row r="9" spans="1:7" ht="15.75" hidden="1" customHeight="1">
      <c r="A9" s="62" t="s">
        <v>2378</v>
      </c>
      <c r="B9" s="62" t="str">
        <f ca="1">IFERROR(__xludf.DUMMYFUNCTION("INDEX(SPLIT(A9,""_""),1,1)"),"acs2")</f>
        <v>acs2</v>
      </c>
      <c r="C9" s="62">
        <v>418</v>
      </c>
      <c r="D9" s="62">
        <v>1115</v>
      </c>
      <c r="E9" s="62">
        <v>0.374888</v>
      </c>
      <c r="F9" s="62" t="s">
        <v>2374</v>
      </c>
    </row>
    <row r="10" spans="1:7" ht="15.75" hidden="1" customHeight="1">
      <c r="A10" s="62" t="s">
        <v>2379</v>
      </c>
      <c r="B10" s="62" t="str">
        <f ca="1">IFERROR(__xludf.DUMMYFUNCTION("INDEX(SPLIT(A10,""_""),1,1)"),"acs2")</f>
        <v>acs2</v>
      </c>
      <c r="C10" s="62">
        <v>400</v>
      </c>
      <c r="D10" s="62">
        <v>1115</v>
      </c>
      <c r="E10" s="62">
        <v>0.35874400000000001</v>
      </c>
      <c r="F10" s="62" t="s">
        <v>2374</v>
      </c>
    </row>
    <row r="11" spans="1:7" ht="15.75" hidden="1" customHeight="1">
      <c r="A11" s="62" t="s">
        <v>2380</v>
      </c>
      <c r="B11" s="62" t="str">
        <f ca="1">IFERROR(__xludf.DUMMYFUNCTION("INDEX(SPLIT(A11,""_""),1,1)"),"acs2")</f>
        <v>acs2</v>
      </c>
      <c r="C11" s="62">
        <v>379</v>
      </c>
      <c r="D11" s="62">
        <v>1115</v>
      </c>
      <c r="E11" s="62">
        <v>0.33990999999999999</v>
      </c>
      <c r="F11" s="62" t="s">
        <v>2374</v>
      </c>
    </row>
    <row r="12" spans="1:7" ht="15.75" hidden="1" customHeight="1">
      <c r="A12" s="62" t="s">
        <v>2381</v>
      </c>
      <c r="B12" s="62" t="str">
        <f ca="1">IFERROR(__xludf.DUMMYFUNCTION("INDEX(SPLIT(A12,""_""),1,1)"),"acs2")</f>
        <v>acs2</v>
      </c>
      <c r="C12" s="62">
        <v>418</v>
      </c>
      <c r="D12" s="62">
        <v>1115</v>
      </c>
      <c r="E12" s="62">
        <v>0.374888</v>
      </c>
      <c r="F12" s="62" t="s">
        <v>2374</v>
      </c>
    </row>
    <row r="13" spans="1:7" ht="15.75" customHeight="1">
      <c r="A13" s="62" t="s">
        <v>2382</v>
      </c>
      <c r="B13" s="62" t="str">
        <f ca="1">IFERROR(__xludf.DUMMYFUNCTION("INDEX(SPLIT(A13,""_""),1,1)"),"acs3")</f>
        <v>acs3</v>
      </c>
      <c r="C13" s="62">
        <v>0</v>
      </c>
      <c r="D13" s="62">
        <v>2339</v>
      </c>
      <c r="E13" s="62">
        <v>0</v>
      </c>
      <c r="F13" s="62" t="s">
        <v>3</v>
      </c>
    </row>
    <row r="14" spans="1:7" ht="15.75" hidden="1" customHeight="1">
      <c r="A14" s="62" t="s">
        <v>2383</v>
      </c>
      <c r="B14" s="62" t="str">
        <f ca="1">IFERROR(__xludf.DUMMYFUNCTION("INDEX(SPLIT(A14,""_""),1,1)"),"acs3")</f>
        <v>acs3</v>
      </c>
      <c r="C14" s="62">
        <v>0</v>
      </c>
      <c r="D14" s="62">
        <v>2297</v>
      </c>
      <c r="E14" s="62">
        <v>0</v>
      </c>
      <c r="F14" s="62" t="s">
        <v>2374</v>
      </c>
    </row>
    <row r="15" spans="1:7" ht="15.75" hidden="1" customHeight="1">
      <c r="A15" s="62" t="s">
        <v>2384</v>
      </c>
      <c r="B15" s="62" t="str">
        <f ca="1">IFERROR(__xludf.DUMMYFUNCTION("INDEX(SPLIT(A15,""_""),1,1)"),"acs3")</f>
        <v>acs3</v>
      </c>
      <c r="C15" s="62">
        <v>0</v>
      </c>
      <c r="D15" s="62">
        <v>2297</v>
      </c>
      <c r="E15" s="62">
        <v>0</v>
      </c>
      <c r="F15" s="62" t="s">
        <v>2374</v>
      </c>
    </row>
    <row r="16" spans="1:7" ht="15.75" hidden="1" customHeight="1">
      <c r="A16" s="62" t="s">
        <v>2385</v>
      </c>
      <c r="B16" s="62" t="str">
        <f ca="1">IFERROR(__xludf.DUMMYFUNCTION("INDEX(SPLIT(A16,""_""),1,1)"),"acs3")</f>
        <v>acs3</v>
      </c>
      <c r="C16" s="62">
        <v>0</v>
      </c>
      <c r="D16" s="62">
        <v>2297</v>
      </c>
      <c r="E16" s="62">
        <v>0</v>
      </c>
      <c r="F16" s="62" t="s">
        <v>2374</v>
      </c>
    </row>
    <row r="17" spans="1:6" ht="15.75" hidden="1" customHeight="1">
      <c r="A17" s="62" t="s">
        <v>2386</v>
      </c>
      <c r="B17" s="62" t="str">
        <f ca="1">IFERROR(__xludf.DUMMYFUNCTION("INDEX(SPLIT(A17,""_""),1,1)"),"acs3")</f>
        <v>acs3</v>
      </c>
      <c r="C17" s="62">
        <v>0</v>
      </c>
      <c r="D17" s="62">
        <v>2297</v>
      </c>
      <c r="E17" s="62">
        <v>0</v>
      </c>
      <c r="F17" s="62" t="s">
        <v>2374</v>
      </c>
    </row>
    <row r="18" spans="1:6" ht="15.75" hidden="1" customHeight="1">
      <c r="A18" s="62" t="s">
        <v>2387</v>
      </c>
      <c r="B18" s="62" t="str">
        <f ca="1">IFERROR(__xludf.DUMMYFUNCTION("INDEX(SPLIT(A18,""_""),1,1)"),"acs3")</f>
        <v>acs3</v>
      </c>
      <c r="C18" s="62">
        <v>0</v>
      </c>
      <c r="D18" s="62">
        <v>2297</v>
      </c>
      <c r="E18" s="62">
        <v>0</v>
      </c>
      <c r="F18" s="62" t="s">
        <v>2374</v>
      </c>
    </row>
    <row r="19" spans="1:6" ht="15.75" customHeight="1">
      <c r="A19" s="62" t="s">
        <v>2388</v>
      </c>
      <c r="B19" s="62" t="str">
        <f ca="1">IFERROR(__xludf.DUMMYFUNCTION("INDEX(SPLIT(A19,""_""),1,1)"),"acs4")</f>
        <v>acs4</v>
      </c>
      <c r="C19" s="62">
        <v>0</v>
      </c>
      <c r="D19" s="62">
        <v>380</v>
      </c>
      <c r="E19" s="62">
        <v>0</v>
      </c>
      <c r="F19" s="62" t="s">
        <v>3</v>
      </c>
    </row>
    <row r="20" spans="1:6" ht="15.75" hidden="1" customHeight="1">
      <c r="A20" s="62" t="s">
        <v>2389</v>
      </c>
      <c r="B20" s="62" t="str">
        <f ca="1">IFERROR(__xludf.DUMMYFUNCTION("INDEX(SPLIT(A20,""_""),1,1)"),"acs4")</f>
        <v>acs4</v>
      </c>
      <c r="C20" s="62">
        <v>0</v>
      </c>
      <c r="D20" s="62">
        <v>380</v>
      </c>
      <c r="E20" s="62">
        <v>0</v>
      </c>
      <c r="F20" s="62" t="s">
        <v>2374</v>
      </c>
    </row>
    <row r="21" spans="1:6" ht="15.75" hidden="1" customHeight="1">
      <c r="A21" s="62" t="s">
        <v>2390</v>
      </c>
      <c r="B21" s="62" t="str">
        <f ca="1">IFERROR(__xludf.DUMMYFUNCTION("INDEX(SPLIT(A21,""_""),1,1)"),"acs4")</f>
        <v>acs4</v>
      </c>
      <c r="C21" s="62">
        <v>0</v>
      </c>
      <c r="D21" s="62">
        <v>380</v>
      </c>
      <c r="E21" s="62">
        <v>0</v>
      </c>
      <c r="F21" s="62" t="s">
        <v>2374</v>
      </c>
    </row>
    <row r="22" spans="1:6" ht="15.75" customHeight="1">
      <c r="A22" s="62" t="s">
        <v>2391</v>
      </c>
      <c r="B22" s="62" t="str">
        <f ca="1">IFERROR(__xludf.DUMMYFUNCTION("INDEX(SPLIT(A22,""_""),1,1)"),"bcs1")</f>
        <v>bcs1</v>
      </c>
      <c r="C22" s="62">
        <v>1109</v>
      </c>
      <c r="D22" s="62">
        <v>1424</v>
      </c>
      <c r="E22" s="62">
        <v>0.77879200000000004</v>
      </c>
      <c r="F22" s="62" t="s">
        <v>3</v>
      </c>
    </row>
    <row r="23" spans="1:6" ht="15.75" hidden="1" customHeight="1">
      <c r="A23" s="62" t="s">
        <v>2392</v>
      </c>
      <c r="B23" s="62" t="str">
        <f ca="1">IFERROR(__xludf.DUMMYFUNCTION("INDEX(SPLIT(A23,""_""),1,1)"),"bcs1")</f>
        <v>bcs1</v>
      </c>
      <c r="C23" s="62">
        <v>43</v>
      </c>
      <c r="D23" s="62">
        <v>1424</v>
      </c>
      <c r="E23" s="62">
        <v>3.0196600000000001E-2</v>
      </c>
      <c r="F23" s="62" t="s">
        <v>2374</v>
      </c>
    </row>
    <row r="24" spans="1:6" ht="15.75" hidden="1" customHeight="1">
      <c r="A24" s="62" t="s">
        <v>2393</v>
      </c>
      <c r="B24" s="62" t="str">
        <f ca="1">IFERROR(__xludf.DUMMYFUNCTION("INDEX(SPLIT(A24,""_""),1,1)"),"bcs1")</f>
        <v>bcs1</v>
      </c>
      <c r="C24" s="62">
        <v>43</v>
      </c>
      <c r="D24" s="62">
        <v>1424</v>
      </c>
      <c r="E24" s="62">
        <v>3.0196600000000001E-2</v>
      </c>
      <c r="F24" s="62" t="s">
        <v>2374</v>
      </c>
    </row>
    <row r="25" spans="1:6" ht="15.75" hidden="1" customHeight="1">
      <c r="A25" s="62" t="s">
        <v>2394</v>
      </c>
      <c r="B25" s="62" t="str">
        <f ca="1">IFERROR(__xludf.DUMMYFUNCTION("INDEX(SPLIT(A25,""_""),1,1)"),"bcs1")</f>
        <v>bcs1</v>
      </c>
      <c r="C25" s="62">
        <v>43</v>
      </c>
      <c r="D25" s="62">
        <v>1424</v>
      </c>
      <c r="E25" s="62">
        <v>3.0196600000000001E-2</v>
      </c>
      <c r="F25" s="62" t="s">
        <v>2374</v>
      </c>
    </row>
    <row r="26" spans="1:6" ht="15.75" customHeight="1">
      <c r="A26" s="62" t="s">
        <v>2395</v>
      </c>
      <c r="B26" s="62" t="str">
        <f ca="1">IFERROR(__xludf.DUMMYFUNCTION("INDEX(SPLIT(A26,""_""),1,1)"),"bcs2")</f>
        <v>bcs2</v>
      </c>
      <c r="C26" s="62">
        <v>906</v>
      </c>
      <c r="D26" s="62">
        <v>1115</v>
      </c>
      <c r="E26" s="62">
        <v>0.81255599999999994</v>
      </c>
      <c r="F26" s="62" t="s">
        <v>3</v>
      </c>
    </row>
    <row r="27" spans="1:6" ht="15.75" hidden="1" customHeight="1">
      <c r="A27" s="62" t="s">
        <v>2396</v>
      </c>
      <c r="B27" s="62" t="str">
        <f ca="1">IFERROR(__xludf.DUMMYFUNCTION("INDEX(SPLIT(A27,""_""),1,1)"),"bcs2")</f>
        <v>bcs2</v>
      </c>
      <c r="C27" s="62">
        <v>0</v>
      </c>
      <c r="D27" s="62">
        <v>1115</v>
      </c>
      <c r="E27" s="62">
        <v>0</v>
      </c>
      <c r="F27" s="62" t="s">
        <v>2374</v>
      </c>
    </row>
    <row r="28" spans="1:6" ht="15.75" hidden="1" customHeight="1">
      <c r="A28" s="62" t="s">
        <v>2397</v>
      </c>
      <c r="B28" s="62" t="str">
        <f ca="1">IFERROR(__xludf.DUMMYFUNCTION("INDEX(SPLIT(A28,""_""),1,1)"),"bcs2")</f>
        <v>bcs2</v>
      </c>
      <c r="C28" s="62">
        <v>0</v>
      </c>
      <c r="D28" s="62">
        <v>1115</v>
      </c>
      <c r="E28" s="62">
        <v>0</v>
      </c>
      <c r="F28" s="62" t="s">
        <v>2374</v>
      </c>
    </row>
    <row r="29" spans="1:6" ht="15.75" hidden="1" customHeight="1">
      <c r="A29" s="62" t="s">
        <v>2398</v>
      </c>
      <c r="B29" s="62" t="str">
        <f ca="1">IFERROR(__xludf.DUMMYFUNCTION("INDEX(SPLIT(A29,""_""),1,1)"),"bcs2")</f>
        <v>bcs2</v>
      </c>
      <c r="C29" s="62">
        <v>0</v>
      </c>
      <c r="D29" s="62">
        <v>1115</v>
      </c>
      <c r="E29" s="62">
        <v>0</v>
      </c>
      <c r="F29" s="62" t="s">
        <v>2374</v>
      </c>
    </row>
    <row r="30" spans="1:6" ht="15.75" hidden="1" customHeight="1">
      <c r="A30" s="62" t="s">
        <v>2399</v>
      </c>
      <c r="B30" s="62" t="str">
        <f ca="1">IFERROR(__xludf.DUMMYFUNCTION("INDEX(SPLIT(A30,""_""),1,1)"),"bcs2")</f>
        <v>bcs2</v>
      </c>
      <c r="C30" s="62">
        <v>0</v>
      </c>
      <c r="D30" s="62">
        <v>1115</v>
      </c>
      <c r="E30" s="62">
        <v>0</v>
      </c>
      <c r="F30" s="62" t="s">
        <v>2374</v>
      </c>
    </row>
    <row r="31" spans="1:6" ht="15.75" hidden="1" customHeight="1">
      <c r="A31" s="62" t="s">
        <v>2400</v>
      </c>
      <c r="B31" s="62" t="str">
        <f ca="1">IFERROR(__xludf.DUMMYFUNCTION("INDEX(SPLIT(A31,""_""),1,1)"),"bcs2")</f>
        <v>bcs2</v>
      </c>
      <c r="C31" s="62">
        <v>0</v>
      </c>
      <c r="D31" s="62">
        <v>1115</v>
      </c>
      <c r="E31" s="62">
        <v>0</v>
      </c>
      <c r="F31" s="62" t="s">
        <v>2374</v>
      </c>
    </row>
    <row r="32" spans="1:6" ht="15.75" customHeight="1">
      <c r="A32" s="62" t="s">
        <v>2401</v>
      </c>
      <c r="B32" s="62" t="str">
        <f ca="1">IFERROR(__xludf.DUMMYFUNCTION("INDEX(SPLIT(A32,""_""),1,1)"),"bcs3")</f>
        <v>bcs3</v>
      </c>
      <c r="C32" s="62">
        <v>3045</v>
      </c>
      <c r="D32" s="62">
        <v>3647</v>
      </c>
      <c r="E32" s="62">
        <v>0.83493300000000004</v>
      </c>
      <c r="F32" s="62" t="s">
        <v>3</v>
      </c>
    </row>
    <row r="33" spans="1:7" ht="15.75" hidden="1" customHeight="1">
      <c r="A33" s="62" t="s">
        <v>2402</v>
      </c>
      <c r="B33" s="62" t="str">
        <f ca="1">IFERROR(__xludf.DUMMYFUNCTION("INDEX(SPLIT(A33,""_""),1,1)"),"bcs3")</f>
        <v>bcs3</v>
      </c>
      <c r="C33" s="62">
        <v>2962</v>
      </c>
      <c r="D33" s="62">
        <v>3647</v>
      </c>
      <c r="E33" s="62">
        <v>0.81217399999999995</v>
      </c>
      <c r="F33" s="62" t="s">
        <v>2374</v>
      </c>
    </row>
    <row r="34" spans="1:7" ht="15.75" hidden="1" customHeight="1">
      <c r="A34" s="62" t="s">
        <v>2403</v>
      </c>
      <c r="B34" s="62" t="str">
        <f ca="1">IFERROR(__xludf.DUMMYFUNCTION("INDEX(SPLIT(A34,""_""),1,1)"),"bcs3")</f>
        <v>bcs3</v>
      </c>
      <c r="C34" s="62">
        <v>2995</v>
      </c>
      <c r="D34" s="62">
        <v>3647</v>
      </c>
      <c r="E34" s="62">
        <v>0.82122300000000004</v>
      </c>
      <c r="F34" s="62" t="s">
        <v>2374</v>
      </c>
    </row>
    <row r="35" spans="1:7" ht="15.75" hidden="1" customHeight="1">
      <c r="A35" s="62" t="s">
        <v>2404</v>
      </c>
      <c r="B35" s="62" t="str">
        <f ca="1">IFERROR(__xludf.DUMMYFUNCTION("INDEX(SPLIT(A35,""_""),1,1)"),"bcs3")</f>
        <v>bcs3</v>
      </c>
      <c r="C35" s="62">
        <v>3013</v>
      </c>
      <c r="D35" s="62">
        <v>3647</v>
      </c>
      <c r="E35" s="62">
        <v>0.82615899999999998</v>
      </c>
      <c r="F35" s="62" t="s">
        <v>2374</v>
      </c>
    </row>
    <row r="36" spans="1:7" ht="15.75" hidden="1" customHeight="1">
      <c r="A36" s="62" t="s">
        <v>2405</v>
      </c>
      <c r="B36" s="62" t="str">
        <f ca="1">IFERROR(__xludf.DUMMYFUNCTION("INDEX(SPLIT(A36,""_""),1,1)"),"bcs3")</f>
        <v>bcs3</v>
      </c>
      <c r="C36" s="62">
        <v>2996</v>
      </c>
      <c r="D36" s="62">
        <v>3647</v>
      </c>
      <c r="E36" s="62">
        <v>0.82149700000000003</v>
      </c>
      <c r="F36" s="62" t="s">
        <v>2374</v>
      </c>
    </row>
    <row r="37" spans="1:7" ht="15.75" hidden="1" customHeight="1">
      <c r="A37" s="62" t="s">
        <v>2406</v>
      </c>
      <c r="B37" s="62" t="str">
        <f ca="1">IFERROR(__xludf.DUMMYFUNCTION("INDEX(SPLIT(A37,""_""),1,1)"),"bcs3")</f>
        <v>bcs3</v>
      </c>
      <c r="C37" s="62">
        <v>2988</v>
      </c>
      <c r="D37" s="62">
        <v>3647</v>
      </c>
      <c r="E37" s="62">
        <v>0.819303</v>
      </c>
      <c r="F37" s="62" t="s">
        <v>2374</v>
      </c>
    </row>
    <row r="38" spans="1:7" ht="15.75" hidden="1" customHeight="1">
      <c r="A38" s="62" t="s">
        <v>2407</v>
      </c>
      <c r="B38" s="62" t="str">
        <f ca="1">IFERROR(__xludf.DUMMYFUNCTION("INDEX(SPLIT(A38,""_""),1,1)"),"bcs3")</f>
        <v>bcs3</v>
      </c>
      <c r="C38" s="62">
        <v>2995</v>
      </c>
      <c r="D38" s="62">
        <v>3647</v>
      </c>
      <c r="E38" s="62">
        <v>0.82122300000000004</v>
      </c>
      <c r="F38" s="62" t="s">
        <v>2374</v>
      </c>
      <c r="G38" s="62"/>
    </row>
    <row r="39" spans="1:7" ht="15.75" hidden="1" customHeight="1">
      <c r="A39" s="62" t="s">
        <v>2408</v>
      </c>
      <c r="B39" s="62" t="str">
        <f ca="1">IFERROR(__xludf.DUMMYFUNCTION("INDEX(SPLIT(A39,""_""),1,1)"),"bcs3")</f>
        <v>bcs3</v>
      </c>
      <c r="C39" s="62">
        <v>2995</v>
      </c>
      <c r="D39" s="62">
        <v>3647</v>
      </c>
      <c r="E39" s="62">
        <v>0.82122300000000004</v>
      </c>
      <c r="F39" s="62" t="s">
        <v>2374</v>
      </c>
      <c r="G39" s="62"/>
    </row>
    <row r="40" spans="1:7" ht="15.75" hidden="1" customHeight="1">
      <c r="A40" s="62" t="s">
        <v>2409</v>
      </c>
      <c r="B40" s="62" t="str">
        <f ca="1">IFERROR(__xludf.DUMMYFUNCTION("INDEX(SPLIT(A40,""_""),1,1)"),"bcs3")</f>
        <v>bcs3</v>
      </c>
      <c r="C40" s="62">
        <v>3013</v>
      </c>
      <c r="D40" s="62">
        <v>3647</v>
      </c>
      <c r="E40" s="62">
        <v>0.82615899999999998</v>
      </c>
      <c r="F40" s="62" t="s">
        <v>2374</v>
      </c>
      <c r="G40" s="62"/>
    </row>
    <row r="41" spans="1:7" ht="15.75" hidden="1" customHeight="1">
      <c r="A41" s="62" t="s">
        <v>2410</v>
      </c>
      <c r="B41" s="62" t="str">
        <f ca="1">IFERROR(__xludf.DUMMYFUNCTION("INDEX(SPLIT(A41,""_""),1,1)"),"bcs3")</f>
        <v>bcs3</v>
      </c>
      <c r="C41" s="62">
        <v>3045</v>
      </c>
      <c r="D41" s="62">
        <v>3647</v>
      </c>
      <c r="E41" s="62">
        <v>0.83493300000000004</v>
      </c>
      <c r="F41" s="62" t="s">
        <v>2374</v>
      </c>
      <c r="G41" s="62"/>
    </row>
    <row r="42" spans="1:7" ht="15.75" hidden="1" customHeight="1">
      <c r="A42" s="62" t="s">
        <v>2411</v>
      </c>
      <c r="B42" s="62" t="str">
        <f ca="1">IFERROR(__xludf.DUMMYFUNCTION("INDEX(SPLIT(A42,""_""),1,1)"),"bcs3")</f>
        <v>bcs3</v>
      </c>
      <c r="C42" s="62">
        <v>2979</v>
      </c>
      <c r="D42" s="62">
        <v>3647</v>
      </c>
      <c r="E42" s="62">
        <v>0.81683600000000001</v>
      </c>
      <c r="F42" s="62" t="s">
        <v>2374</v>
      </c>
      <c r="G42" s="62"/>
    </row>
    <row r="43" spans="1:7" ht="15.75" hidden="1" customHeight="1">
      <c r="A43" s="62" t="s">
        <v>2412</v>
      </c>
      <c r="B43" s="62" t="str">
        <f ca="1">IFERROR(__xludf.DUMMYFUNCTION("INDEX(SPLIT(A43,""_""),1,1)"),"bcs3")</f>
        <v>bcs3</v>
      </c>
      <c r="C43" s="62">
        <v>2983</v>
      </c>
      <c r="D43" s="62">
        <v>3647</v>
      </c>
      <c r="E43" s="62">
        <v>0.81793199999999999</v>
      </c>
      <c r="F43" s="62" t="s">
        <v>2374</v>
      </c>
      <c r="G43" s="62"/>
    </row>
    <row r="44" spans="1:7" ht="15.75" customHeight="1">
      <c r="A44" s="62" t="s">
        <v>2413</v>
      </c>
      <c r="B44" s="62" t="str">
        <f ca="1">IFERROR(__xludf.DUMMYFUNCTION("INDEX(SPLIT(A44,""_""),1,1)"),"bcs4")</f>
        <v>bcs4</v>
      </c>
      <c r="C44" s="62">
        <v>1275</v>
      </c>
      <c r="D44" s="62">
        <v>1847</v>
      </c>
      <c r="E44" s="62">
        <v>0.69030899999999995</v>
      </c>
      <c r="F44" s="62" t="s">
        <v>3</v>
      </c>
      <c r="G44" s="62"/>
    </row>
    <row r="45" spans="1:7" ht="15.75" hidden="1" customHeight="1">
      <c r="A45" s="62" t="s">
        <v>2414</v>
      </c>
      <c r="B45" s="62" t="str">
        <f ca="1">IFERROR(__xludf.DUMMYFUNCTION("INDEX(SPLIT(A45,""_""),1,1)"),"bcs4")</f>
        <v>bcs4</v>
      </c>
      <c r="C45" s="62">
        <v>1292</v>
      </c>
      <c r="D45" s="62">
        <v>1847</v>
      </c>
      <c r="E45" s="62">
        <v>0.69951300000000005</v>
      </c>
      <c r="F45" s="62" t="s">
        <v>2374</v>
      </c>
      <c r="G45" s="62"/>
    </row>
    <row r="46" spans="1:7" ht="15.75" hidden="1" customHeight="1">
      <c r="A46" s="62" t="s">
        <v>2415</v>
      </c>
      <c r="B46" s="62" t="str">
        <f ca="1">IFERROR(__xludf.DUMMYFUNCTION("INDEX(SPLIT(A46,""_""),1,1)"),"bcs4")</f>
        <v>bcs4</v>
      </c>
      <c r="C46" s="62">
        <v>1292</v>
      </c>
      <c r="D46" s="62">
        <v>1847</v>
      </c>
      <c r="E46" s="62">
        <v>0.69951300000000005</v>
      </c>
      <c r="F46" s="62" t="s">
        <v>2374</v>
      </c>
      <c r="G46" s="62"/>
    </row>
    <row r="47" spans="1:7" ht="15.75" hidden="1" customHeight="1">
      <c r="A47" s="62" t="s">
        <v>2416</v>
      </c>
      <c r="B47" s="62" t="str">
        <f ca="1">IFERROR(__xludf.DUMMYFUNCTION("INDEX(SPLIT(A47,""_""),1,1)"),"bcs4")</f>
        <v>bcs4</v>
      </c>
      <c r="C47" s="62">
        <v>1287</v>
      </c>
      <c r="D47" s="62">
        <v>1847</v>
      </c>
      <c r="E47" s="62">
        <v>0.69680600000000004</v>
      </c>
      <c r="F47" s="62" t="s">
        <v>2374</v>
      </c>
      <c r="G47" s="62"/>
    </row>
    <row r="48" spans="1:7" ht="15.75" hidden="1" customHeight="1">
      <c r="A48" s="62" t="s">
        <v>2417</v>
      </c>
      <c r="B48" s="62" t="str">
        <f ca="1">IFERROR(__xludf.DUMMYFUNCTION("INDEX(SPLIT(A48,""_""),1,1)"),"bcs4")</f>
        <v>bcs4</v>
      </c>
      <c r="C48" s="62">
        <v>1221</v>
      </c>
      <c r="D48" s="62">
        <v>1791</v>
      </c>
      <c r="E48" s="62">
        <v>0.68174199999999996</v>
      </c>
      <c r="F48" s="62" t="s">
        <v>2374</v>
      </c>
      <c r="G48" s="62"/>
    </row>
    <row r="49" spans="1:7" ht="15.75" hidden="1" customHeight="1">
      <c r="A49" s="62" t="s">
        <v>2418</v>
      </c>
      <c r="B49" s="62" t="str">
        <f ca="1">IFERROR(__xludf.DUMMYFUNCTION("INDEX(SPLIT(A49,""_""),1,1)"),"bcs4")</f>
        <v>bcs4</v>
      </c>
      <c r="C49" s="62">
        <v>1287</v>
      </c>
      <c r="D49" s="62">
        <v>1847</v>
      </c>
      <c r="E49" s="62">
        <v>0.69680600000000004</v>
      </c>
      <c r="F49" s="62" t="s">
        <v>2374</v>
      </c>
      <c r="G49" s="62"/>
    </row>
    <row r="50" spans="1:7" ht="15.75" hidden="1" customHeight="1">
      <c r="A50" s="62" t="s">
        <v>2419</v>
      </c>
      <c r="B50" s="62" t="str">
        <f ca="1">IFERROR(__xludf.DUMMYFUNCTION("INDEX(SPLIT(A50,""_""),1,1)"),"bcs4")</f>
        <v>bcs4</v>
      </c>
      <c r="C50" s="62">
        <v>1244</v>
      </c>
      <c r="D50" s="62">
        <v>1791</v>
      </c>
      <c r="E50" s="62">
        <v>0.69458399999999998</v>
      </c>
      <c r="F50" s="62" t="s">
        <v>2374</v>
      </c>
      <c r="G50" s="62"/>
    </row>
    <row r="51" spans="1:7" ht="15.75" hidden="1" customHeight="1">
      <c r="A51" s="62" t="s">
        <v>2420</v>
      </c>
      <c r="B51" s="62" t="str">
        <f ca="1">IFERROR(__xludf.DUMMYFUNCTION("INDEX(SPLIT(A51,""_""),1,1)"),"bcs4")</f>
        <v>bcs4</v>
      </c>
      <c r="C51" s="62">
        <v>1263</v>
      </c>
      <c r="D51" s="62">
        <v>1823</v>
      </c>
      <c r="E51" s="62">
        <v>0.69281400000000004</v>
      </c>
      <c r="F51" s="62" t="s">
        <v>2374</v>
      </c>
      <c r="G51" s="62"/>
    </row>
    <row r="52" spans="1:7" ht="15.75" hidden="1" customHeight="1">
      <c r="A52" s="62" t="s">
        <v>2421</v>
      </c>
      <c r="B52" s="62" t="str">
        <f ca="1">IFERROR(__xludf.DUMMYFUNCTION("INDEX(SPLIT(A52,""_""),1,1)"),"bcs4")</f>
        <v>bcs4</v>
      </c>
      <c r="C52" s="62">
        <v>1292</v>
      </c>
      <c r="D52" s="62">
        <v>1847</v>
      </c>
      <c r="E52" s="62">
        <v>0.69951300000000005</v>
      </c>
      <c r="F52" s="62" t="s">
        <v>2374</v>
      </c>
      <c r="G52" s="62"/>
    </row>
    <row r="53" spans="1:7" ht="15.75" hidden="1" customHeight="1">
      <c r="A53" s="62" t="s">
        <v>2422</v>
      </c>
      <c r="B53" s="62" t="str">
        <f ca="1">IFERROR(__xludf.DUMMYFUNCTION("INDEX(SPLIT(A53,""_""),1,1)"),"bexA")</f>
        <v>bexA</v>
      </c>
      <c r="C53" s="62">
        <v>595</v>
      </c>
      <c r="D53" s="62">
        <v>653</v>
      </c>
      <c r="E53" s="62">
        <v>0.91117899999999996</v>
      </c>
      <c r="F53" s="62" t="s">
        <v>2374</v>
      </c>
      <c r="G53" s="62"/>
    </row>
    <row r="54" spans="1:7" ht="15.75" customHeight="1">
      <c r="A54" s="62" t="s">
        <v>2423</v>
      </c>
      <c r="B54" s="62" t="str">
        <f ca="1">IFERROR(__xludf.DUMMYFUNCTION("INDEX(SPLIT(A54,""_""),1,1)"),"bexA")</f>
        <v>bexA</v>
      </c>
      <c r="C54" s="62">
        <v>473</v>
      </c>
      <c r="D54" s="62">
        <v>653</v>
      </c>
      <c r="E54" s="62">
        <v>0.72434900000000002</v>
      </c>
      <c r="F54" s="62" t="s">
        <v>3</v>
      </c>
      <c r="G54" s="62"/>
    </row>
    <row r="55" spans="1:7" ht="15.75" hidden="1" customHeight="1">
      <c r="A55" s="62" t="s">
        <v>2424</v>
      </c>
      <c r="B55" s="62" t="str">
        <f ca="1">IFERROR(__xludf.DUMMYFUNCTION("INDEX(SPLIT(A55,""_""),1,1)"),"bexA")</f>
        <v>bexA</v>
      </c>
      <c r="C55" s="62">
        <v>473</v>
      </c>
      <c r="D55" s="62">
        <v>653</v>
      </c>
      <c r="E55" s="62">
        <v>0.72434900000000002</v>
      </c>
      <c r="F55" s="62" t="s">
        <v>2374</v>
      </c>
      <c r="G55" s="62"/>
    </row>
    <row r="56" spans="1:7" ht="15.75" hidden="1" customHeight="1">
      <c r="A56" s="62" t="s">
        <v>2425</v>
      </c>
      <c r="B56" s="62" t="str">
        <f ca="1">IFERROR(__xludf.DUMMYFUNCTION("INDEX(SPLIT(A56,""_""),1,1)"),"bexA")</f>
        <v>bexA</v>
      </c>
      <c r="C56" s="62">
        <v>287</v>
      </c>
      <c r="D56" s="62">
        <v>653</v>
      </c>
      <c r="E56" s="62">
        <v>0.43951000000000001</v>
      </c>
      <c r="F56" s="62" t="s">
        <v>2374</v>
      </c>
      <c r="G56" s="62"/>
    </row>
    <row r="57" spans="1:7" ht="15.75" hidden="1" customHeight="1">
      <c r="A57" s="62" t="s">
        <v>2426</v>
      </c>
      <c r="B57" s="62" t="str">
        <f ca="1">IFERROR(__xludf.DUMMYFUNCTION("INDEX(SPLIT(A57,""_""),1,1)"),"bexA")</f>
        <v>bexA</v>
      </c>
      <c r="C57" s="62">
        <v>287</v>
      </c>
      <c r="D57" s="62">
        <v>653</v>
      </c>
      <c r="E57" s="62">
        <v>0.43951000000000001</v>
      </c>
      <c r="F57" s="62" t="s">
        <v>2374</v>
      </c>
      <c r="G57" s="62"/>
    </row>
    <row r="58" spans="1:7" ht="15.75" hidden="1" customHeight="1">
      <c r="A58" s="62" t="s">
        <v>2427</v>
      </c>
      <c r="B58" s="62" t="str">
        <f ca="1">IFERROR(__xludf.DUMMYFUNCTION("INDEX(SPLIT(A58,""_""),1,1)"),"bexA")</f>
        <v>bexA</v>
      </c>
      <c r="C58" s="62">
        <v>287</v>
      </c>
      <c r="D58" s="62">
        <v>653</v>
      </c>
      <c r="E58" s="62">
        <v>0.43951000000000001</v>
      </c>
      <c r="F58" s="62" t="s">
        <v>2374</v>
      </c>
      <c r="G58" s="62"/>
    </row>
    <row r="59" spans="1:7" ht="15.75" hidden="1" customHeight="1">
      <c r="A59" s="62" t="s">
        <v>2428</v>
      </c>
      <c r="B59" s="62" t="str">
        <f ca="1">IFERROR(__xludf.DUMMYFUNCTION("INDEX(SPLIT(A59,""_""),1,1)"),"bexA")</f>
        <v>bexA</v>
      </c>
      <c r="C59" s="62">
        <v>284</v>
      </c>
      <c r="D59" s="62">
        <v>653</v>
      </c>
      <c r="E59" s="62">
        <v>0.43491600000000002</v>
      </c>
      <c r="F59" s="62" t="s">
        <v>2374</v>
      </c>
      <c r="G59" s="62"/>
    </row>
    <row r="60" spans="1:7" ht="15.75" hidden="1" customHeight="1">
      <c r="A60" s="62" t="s">
        <v>2429</v>
      </c>
      <c r="B60" s="62" t="str">
        <f ca="1">IFERROR(__xludf.DUMMYFUNCTION("INDEX(SPLIT(A60,""_""),1,1)"),"bexA")</f>
        <v>bexA</v>
      </c>
      <c r="C60" s="62">
        <v>239</v>
      </c>
      <c r="D60" s="62">
        <v>653</v>
      </c>
      <c r="E60" s="62">
        <v>0.36600300000000002</v>
      </c>
      <c r="F60" s="62" t="s">
        <v>2374</v>
      </c>
      <c r="G60" s="62"/>
    </row>
    <row r="61" spans="1:7" ht="15.75" hidden="1" customHeight="1">
      <c r="A61" s="62" t="s">
        <v>2430</v>
      </c>
      <c r="B61" s="62" t="str">
        <f ca="1">IFERROR(__xludf.DUMMYFUNCTION("INDEX(SPLIT(A61,""_""),1,1)"),"bexA")</f>
        <v>bexA</v>
      </c>
      <c r="C61" s="62">
        <v>0</v>
      </c>
      <c r="D61" s="62">
        <v>653</v>
      </c>
      <c r="E61" s="62">
        <v>0</v>
      </c>
      <c r="F61" s="62" t="s">
        <v>2374</v>
      </c>
      <c r="G61" s="62"/>
    </row>
    <row r="62" spans="1:7" ht="15.75" hidden="1" customHeight="1">
      <c r="A62" s="62" t="s">
        <v>2431</v>
      </c>
      <c r="B62" s="62" t="str">
        <f ca="1">IFERROR(__xludf.DUMMYFUNCTION("INDEX(SPLIT(A62,""_""),1,1)"),"bexA")</f>
        <v>bexA</v>
      </c>
      <c r="C62" s="62">
        <v>0</v>
      </c>
      <c r="D62" s="62">
        <v>653</v>
      </c>
      <c r="E62" s="62">
        <v>0</v>
      </c>
      <c r="F62" s="62" t="s">
        <v>2374</v>
      </c>
      <c r="G62" s="62"/>
    </row>
    <row r="63" spans="1:7" ht="15.75" hidden="1" customHeight="1">
      <c r="A63" s="62" t="s">
        <v>2432</v>
      </c>
      <c r="B63" s="62" t="str">
        <f ca="1">IFERROR(__xludf.DUMMYFUNCTION("INDEX(SPLIT(A63,""_""),1,1)"),"bexA")</f>
        <v>bexA</v>
      </c>
      <c r="C63" s="62">
        <v>0</v>
      </c>
      <c r="D63" s="62">
        <v>653</v>
      </c>
      <c r="E63" s="62">
        <v>0</v>
      </c>
      <c r="F63" s="62" t="s">
        <v>2374</v>
      </c>
      <c r="G63" s="62"/>
    </row>
    <row r="64" spans="1:7" ht="15.75" hidden="1" customHeight="1">
      <c r="A64" s="62" t="s">
        <v>2433</v>
      </c>
      <c r="B64" s="62" t="str">
        <f ca="1">IFERROR(__xludf.DUMMYFUNCTION("INDEX(SPLIT(A64,""_""),1,1)"),"bexA")</f>
        <v>bexA</v>
      </c>
      <c r="C64" s="62">
        <v>0</v>
      </c>
      <c r="D64" s="62">
        <v>647</v>
      </c>
      <c r="E64" s="62">
        <v>0</v>
      </c>
      <c r="F64" s="62" t="s">
        <v>2374</v>
      </c>
      <c r="G64" s="62"/>
    </row>
    <row r="65" spans="1:7" ht="15.75" hidden="1" customHeight="1">
      <c r="A65" s="62" t="s">
        <v>2434</v>
      </c>
      <c r="B65" s="62" t="str">
        <f ca="1">IFERROR(__xludf.DUMMYFUNCTION("INDEX(SPLIT(A65,""_""),1,1)"),"bexD")</f>
        <v>bexD</v>
      </c>
      <c r="C65" s="62">
        <v>1069</v>
      </c>
      <c r="D65" s="62">
        <v>1184</v>
      </c>
      <c r="E65" s="62">
        <v>0.90287200000000001</v>
      </c>
      <c r="F65" s="62" t="s">
        <v>2374</v>
      </c>
      <c r="G65" s="62"/>
    </row>
    <row r="66" spans="1:7" ht="15.75" hidden="1" customHeight="1">
      <c r="A66" s="62" t="s">
        <v>2435</v>
      </c>
      <c r="B66" s="62" t="str">
        <f ca="1">IFERROR(__xludf.DUMMYFUNCTION("INDEX(SPLIT(A66,""_""),1,1)"),"bexB")</f>
        <v>bexB</v>
      </c>
      <c r="C66" s="62">
        <v>711</v>
      </c>
      <c r="D66" s="62">
        <v>797</v>
      </c>
      <c r="E66" s="62">
        <v>0.89209499999999997</v>
      </c>
      <c r="F66" s="62" t="s">
        <v>2374</v>
      </c>
      <c r="G66" s="62"/>
    </row>
    <row r="67" spans="1:7" ht="15.75" hidden="1" customHeight="1">
      <c r="A67" s="62" t="s">
        <v>2436</v>
      </c>
      <c r="B67" s="62" t="str">
        <f ca="1">IFERROR(__xludf.DUMMYFUNCTION("INDEX(SPLIT(A67,""_""),1,1)"),"bexC")</f>
        <v>bexC</v>
      </c>
      <c r="C67" s="62">
        <v>923</v>
      </c>
      <c r="D67" s="62">
        <v>1133</v>
      </c>
      <c r="E67" s="62">
        <v>0.81465100000000001</v>
      </c>
      <c r="F67" s="62" t="s">
        <v>2374</v>
      </c>
      <c r="G67" s="62"/>
    </row>
    <row r="68" spans="1:7" ht="15.75" customHeight="1">
      <c r="A68" s="62" t="s">
        <v>2437</v>
      </c>
      <c r="B68" s="62" t="str">
        <f ca="1">IFERROR(__xludf.DUMMYFUNCTION("INDEX(SPLIT(A68,""_""),1,1)"),"bexD")</f>
        <v>bexD</v>
      </c>
      <c r="C68" s="62">
        <v>938</v>
      </c>
      <c r="D68" s="62">
        <v>1184</v>
      </c>
      <c r="E68" s="62">
        <v>0.79222999999999999</v>
      </c>
      <c r="F68" s="62" t="s">
        <v>3</v>
      </c>
      <c r="G68" s="62"/>
    </row>
    <row r="69" spans="1:7" ht="15.75" hidden="1" customHeight="1">
      <c r="A69" s="62" t="s">
        <v>2438</v>
      </c>
      <c r="B69" s="62" t="str">
        <f ca="1">IFERROR(__xludf.DUMMYFUNCTION("INDEX(SPLIT(A69,""_""),1,1)"),"bexD")</f>
        <v>bexD</v>
      </c>
      <c r="C69" s="62">
        <v>938</v>
      </c>
      <c r="D69" s="62">
        <v>1184</v>
      </c>
      <c r="E69" s="62">
        <v>0.79222999999999999</v>
      </c>
      <c r="F69" s="62" t="s">
        <v>2374</v>
      </c>
      <c r="G69" s="62"/>
    </row>
    <row r="70" spans="1:7" ht="15.75" hidden="1" customHeight="1">
      <c r="A70" s="62" t="s">
        <v>2439</v>
      </c>
      <c r="B70" s="62" t="str">
        <f ca="1">IFERROR(__xludf.DUMMYFUNCTION("INDEX(SPLIT(A70,""_""),1,1)"),"bexD")</f>
        <v>bexD</v>
      </c>
      <c r="C70" s="62">
        <v>938</v>
      </c>
      <c r="D70" s="62">
        <v>1184</v>
      </c>
      <c r="E70" s="62">
        <v>0.79222999999999999</v>
      </c>
      <c r="F70" s="62" t="s">
        <v>2374</v>
      </c>
      <c r="G70" s="62"/>
    </row>
    <row r="71" spans="1:7" ht="15.75" hidden="1" customHeight="1">
      <c r="A71" s="62" t="s">
        <v>2440</v>
      </c>
      <c r="B71" s="62" t="str">
        <f ca="1">IFERROR(__xludf.DUMMYFUNCTION("INDEX(SPLIT(A71,""_""),1,1)"),"bexD")</f>
        <v>bexD</v>
      </c>
      <c r="C71" s="62">
        <v>938</v>
      </c>
      <c r="D71" s="62">
        <v>1184</v>
      </c>
      <c r="E71" s="62">
        <v>0.79222999999999999</v>
      </c>
      <c r="F71" s="62" t="s">
        <v>2374</v>
      </c>
      <c r="G71" s="62"/>
    </row>
    <row r="72" spans="1:7" ht="15.75" customHeight="1">
      <c r="A72" s="62" t="s">
        <v>2441</v>
      </c>
      <c r="B72" s="62" t="str">
        <f ca="1">IFERROR(__xludf.DUMMYFUNCTION("INDEX(SPLIT(A72,""_""),1,1)"),"bexC")</f>
        <v>bexC</v>
      </c>
      <c r="C72" s="62">
        <v>860</v>
      </c>
      <c r="D72" s="62">
        <v>1133</v>
      </c>
      <c r="E72" s="62">
        <v>0.75904700000000003</v>
      </c>
      <c r="F72" s="62" t="s">
        <v>3</v>
      </c>
      <c r="G72" s="62"/>
    </row>
    <row r="73" spans="1:7" ht="15.75" hidden="1" customHeight="1">
      <c r="A73" s="62" t="s">
        <v>2442</v>
      </c>
      <c r="B73" s="62" t="str">
        <f ca="1">IFERROR(__xludf.DUMMYFUNCTION("INDEX(SPLIT(A73,""_""),1,1)"),"bexC")</f>
        <v>bexC</v>
      </c>
      <c r="C73" s="62">
        <v>860</v>
      </c>
      <c r="D73" s="62">
        <v>1133</v>
      </c>
      <c r="E73" s="62">
        <v>0.75904700000000003</v>
      </c>
      <c r="F73" s="62" t="s">
        <v>2374</v>
      </c>
      <c r="G73" s="62"/>
    </row>
    <row r="74" spans="1:7" ht="15.75" hidden="1" customHeight="1">
      <c r="A74" s="62" t="s">
        <v>2443</v>
      </c>
      <c r="B74" s="62" t="str">
        <f ca="1">IFERROR(__xludf.DUMMYFUNCTION("INDEX(SPLIT(A74,""_""),1,1)"),"bexC")</f>
        <v>bexC</v>
      </c>
      <c r="C74" s="62">
        <v>860</v>
      </c>
      <c r="D74" s="62">
        <v>1133</v>
      </c>
      <c r="E74" s="62">
        <v>0.75904700000000003</v>
      </c>
      <c r="F74" s="62" t="s">
        <v>2374</v>
      </c>
      <c r="G74" s="62"/>
    </row>
    <row r="75" spans="1:7" ht="15.75" hidden="1" customHeight="1">
      <c r="A75" s="62" t="s">
        <v>2444</v>
      </c>
      <c r="B75" s="62" t="str">
        <f ca="1">IFERROR(__xludf.DUMMYFUNCTION("INDEX(SPLIT(A75,""_""),1,1)"),"bexC")</f>
        <v>bexC</v>
      </c>
      <c r="C75" s="62">
        <v>860</v>
      </c>
      <c r="D75" s="62">
        <v>1133</v>
      </c>
      <c r="E75" s="62">
        <v>0.75904700000000003</v>
      </c>
      <c r="F75" s="62" t="s">
        <v>2374</v>
      </c>
      <c r="G75" s="62"/>
    </row>
    <row r="76" spans="1:7" ht="15.75" hidden="1" customHeight="1">
      <c r="A76" s="62" t="s">
        <v>2445</v>
      </c>
      <c r="B76" s="62" t="str">
        <f ca="1">IFERROR(__xludf.DUMMYFUNCTION("INDEX(SPLIT(A76,""_""),1,1)"),"bexC")</f>
        <v>bexC</v>
      </c>
      <c r="C76" s="62">
        <v>860</v>
      </c>
      <c r="D76" s="62">
        <v>1133</v>
      </c>
      <c r="E76" s="62">
        <v>0.75904700000000003</v>
      </c>
      <c r="F76" s="62" t="s">
        <v>2374</v>
      </c>
      <c r="G76" s="62"/>
    </row>
    <row r="77" spans="1:7" ht="15.75" hidden="1" customHeight="1">
      <c r="A77" s="62" t="s">
        <v>2446</v>
      </c>
      <c r="B77" s="62" t="str">
        <f ca="1">IFERROR(__xludf.DUMMYFUNCTION("INDEX(SPLIT(A77,""_""),1,1)"),"bexC")</f>
        <v>bexC</v>
      </c>
      <c r="C77" s="62">
        <v>860</v>
      </c>
      <c r="D77" s="62">
        <v>1133</v>
      </c>
      <c r="E77" s="62">
        <v>0.75904700000000003</v>
      </c>
      <c r="F77" s="62" t="s">
        <v>2374</v>
      </c>
      <c r="G77" s="62"/>
    </row>
    <row r="78" spans="1:7" ht="15.75" hidden="1" customHeight="1">
      <c r="A78" s="62" t="s">
        <v>2447</v>
      </c>
      <c r="B78" s="62" t="str">
        <f ca="1">IFERROR(__xludf.DUMMYFUNCTION("INDEX(SPLIT(A78,""_""),1,1)"),"bexC")</f>
        <v>bexC</v>
      </c>
      <c r="C78" s="62">
        <v>860</v>
      </c>
      <c r="D78" s="62">
        <v>1133</v>
      </c>
      <c r="E78" s="62">
        <v>0.75904700000000003</v>
      </c>
      <c r="F78" s="62" t="s">
        <v>2374</v>
      </c>
      <c r="G78" s="62"/>
    </row>
    <row r="79" spans="1:7" ht="15.75" hidden="1" customHeight="1">
      <c r="A79" s="62" t="s">
        <v>2448</v>
      </c>
      <c r="B79" s="62" t="str">
        <f ca="1">IFERROR(__xludf.DUMMYFUNCTION("INDEX(SPLIT(A79,""_""),1,1)"),"bexD")</f>
        <v>bexD</v>
      </c>
      <c r="C79" s="62">
        <v>898</v>
      </c>
      <c r="D79" s="62">
        <v>1184</v>
      </c>
      <c r="E79" s="62">
        <v>0.75844599999999995</v>
      </c>
      <c r="F79" s="62" t="s">
        <v>2374</v>
      </c>
      <c r="G79" s="62"/>
    </row>
    <row r="80" spans="1:7" ht="15.75" hidden="1" customHeight="1">
      <c r="A80" s="62" t="s">
        <v>2449</v>
      </c>
      <c r="B80" s="62" t="str">
        <f ca="1">IFERROR(__xludf.DUMMYFUNCTION("INDEX(SPLIT(A80,""_""),1,1)"),"bexC")</f>
        <v>bexC</v>
      </c>
      <c r="C80" s="62">
        <v>854</v>
      </c>
      <c r="D80" s="62">
        <v>1133</v>
      </c>
      <c r="E80" s="62">
        <v>0.75375099999999995</v>
      </c>
      <c r="F80" s="62" t="s">
        <v>2374</v>
      </c>
      <c r="G80" s="62"/>
    </row>
    <row r="81" spans="1:7" ht="15.75" hidden="1" customHeight="1">
      <c r="A81" s="62" t="s">
        <v>2450</v>
      </c>
      <c r="B81" s="62" t="str">
        <f ca="1">IFERROR(__xludf.DUMMYFUNCTION("INDEX(SPLIT(A81,""_""),1,1)"),"bexD")</f>
        <v>bexD</v>
      </c>
      <c r="C81" s="62">
        <v>782</v>
      </c>
      <c r="D81" s="62">
        <v>1286</v>
      </c>
      <c r="E81" s="62">
        <v>0.60808700000000004</v>
      </c>
      <c r="F81" s="62" t="s">
        <v>2374</v>
      </c>
      <c r="G81" s="62"/>
    </row>
    <row r="82" spans="1:7" ht="15.75" hidden="1" customHeight="1">
      <c r="A82" s="62" t="s">
        <v>2451</v>
      </c>
      <c r="B82" s="62" t="str">
        <f ca="1">IFERROR(__xludf.DUMMYFUNCTION("INDEX(SPLIT(A82,""_""),1,1)"),"bexD")</f>
        <v>bexD</v>
      </c>
      <c r="C82" s="62">
        <v>782</v>
      </c>
      <c r="D82" s="62">
        <v>1286</v>
      </c>
      <c r="E82" s="62">
        <v>0.60808700000000004</v>
      </c>
      <c r="F82" s="62" t="s">
        <v>2374</v>
      </c>
      <c r="G82" s="62"/>
    </row>
    <row r="83" spans="1:7" ht="15.75" hidden="1" customHeight="1">
      <c r="A83" s="62" t="s">
        <v>2452</v>
      </c>
      <c r="B83" s="62" t="str">
        <f ca="1">IFERROR(__xludf.DUMMYFUNCTION("INDEX(SPLIT(A83,""_""),1,1)"),"bexD")</f>
        <v>bexD</v>
      </c>
      <c r="C83" s="62">
        <v>779</v>
      </c>
      <c r="D83" s="62">
        <v>1286</v>
      </c>
      <c r="E83" s="62">
        <v>0.60575400000000001</v>
      </c>
      <c r="F83" s="62" t="s">
        <v>2374</v>
      </c>
      <c r="G83" s="62"/>
    </row>
    <row r="84" spans="1:7" ht="15.75" hidden="1" customHeight="1">
      <c r="A84" s="62" t="s">
        <v>2453</v>
      </c>
      <c r="B84" s="62" t="str">
        <f ca="1">IFERROR(__xludf.DUMMYFUNCTION("INDEX(SPLIT(A84,""_""),1,1)"),"bexD")</f>
        <v>bexD</v>
      </c>
      <c r="C84" s="62">
        <v>650</v>
      </c>
      <c r="D84" s="62">
        <v>1184</v>
      </c>
      <c r="E84" s="62">
        <v>0.548987</v>
      </c>
      <c r="F84" s="62" t="s">
        <v>2374</v>
      </c>
      <c r="G84" s="62"/>
    </row>
    <row r="85" spans="1:7" ht="15.75" hidden="1" customHeight="1">
      <c r="A85" s="62" t="s">
        <v>2454</v>
      </c>
      <c r="B85" s="62" t="str">
        <f ca="1">IFERROR(__xludf.DUMMYFUNCTION("INDEX(SPLIT(A85,""_""),1,1)"),"bexD")</f>
        <v>bexD</v>
      </c>
      <c r="C85" s="62">
        <v>635</v>
      </c>
      <c r="D85" s="62">
        <v>1184</v>
      </c>
      <c r="E85" s="62">
        <v>0.53631799999999996</v>
      </c>
      <c r="F85" s="62" t="s">
        <v>2374</v>
      </c>
      <c r="G85" s="62"/>
    </row>
    <row r="86" spans="1:7" ht="15.75" hidden="1" customHeight="1">
      <c r="A86" s="62" t="s">
        <v>2455</v>
      </c>
      <c r="B86" s="62" t="str">
        <f ca="1">IFERROR(__xludf.DUMMYFUNCTION("INDEX(SPLIT(A86,""_""),1,1)"),"bexD")</f>
        <v>bexD</v>
      </c>
      <c r="C86" s="62">
        <v>624</v>
      </c>
      <c r="D86" s="62">
        <v>1184</v>
      </c>
      <c r="E86" s="62">
        <v>0.52702700000000002</v>
      </c>
      <c r="F86" s="62" t="s">
        <v>2374</v>
      </c>
      <c r="G86" s="62"/>
    </row>
    <row r="87" spans="1:7" ht="15.75" hidden="1" customHeight="1">
      <c r="A87" s="62" t="s">
        <v>2456</v>
      </c>
      <c r="B87" s="62" t="str">
        <f ca="1">IFERROR(__xludf.DUMMYFUNCTION("INDEX(SPLIT(A87,""_""),1,1)"),"bexD")</f>
        <v>bexD</v>
      </c>
      <c r="C87" s="62">
        <v>624</v>
      </c>
      <c r="D87" s="62">
        <v>1184</v>
      </c>
      <c r="E87" s="62">
        <v>0.52702700000000002</v>
      </c>
      <c r="F87" s="62" t="s">
        <v>2374</v>
      </c>
      <c r="G87" s="62"/>
    </row>
    <row r="88" spans="1:7" ht="15.75" hidden="1" customHeight="1">
      <c r="A88" s="62" t="s">
        <v>2457</v>
      </c>
      <c r="B88" s="62" t="str">
        <f ca="1">IFERROR(__xludf.DUMMYFUNCTION("INDEX(SPLIT(A88,""_""),1,1)"),"bexD")</f>
        <v>bexD</v>
      </c>
      <c r="C88" s="62">
        <v>624</v>
      </c>
      <c r="D88" s="62">
        <v>1184</v>
      </c>
      <c r="E88" s="62">
        <v>0.52702700000000002</v>
      </c>
      <c r="F88" s="62" t="s">
        <v>2374</v>
      </c>
      <c r="G88" s="62"/>
    </row>
    <row r="89" spans="1:7" ht="15.75" hidden="1" customHeight="1">
      <c r="A89" s="62" t="s">
        <v>2458</v>
      </c>
      <c r="B89" s="62" t="str">
        <f ca="1">IFERROR(__xludf.DUMMYFUNCTION("INDEX(SPLIT(A89,""_""),1,1)"),"bexD")</f>
        <v>bexD</v>
      </c>
      <c r="C89" s="62">
        <v>624</v>
      </c>
      <c r="D89" s="62">
        <v>1184</v>
      </c>
      <c r="E89" s="62">
        <v>0.52702700000000002</v>
      </c>
      <c r="F89" s="62" t="s">
        <v>2374</v>
      </c>
      <c r="G89" s="62"/>
    </row>
    <row r="90" spans="1:7" ht="15.75" hidden="1" customHeight="1">
      <c r="A90" s="62" t="s">
        <v>2459</v>
      </c>
      <c r="B90" s="62" t="str">
        <f ca="1">IFERROR(__xludf.DUMMYFUNCTION("INDEX(SPLIT(A90,""_""),1,1)"),"bexD")</f>
        <v>bexD</v>
      </c>
      <c r="C90" s="62">
        <v>624</v>
      </c>
      <c r="D90" s="62">
        <v>1184</v>
      </c>
      <c r="E90" s="62">
        <v>0.52702700000000002</v>
      </c>
      <c r="F90" s="62" t="s">
        <v>2374</v>
      </c>
      <c r="G90" s="62"/>
    </row>
    <row r="91" spans="1:7" ht="15.75" hidden="1" customHeight="1">
      <c r="A91" s="62" t="s">
        <v>2460</v>
      </c>
      <c r="B91" s="62" t="str">
        <f ca="1">IFERROR(__xludf.DUMMYFUNCTION("INDEX(SPLIT(A91,""_""),1,1)"),"bexD")</f>
        <v>bexD</v>
      </c>
      <c r="C91" s="62">
        <v>624</v>
      </c>
      <c r="D91" s="62">
        <v>1184</v>
      </c>
      <c r="E91" s="62">
        <v>0.52702700000000002</v>
      </c>
      <c r="F91" s="62" t="s">
        <v>2374</v>
      </c>
      <c r="G91" s="62"/>
    </row>
    <row r="92" spans="1:7" ht="15.75" hidden="1" customHeight="1">
      <c r="A92" s="62" t="s">
        <v>2461</v>
      </c>
      <c r="B92" s="62" t="str">
        <f ca="1">IFERROR(__xludf.DUMMYFUNCTION("INDEX(SPLIT(A92,""_""),1,1)"),"bexD")</f>
        <v>bexD</v>
      </c>
      <c r="C92" s="62">
        <v>624</v>
      </c>
      <c r="D92" s="62">
        <v>1184</v>
      </c>
      <c r="E92" s="62">
        <v>0.52702700000000002</v>
      </c>
      <c r="F92" s="62" t="s">
        <v>2374</v>
      </c>
      <c r="G92" s="62"/>
    </row>
    <row r="93" spans="1:7" ht="15.75" hidden="1" customHeight="1">
      <c r="A93" s="62" t="s">
        <v>2462</v>
      </c>
      <c r="B93" s="62" t="str">
        <f ca="1">IFERROR(__xludf.DUMMYFUNCTION("INDEX(SPLIT(A93,""_""),1,1)"),"bexC")</f>
        <v>bexC</v>
      </c>
      <c r="C93" s="62">
        <v>456</v>
      </c>
      <c r="D93" s="62">
        <v>1133</v>
      </c>
      <c r="E93" s="62">
        <v>0.40247100000000002</v>
      </c>
      <c r="F93" s="62" t="s">
        <v>2374</v>
      </c>
      <c r="G93" s="62"/>
    </row>
    <row r="94" spans="1:7" ht="15.75" customHeight="1">
      <c r="A94" s="62" t="s">
        <v>2463</v>
      </c>
      <c r="B94" s="62" t="str">
        <f ca="1">IFERROR(__xludf.DUMMYFUNCTION("INDEX(SPLIT(A94,""_""),1,1)"),"bexB")</f>
        <v>bexB</v>
      </c>
      <c r="C94" s="62">
        <v>205</v>
      </c>
      <c r="D94" s="62">
        <v>797</v>
      </c>
      <c r="E94" s="62">
        <v>0.25721500000000003</v>
      </c>
      <c r="F94" s="62" t="s">
        <v>3</v>
      </c>
      <c r="G94" s="62"/>
    </row>
    <row r="95" spans="1:7" ht="15.75" hidden="1" customHeight="1">
      <c r="A95" s="62" t="s">
        <v>2464</v>
      </c>
      <c r="B95" s="62" t="str">
        <f ca="1">IFERROR(__xludf.DUMMYFUNCTION("INDEX(SPLIT(A95,""_""),1,1)"),"bexB")</f>
        <v>bexB</v>
      </c>
      <c r="C95" s="62">
        <v>204</v>
      </c>
      <c r="D95" s="62">
        <v>797</v>
      </c>
      <c r="E95" s="62">
        <v>0.25596000000000002</v>
      </c>
      <c r="F95" s="62" t="s">
        <v>2374</v>
      </c>
      <c r="G95" s="62"/>
    </row>
    <row r="96" spans="1:7" ht="15.75" hidden="1" customHeight="1">
      <c r="A96" s="62" t="s">
        <v>2465</v>
      </c>
      <c r="B96" s="62" t="str">
        <f ca="1">IFERROR(__xludf.DUMMYFUNCTION("INDEX(SPLIT(A96,""_""),1,1)"),"bexB")</f>
        <v>bexB</v>
      </c>
      <c r="C96" s="62">
        <v>204</v>
      </c>
      <c r="D96" s="62">
        <v>797</v>
      </c>
      <c r="E96" s="62">
        <v>0.25596000000000002</v>
      </c>
      <c r="F96" s="62" t="s">
        <v>2374</v>
      </c>
      <c r="G96" s="62"/>
    </row>
    <row r="97" spans="1:7" ht="15.75" hidden="1" customHeight="1">
      <c r="A97" s="62" t="s">
        <v>2466</v>
      </c>
      <c r="B97" s="62" t="str">
        <f ca="1">IFERROR(__xludf.DUMMYFUNCTION("INDEX(SPLIT(A97,""_""),1,1)"),"bexC")</f>
        <v>bexC</v>
      </c>
      <c r="C97" s="62">
        <v>265</v>
      </c>
      <c r="D97" s="62">
        <v>1133</v>
      </c>
      <c r="E97" s="62">
        <v>0.23389199999999999</v>
      </c>
      <c r="F97" s="62" t="s">
        <v>2374</v>
      </c>
      <c r="G97" s="62"/>
    </row>
    <row r="98" spans="1:7" ht="15.75" hidden="1" customHeight="1">
      <c r="A98" s="62" t="s">
        <v>2467</v>
      </c>
      <c r="B98" s="62" t="str">
        <f ca="1">IFERROR(__xludf.DUMMYFUNCTION("INDEX(SPLIT(A98,""_""),1,1)"),"bexB")</f>
        <v>bexB</v>
      </c>
      <c r="C98" s="62">
        <v>172</v>
      </c>
      <c r="D98" s="62">
        <v>797</v>
      </c>
      <c r="E98" s="62">
        <v>0.215809</v>
      </c>
      <c r="F98" s="62" t="s">
        <v>2374</v>
      </c>
      <c r="G98" s="62"/>
    </row>
    <row r="99" spans="1:7" ht="15.75" hidden="1" customHeight="1">
      <c r="A99" s="62" t="s">
        <v>2468</v>
      </c>
      <c r="B99" s="62" t="str">
        <f ca="1">IFERROR(__xludf.DUMMYFUNCTION("INDEX(SPLIT(A99,""_""),1,1)"),"bexB")</f>
        <v>bexB</v>
      </c>
      <c r="C99" s="62">
        <v>172</v>
      </c>
      <c r="D99" s="62">
        <v>797</v>
      </c>
      <c r="E99" s="62">
        <v>0.215809</v>
      </c>
      <c r="F99" s="62" t="s">
        <v>2374</v>
      </c>
      <c r="G99" s="62"/>
    </row>
    <row r="100" spans="1:7" ht="15.75" hidden="1" customHeight="1">
      <c r="A100" s="62" t="s">
        <v>2469</v>
      </c>
      <c r="B100" s="62" t="str">
        <f ca="1">IFERROR(__xludf.DUMMYFUNCTION("INDEX(SPLIT(A100,""_""),1,1)"),"bexB")</f>
        <v>bexB</v>
      </c>
      <c r="C100" s="62">
        <v>172</v>
      </c>
      <c r="D100" s="62">
        <v>797</v>
      </c>
      <c r="E100" s="62">
        <v>0.215809</v>
      </c>
      <c r="F100" s="62" t="s">
        <v>2374</v>
      </c>
      <c r="G100" s="62"/>
    </row>
    <row r="101" spans="1:7" ht="15.75" hidden="1" customHeight="1">
      <c r="A101" s="62" t="s">
        <v>2470</v>
      </c>
      <c r="B101" s="62" t="str">
        <f ca="1">IFERROR(__xludf.DUMMYFUNCTION("INDEX(SPLIT(A101,""_""),1,1)"),"bexB")</f>
        <v>bexB</v>
      </c>
      <c r="C101" s="62">
        <v>92</v>
      </c>
      <c r="D101" s="62">
        <v>797</v>
      </c>
      <c r="E101" s="62">
        <v>0.11543299999999999</v>
      </c>
      <c r="F101" s="62" t="s">
        <v>2374</v>
      </c>
      <c r="G101" s="62"/>
    </row>
    <row r="102" spans="1:7" ht="15.75" hidden="1" customHeight="1">
      <c r="A102" s="62" t="s">
        <v>2471</v>
      </c>
      <c r="B102" s="62" t="str">
        <f ca="1">IFERROR(__xludf.DUMMYFUNCTION("INDEX(SPLIT(A102,""_""),1,1)"),"bexB")</f>
        <v>bexB</v>
      </c>
      <c r="C102" s="62">
        <v>92</v>
      </c>
      <c r="D102" s="62">
        <v>797</v>
      </c>
      <c r="E102" s="62">
        <v>0.11543299999999999</v>
      </c>
      <c r="F102" s="62" t="s">
        <v>2374</v>
      </c>
      <c r="G102" s="62"/>
    </row>
    <row r="103" spans="1:7" ht="15.75" hidden="1" customHeight="1">
      <c r="A103" s="62" t="s">
        <v>2472</v>
      </c>
      <c r="B103" s="62" t="str">
        <f ca="1">IFERROR(__xludf.DUMMYFUNCTION("INDEX(SPLIT(A103,""_""),1,1)"),"bexB")</f>
        <v>bexB</v>
      </c>
      <c r="C103" s="62">
        <v>92</v>
      </c>
      <c r="D103" s="62">
        <v>797</v>
      </c>
      <c r="E103" s="62">
        <v>0.11543299999999999</v>
      </c>
      <c r="F103" s="62" t="s">
        <v>2374</v>
      </c>
      <c r="G103" s="62"/>
    </row>
    <row r="104" spans="1:7" ht="15.75" hidden="1" customHeight="1">
      <c r="A104" s="62" t="s">
        <v>2473</v>
      </c>
      <c r="B104" s="62" t="str">
        <f ca="1">IFERROR(__xludf.DUMMYFUNCTION("INDEX(SPLIT(A104,""_""),1,1)"),"bexB")</f>
        <v>bexB</v>
      </c>
      <c r="C104" s="62">
        <v>56</v>
      </c>
      <c r="D104" s="62">
        <v>797</v>
      </c>
      <c r="E104" s="62">
        <v>7.0263500000000007E-2</v>
      </c>
      <c r="F104" s="62" t="s">
        <v>2374</v>
      </c>
      <c r="G104" s="62"/>
    </row>
    <row r="105" spans="1:7" ht="15.75" hidden="1" customHeight="1">
      <c r="A105" s="62" t="s">
        <v>2474</v>
      </c>
      <c r="B105" s="62" t="str">
        <f ca="1">IFERROR(__xludf.DUMMYFUNCTION("INDEX(SPLIT(A105,""_""),1,1)"),"bexB")</f>
        <v>bexB</v>
      </c>
      <c r="C105" s="62">
        <v>56</v>
      </c>
      <c r="D105" s="62">
        <v>797</v>
      </c>
      <c r="E105" s="62">
        <v>7.0263500000000007E-2</v>
      </c>
      <c r="F105" s="62" t="s">
        <v>2374</v>
      </c>
      <c r="G105" s="62"/>
    </row>
    <row r="106" spans="1:7" ht="15.75" hidden="1" customHeight="1">
      <c r="A106" s="62" t="s">
        <v>2475</v>
      </c>
      <c r="B106" s="62" t="str">
        <f ca="1">IFERROR(__xludf.DUMMYFUNCTION("INDEX(SPLIT(A106,""_""),1,1)"),"bexB")</f>
        <v>bexB</v>
      </c>
      <c r="C106" s="62">
        <v>38</v>
      </c>
      <c r="D106" s="62">
        <v>797</v>
      </c>
      <c r="E106" s="62">
        <v>4.76788E-2</v>
      </c>
      <c r="F106" s="62" t="s">
        <v>2374</v>
      </c>
      <c r="G106" s="62"/>
    </row>
    <row r="107" spans="1:7" ht="15.75" hidden="1" customHeight="1">
      <c r="A107" s="62" t="s">
        <v>2476</v>
      </c>
      <c r="B107" s="62" t="str">
        <f ca="1">IFERROR(__xludf.DUMMYFUNCTION("INDEX(SPLIT(A107,""_""),1,1)"),"bexB")</f>
        <v>bexB</v>
      </c>
      <c r="C107" s="62">
        <v>38</v>
      </c>
      <c r="D107" s="62">
        <v>797</v>
      </c>
      <c r="E107" s="62">
        <v>4.76788E-2</v>
      </c>
      <c r="F107" s="62" t="s">
        <v>2374</v>
      </c>
      <c r="G107" s="62"/>
    </row>
    <row r="108" spans="1:7" ht="15.75" hidden="1" customHeight="1">
      <c r="A108" s="62" t="s">
        <v>2477</v>
      </c>
      <c r="B108" s="62" t="str">
        <f ca="1">IFERROR(__xludf.DUMMYFUNCTION("INDEX(SPLIT(A108,""_""),1,1)"),"bexC")</f>
        <v>bexC</v>
      </c>
      <c r="C108" s="62">
        <v>49</v>
      </c>
      <c r="D108" s="62">
        <v>1133</v>
      </c>
      <c r="E108" s="62">
        <v>4.3248000000000002E-2</v>
      </c>
      <c r="F108" s="62" t="s">
        <v>2374</v>
      </c>
      <c r="G108" s="62"/>
    </row>
    <row r="109" spans="1:7" ht="15.75" hidden="1" customHeight="1">
      <c r="A109" s="62" t="s">
        <v>2478</v>
      </c>
      <c r="B109" s="62" t="str">
        <f ca="1">IFERROR(__xludf.DUMMYFUNCTION("INDEX(SPLIT(A109,""_""),1,1)"),"bexC")</f>
        <v>bexC</v>
      </c>
      <c r="C109" s="62">
        <v>49</v>
      </c>
      <c r="D109" s="62">
        <v>1133</v>
      </c>
      <c r="E109" s="62">
        <v>4.3248000000000002E-2</v>
      </c>
      <c r="F109" s="62" t="s">
        <v>2374</v>
      </c>
      <c r="G109" s="62"/>
    </row>
    <row r="110" spans="1:7" ht="15.75" hidden="1" customHeight="1">
      <c r="A110" s="62" t="s">
        <v>2479</v>
      </c>
      <c r="B110" s="62" t="str">
        <f ca="1">IFERROR(__xludf.DUMMYFUNCTION("INDEX(SPLIT(A110,""_""),1,1)"),"bexC")</f>
        <v>bexC</v>
      </c>
      <c r="C110" s="62">
        <v>49</v>
      </c>
      <c r="D110" s="62">
        <v>1133</v>
      </c>
      <c r="E110" s="62">
        <v>4.3248000000000002E-2</v>
      </c>
      <c r="F110" s="62" t="s">
        <v>2374</v>
      </c>
      <c r="G110" s="62"/>
    </row>
    <row r="111" spans="1:7" ht="15.75" customHeight="1">
      <c r="A111" s="62" t="s">
        <v>2480</v>
      </c>
      <c r="B111" s="62" t="str">
        <f ca="1">IFERROR(__xludf.DUMMYFUNCTION("INDEX(SPLIT(A111,""_""),1,1)"),"ccs1")</f>
        <v>ccs1</v>
      </c>
      <c r="C111" s="62">
        <v>0</v>
      </c>
      <c r="D111" s="62">
        <v>1100</v>
      </c>
      <c r="E111" s="62">
        <v>0</v>
      </c>
      <c r="F111" s="62" t="s">
        <v>3</v>
      </c>
      <c r="G111" s="62"/>
    </row>
    <row r="112" spans="1:7" ht="15.75" hidden="1" customHeight="1">
      <c r="A112" s="62" t="s">
        <v>2481</v>
      </c>
      <c r="B112" s="62" t="str">
        <f ca="1">IFERROR(__xludf.DUMMYFUNCTION("INDEX(SPLIT(A112,""_""),1,1)"),"ccs1")</f>
        <v>ccs1</v>
      </c>
      <c r="C112" s="62">
        <v>0</v>
      </c>
      <c r="D112" s="62">
        <v>1100</v>
      </c>
      <c r="E112" s="62">
        <v>0</v>
      </c>
      <c r="F112" s="62" t="s">
        <v>2374</v>
      </c>
      <c r="G112" s="62"/>
    </row>
    <row r="113" spans="1:7" ht="15.75" customHeight="1">
      <c r="A113" s="62" t="s">
        <v>2482</v>
      </c>
      <c r="B113" s="62" t="str">
        <f ca="1">IFERROR(__xludf.DUMMYFUNCTION("INDEX(SPLIT(A113,""_""),1,1)"),"ccs2")</f>
        <v>ccs2</v>
      </c>
      <c r="C113" s="62">
        <v>0</v>
      </c>
      <c r="D113" s="62">
        <v>3671</v>
      </c>
      <c r="E113" s="62">
        <v>0</v>
      </c>
      <c r="F113" s="62" t="s">
        <v>3</v>
      </c>
      <c r="G113" s="62"/>
    </row>
    <row r="114" spans="1:7" ht="15.75" hidden="1" customHeight="1">
      <c r="A114" s="62" t="s">
        <v>2483</v>
      </c>
      <c r="B114" s="62" t="str">
        <f ca="1">IFERROR(__xludf.DUMMYFUNCTION("INDEX(SPLIT(A114,""_""),1,1)"),"ccs2")</f>
        <v>ccs2</v>
      </c>
      <c r="C114" s="62">
        <v>0</v>
      </c>
      <c r="D114" s="62">
        <v>3671</v>
      </c>
      <c r="E114" s="62">
        <v>0</v>
      </c>
      <c r="F114" s="62" t="s">
        <v>2374</v>
      </c>
      <c r="G114" s="62"/>
    </row>
    <row r="115" spans="1:7" ht="15.75" hidden="1" customHeight="1">
      <c r="A115" s="62" t="s">
        <v>2484</v>
      </c>
      <c r="B115" s="62" t="str">
        <f ca="1">IFERROR(__xludf.DUMMYFUNCTION("INDEX(SPLIT(A115,""_""),1,1)"),"ccs2")</f>
        <v>ccs2</v>
      </c>
      <c r="C115" s="62">
        <v>0</v>
      </c>
      <c r="D115" s="62">
        <v>3671</v>
      </c>
      <c r="E115" s="62">
        <v>0</v>
      </c>
      <c r="F115" s="62" t="s">
        <v>2374</v>
      </c>
      <c r="G115" s="62"/>
    </row>
    <row r="116" spans="1:7" ht="15.75" hidden="1" customHeight="1">
      <c r="A116" s="62" t="s">
        <v>2485</v>
      </c>
      <c r="B116" s="62" t="str">
        <f ca="1">IFERROR(__xludf.DUMMYFUNCTION("INDEX(SPLIT(A116,""_""),1,1)"),"ccs2")</f>
        <v>ccs2</v>
      </c>
      <c r="C116" s="62">
        <v>0</v>
      </c>
      <c r="D116" s="62">
        <v>3671</v>
      </c>
      <c r="E116" s="62">
        <v>0</v>
      </c>
      <c r="F116" s="62" t="s">
        <v>2374</v>
      </c>
      <c r="G116" s="62"/>
    </row>
    <row r="117" spans="1:7" ht="15.75" hidden="1" customHeight="1">
      <c r="A117" s="62" t="s">
        <v>2486</v>
      </c>
      <c r="B117" s="62" t="str">
        <f ca="1">IFERROR(__xludf.DUMMYFUNCTION("INDEX(SPLIT(A117,""_""),1,1)"),"ccs2")</f>
        <v>ccs2</v>
      </c>
      <c r="C117" s="62">
        <v>0</v>
      </c>
      <c r="D117" s="62">
        <v>3671</v>
      </c>
      <c r="E117" s="62">
        <v>0</v>
      </c>
      <c r="F117" s="62" t="s">
        <v>2374</v>
      </c>
      <c r="G117" s="62"/>
    </row>
    <row r="118" spans="1:7" ht="15.75" customHeight="1">
      <c r="A118" s="62" t="s">
        <v>2487</v>
      </c>
      <c r="B118" s="62" t="str">
        <f ca="1">IFERROR(__xludf.DUMMYFUNCTION("INDEX(SPLIT(A118,""_""),1,1)"),"ccs3")</f>
        <v>ccs3</v>
      </c>
      <c r="C118" s="62">
        <v>0</v>
      </c>
      <c r="D118" s="62">
        <v>1229</v>
      </c>
      <c r="E118" s="62">
        <v>0</v>
      </c>
      <c r="F118" s="62" t="s">
        <v>3</v>
      </c>
      <c r="G118" s="62"/>
    </row>
    <row r="119" spans="1:7" ht="15.75" hidden="1" customHeight="1">
      <c r="A119" s="62" t="s">
        <v>2488</v>
      </c>
      <c r="B119" s="62" t="str">
        <f ca="1">IFERROR(__xludf.DUMMYFUNCTION("INDEX(SPLIT(A119,""_""),1,1)"),"ccs3")</f>
        <v>ccs3</v>
      </c>
      <c r="C119" s="62">
        <v>0</v>
      </c>
      <c r="D119" s="62">
        <v>1229</v>
      </c>
      <c r="E119" s="62">
        <v>0</v>
      </c>
      <c r="F119" s="62" t="s">
        <v>2374</v>
      </c>
      <c r="G119" s="62"/>
    </row>
    <row r="120" spans="1:7" ht="15.75" hidden="1" customHeight="1">
      <c r="A120" s="62" t="s">
        <v>2489</v>
      </c>
      <c r="B120" s="62" t="str">
        <f ca="1">IFERROR(__xludf.DUMMYFUNCTION("INDEX(SPLIT(A120,""_""),1,1)"),"ccs3")</f>
        <v>ccs3</v>
      </c>
      <c r="C120" s="62">
        <v>0</v>
      </c>
      <c r="D120" s="62">
        <v>1229</v>
      </c>
      <c r="E120" s="62">
        <v>0</v>
      </c>
      <c r="F120" s="62" t="s">
        <v>2374</v>
      </c>
      <c r="G120" s="62"/>
    </row>
    <row r="121" spans="1:7" ht="15.75" customHeight="1">
      <c r="A121" s="62" t="s">
        <v>2490</v>
      </c>
      <c r="B121" s="62" t="str">
        <f ca="1">IFERROR(__xludf.DUMMYFUNCTION("INDEX(SPLIT(A121,""_""),1,1)"),"ccs4")</f>
        <v>ccs4</v>
      </c>
      <c r="C121" s="62">
        <v>0</v>
      </c>
      <c r="D121" s="62">
        <v>1109</v>
      </c>
      <c r="E121" s="62">
        <v>0</v>
      </c>
      <c r="F121" s="62" t="s">
        <v>3</v>
      </c>
      <c r="G121" s="62"/>
    </row>
    <row r="122" spans="1:7" ht="15.75" hidden="1" customHeight="1">
      <c r="A122" s="62" t="s">
        <v>2491</v>
      </c>
      <c r="B122" s="62" t="str">
        <f ca="1">IFERROR(__xludf.DUMMYFUNCTION("INDEX(SPLIT(A122,""_""),1,1)"),"ccs4")</f>
        <v>ccs4</v>
      </c>
      <c r="C122" s="62">
        <v>0</v>
      </c>
      <c r="D122" s="62">
        <v>1109</v>
      </c>
      <c r="E122" s="62">
        <v>0</v>
      </c>
      <c r="F122" s="62" t="s">
        <v>2374</v>
      </c>
      <c r="G122" s="62"/>
    </row>
    <row r="123" spans="1:7" ht="15.75" customHeight="1">
      <c r="A123" s="62" t="s">
        <v>2492</v>
      </c>
      <c r="B123" s="62" t="str">
        <f ca="1">IFERROR(__xludf.DUMMYFUNCTION("INDEX(SPLIT(A123,""_""),1,1)"),"dcs1")</f>
        <v>dcs1</v>
      </c>
      <c r="C123" s="62">
        <v>0</v>
      </c>
      <c r="D123" s="62">
        <v>1124</v>
      </c>
      <c r="E123" s="62">
        <v>0</v>
      </c>
      <c r="F123" s="62" t="s">
        <v>3</v>
      </c>
      <c r="G123" s="62"/>
    </row>
    <row r="124" spans="1:7" ht="15.75" hidden="1" customHeight="1">
      <c r="A124" s="62" t="s">
        <v>2493</v>
      </c>
      <c r="B124" s="62" t="str">
        <f ca="1">IFERROR(__xludf.DUMMYFUNCTION("INDEX(SPLIT(A124,""_""),1,1)"),"dcs1")</f>
        <v>dcs1</v>
      </c>
      <c r="C124" s="62">
        <v>0</v>
      </c>
      <c r="D124" s="62">
        <v>1124</v>
      </c>
      <c r="E124" s="62">
        <v>0</v>
      </c>
      <c r="F124" s="62" t="s">
        <v>2374</v>
      </c>
      <c r="G124" s="62"/>
    </row>
    <row r="125" spans="1:7" ht="15.75" customHeight="1">
      <c r="A125" s="62" t="s">
        <v>2494</v>
      </c>
      <c r="B125" s="62" t="str">
        <f ca="1">IFERROR(__xludf.DUMMYFUNCTION("INDEX(SPLIT(A125,""_""),1,1)"),"dcs2")</f>
        <v>dcs2</v>
      </c>
      <c r="C125" s="62">
        <v>0</v>
      </c>
      <c r="D125" s="62">
        <v>1262</v>
      </c>
      <c r="E125" s="62">
        <v>0</v>
      </c>
      <c r="F125" s="62" t="s">
        <v>3</v>
      </c>
      <c r="G125" s="62"/>
    </row>
    <row r="126" spans="1:7" ht="15.75" hidden="1" customHeight="1">
      <c r="A126" s="62" t="s">
        <v>2495</v>
      </c>
      <c r="B126" s="62" t="str">
        <f ca="1">IFERROR(__xludf.DUMMYFUNCTION("INDEX(SPLIT(A126,""_""),1,1)"),"dcs2")</f>
        <v>dcs2</v>
      </c>
      <c r="C126" s="62">
        <v>0</v>
      </c>
      <c r="D126" s="62">
        <v>1262</v>
      </c>
      <c r="E126" s="62">
        <v>0</v>
      </c>
      <c r="F126" s="62" t="s">
        <v>2374</v>
      </c>
      <c r="G126" s="62"/>
    </row>
    <row r="127" spans="1:7" ht="15.75" customHeight="1">
      <c r="A127" s="62" t="s">
        <v>2496</v>
      </c>
      <c r="B127" s="62" t="str">
        <f ca="1">IFERROR(__xludf.DUMMYFUNCTION("INDEX(SPLIT(A127,""_""),1,1)"),"dcs3")</f>
        <v>dcs3</v>
      </c>
      <c r="C127" s="62">
        <v>0</v>
      </c>
      <c r="D127" s="62">
        <v>2942</v>
      </c>
      <c r="E127" s="62">
        <v>0</v>
      </c>
      <c r="F127" s="62" t="s">
        <v>3</v>
      </c>
      <c r="G127" s="62"/>
    </row>
    <row r="128" spans="1:7" ht="15.75" hidden="1" customHeight="1">
      <c r="A128" s="62" t="s">
        <v>2497</v>
      </c>
      <c r="B128" s="62" t="str">
        <f ca="1">IFERROR(__xludf.DUMMYFUNCTION("INDEX(SPLIT(A128,""_""),1,1)"),"dcs3")</f>
        <v>dcs3</v>
      </c>
      <c r="C128" s="62">
        <v>0</v>
      </c>
      <c r="D128" s="62">
        <v>2942</v>
      </c>
      <c r="E128" s="62">
        <v>0</v>
      </c>
      <c r="F128" s="62" t="s">
        <v>2374</v>
      </c>
      <c r="G128" s="62"/>
    </row>
    <row r="129" spans="1:7" ht="15.75" hidden="1" customHeight="1">
      <c r="A129" s="62" t="s">
        <v>2498</v>
      </c>
      <c r="B129" s="62" t="str">
        <f ca="1">IFERROR(__xludf.DUMMYFUNCTION("INDEX(SPLIT(A129,""_""),1,1)"),"dcs3")</f>
        <v>dcs3</v>
      </c>
      <c r="C129" s="62">
        <v>0</v>
      </c>
      <c r="D129" s="62">
        <v>2942</v>
      </c>
      <c r="E129" s="62">
        <v>0</v>
      </c>
      <c r="F129" s="62" t="s">
        <v>2374</v>
      </c>
      <c r="G129" s="62"/>
    </row>
    <row r="130" spans="1:7" ht="15.75" customHeight="1">
      <c r="A130" s="62" t="s">
        <v>2499</v>
      </c>
      <c r="B130" s="62" t="str">
        <f ca="1">IFERROR(__xludf.DUMMYFUNCTION("INDEX(SPLIT(A130,""_""),1,1)"),"dcs4")</f>
        <v>dcs4</v>
      </c>
      <c r="C130" s="62">
        <v>0</v>
      </c>
      <c r="D130" s="62">
        <v>1967</v>
      </c>
      <c r="E130" s="62">
        <v>0</v>
      </c>
      <c r="F130" s="62" t="s">
        <v>3</v>
      </c>
      <c r="G130" s="62"/>
    </row>
    <row r="131" spans="1:7" ht="15.75" hidden="1" customHeight="1">
      <c r="A131" s="62" t="s">
        <v>2500</v>
      </c>
      <c r="B131" s="62" t="str">
        <f ca="1">IFERROR(__xludf.DUMMYFUNCTION("INDEX(SPLIT(A131,""_""),1,1)"),"dcs4")</f>
        <v>dcs4</v>
      </c>
      <c r="C131" s="62">
        <v>0</v>
      </c>
      <c r="D131" s="62">
        <v>1967</v>
      </c>
      <c r="E131" s="62">
        <v>0</v>
      </c>
      <c r="F131" s="62" t="s">
        <v>2374</v>
      </c>
      <c r="G131" s="62"/>
    </row>
    <row r="132" spans="1:7" ht="15.75" hidden="1" customHeight="1">
      <c r="A132" s="62" t="s">
        <v>2501</v>
      </c>
      <c r="B132" s="62" t="str">
        <f ca="1">IFERROR(__xludf.DUMMYFUNCTION("INDEX(SPLIT(A132,""_""),1,1)"),"dcs4")</f>
        <v>dcs4</v>
      </c>
      <c r="C132" s="62">
        <v>0</v>
      </c>
      <c r="D132" s="62">
        <v>1967</v>
      </c>
      <c r="E132" s="62">
        <v>0</v>
      </c>
      <c r="F132" s="62" t="s">
        <v>2374</v>
      </c>
      <c r="G132" s="62"/>
    </row>
    <row r="133" spans="1:7" ht="15.75" hidden="1" customHeight="1">
      <c r="A133" s="62" t="s">
        <v>2502</v>
      </c>
      <c r="B133" s="62" t="str">
        <f ca="1">IFERROR(__xludf.DUMMYFUNCTION("INDEX(SPLIT(A133,""_""),1,1)"),"dcs4")</f>
        <v>dcs4</v>
      </c>
      <c r="C133" s="62">
        <v>0</v>
      </c>
      <c r="D133" s="62">
        <v>1967</v>
      </c>
      <c r="E133" s="62">
        <v>0</v>
      </c>
      <c r="F133" s="62" t="s">
        <v>2374</v>
      </c>
      <c r="G133" s="62"/>
    </row>
    <row r="134" spans="1:7" ht="15.75" customHeight="1">
      <c r="A134" s="62" t="s">
        <v>2503</v>
      </c>
      <c r="B134" s="62" t="str">
        <f ca="1">IFERROR(__xludf.DUMMYFUNCTION("INDEX(SPLIT(A134,""_""),1,1)"),"dcs5")</f>
        <v>dcs5</v>
      </c>
      <c r="C134" s="62">
        <v>0</v>
      </c>
      <c r="D134" s="62">
        <v>989</v>
      </c>
      <c r="E134" s="62">
        <v>0</v>
      </c>
      <c r="F134" s="62" t="s">
        <v>3</v>
      </c>
      <c r="G134" s="62"/>
    </row>
    <row r="135" spans="1:7" ht="15.75" hidden="1" customHeight="1">
      <c r="A135" s="62" t="s">
        <v>2504</v>
      </c>
      <c r="B135" s="62" t="str">
        <f ca="1">IFERROR(__xludf.DUMMYFUNCTION("INDEX(SPLIT(A135,""_""),1,1)"),"dcs5")</f>
        <v>dcs5</v>
      </c>
      <c r="C135" s="62">
        <v>0</v>
      </c>
      <c r="D135" s="62">
        <v>989</v>
      </c>
      <c r="E135" s="62">
        <v>0</v>
      </c>
      <c r="F135" s="62" t="s">
        <v>2374</v>
      </c>
      <c r="G135" s="62"/>
    </row>
    <row r="136" spans="1:7" ht="15.75" customHeight="1">
      <c r="A136" s="62" t="s">
        <v>2505</v>
      </c>
      <c r="B136" s="62" t="str">
        <f ca="1">IFERROR(__xludf.DUMMYFUNCTION("INDEX(SPLIT(A136,""_""),1,1)"),"ecs1")</f>
        <v>ecs1</v>
      </c>
      <c r="C136" s="62">
        <v>0</v>
      </c>
      <c r="D136" s="62">
        <v>1124</v>
      </c>
      <c r="E136" s="62">
        <v>0</v>
      </c>
      <c r="F136" s="62" t="s">
        <v>3</v>
      </c>
      <c r="G136" s="62"/>
    </row>
    <row r="137" spans="1:7" ht="15.75" hidden="1" customHeight="1">
      <c r="A137" s="62" t="s">
        <v>2506</v>
      </c>
      <c r="B137" s="62" t="str">
        <f ca="1">IFERROR(__xludf.DUMMYFUNCTION("INDEX(SPLIT(A137,""_""),1,1)"),"ecs1")</f>
        <v>ecs1</v>
      </c>
      <c r="C137" s="62">
        <v>0</v>
      </c>
      <c r="D137" s="62">
        <v>1124</v>
      </c>
      <c r="E137" s="62">
        <v>0</v>
      </c>
      <c r="F137" s="62" t="s">
        <v>2374</v>
      </c>
      <c r="G137" s="62"/>
    </row>
    <row r="138" spans="1:7" ht="15.75" hidden="1" customHeight="1">
      <c r="A138" s="62" t="s">
        <v>2507</v>
      </c>
      <c r="B138" s="62" t="str">
        <f ca="1">IFERROR(__xludf.DUMMYFUNCTION("INDEX(SPLIT(A138,""_""),1,1)"),"ecs1")</f>
        <v>ecs1</v>
      </c>
      <c r="C138" s="62">
        <v>0</v>
      </c>
      <c r="D138" s="62">
        <v>1124</v>
      </c>
      <c r="E138" s="62">
        <v>0</v>
      </c>
      <c r="F138" s="62" t="s">
        <v>2374</v>
      </c>
      <c r="G138" s="62"/>
    </row>
    <row r="139" spans="1:7" ht="15.75" hidden="1" customHeight="1">
      <c r="A139" s="62" t="s">
        <v>2508</v>
      </c>
      <c r="B139" s="62" t="str">
        <f ca="1">IFERROR(__xludf.DUMMYFUNCTION("INDEX(SPLIT(A139,""_""),1,1)"),"ecs1")</f>
        <v>ecs1</v>
      </c>
      <c r="C139" s="62">
        <v>0</v>
      </c>
      <c r="D139" s="62">
        <v>1124</v>
      </c>
      <c r="E139" s="62">
        <v>0</v>
      </c>
      <c r="F139" s="62" t="s">
        <v>2374</v>
      </c>
      <c r="G139" s="62"/>
    </row>
    <row r="140" spans="1:7" ht="15.75" hidden="1" customHeight="1">
      <c r="A140" s="62" t="s">
        <v>2509</v>
      </c>
      <c r="B140" s="62" t="str">
        <f ca="1">IFERROR(__xludf.DUMMYFUNCTION("INDEX(SPLIT(A140,""_""),1,1)"),"ecs1")</f>
        <v>ecs1</v>
      </c>
      <c r="C140" s="62">
        <v>0</v>
      </c>
      <c r="D140" s="62">
        <v>1124</v>
      </c>
      <c r="E140" s="62">
        <v>0</v>
      </c>
      <c r="F140" s="62" t="s">
        <v>2374</v>
      </c>
      <c r="G140" s="62"/>
    </row>
    <row r="141" spans="1:7" ht="15.75" hidden="1" customHeight="1">
      <c r="A141" s="62" t="s">
        <v>2510</v>
      </c>
      <c r="B141" s="62" t="str">
        <f ca="1">IFERROR(__xludf.DUMMYFUNCTION("INDEX(SPLIT(A141,""_""),1,1)"),"ecs1")</f>
        <v>ecs1</v>
      </c>
      <c r="C141" s="62">
        <v>0</v>
      </c>
      <c r="D141" s="62">
        <v>1124</v>
      </c>
      <c r="E141" s="62">
        <v>0</v>
      </c>
      <c r="F141" s="62" t="s">
        <v>2374</v>
      </c>
      <c r="G141" s="62"/>
    </row>
    <row r="142" spans="1:7" ht="15.75" hidden="1" customHeight="1">
      <c r="A142" s="62" t="s">
        <v>2511</v>
      </c>
      <c r="B142" s="62" t="str">
        <f ca="1">IFERROR(__xludf.DUMMYFUNCTION("INDEX(SPLIT(A142,""_""),1,1)"),"ecs1")</f>
        <v>ecs1</v>
      </c>
      <c r="C142" s="62">
        <v>0</v>
      </c>
      <c r="D142" s="62">
        <v>1124</v>
      </c>
      <c r="E142" s="62">
        <v>0</v>
      </c>
      <c r="F142" s="62" t="s">
        <v>2374</v>
      </c>
      <c r="G142" s="62"/>
    </row>
    <row r="143" spans="1:7" ht="15.75" hidden="1" customHeight="1">
      <c r="A143" s="62" t="s">
        <v>2512</v>
      </c>
      <c r="B143" s="62" t="str">
        <f ca="1">IFERROR(__xludf.DUMMYFUNCTION("INDEX(SPLIT(A143,""_""),1,1)"),"ecs1")</f>
        <v>ecs1</v>
      </c>
      <c r="C143" s="62">
        <v>0</v>
      </c>
      <c r="D143" s="62">
        <v>1124</v>
      </c>
      <c r="E143" s="62">
        <v>0</v>
      </c>
      <c r="F143" s="62" t="s">
        <v>2374</v>
      </c>
      <c r="G143" s="62"/>
    </row>
    <row r="144" spans="1:7" ht="15.75" hidden="1" customHeight="1">
      <c r="A144" s="62" t="s">
        <v>2513</v>
      </c>
      <c r="B144" s="62" t="str">
        <f ca="1">IFERROR(__xludf.DUMMYFUNCTION("INDEX(SPLIT(A144,""_""),1,1)"),"ecs1")</f>
        <v>ecs1</v>
      </c>
      <c r="C144" s="62">
        <v>0</v>
      </c>
      <c r="D144" s="62">
        <v>1124</v>
      </c>
      <c r="E144" s="62">
        <v>0</v>
      </c>
      <c r="F144" s="62" t="s">
        <v>2374</v>
      </c>
      <c r="G144" s="62"/>
    </row>
    <row r="145" spans="1:7" ht="15.75" customHeight="1">
      <c r="A145" s="62" t="s">
        <v>2514</v>
      </c>
      <c r="B145" s="62" t="str">
        <f ca="1">IFERROR(__xludf.DUMMYFUNCTION("INDEX(SPLIT(A145,""_""),1,1)"),"ecs2")</f>
        <v>ecs2</v>
      </c>
      <c r="C145" s="62">
        <v>0</v>
      </c>
      <c r="D145" s="62">
        <v>1265</v>
      </c>
      <c r="E145" s="62">
        <v>0</v>
      </c>
      <c r="F145" s="62" t="s">
        <v>3</v>
      </c>
      <c r="G145" s="62"/>
    </row>
    <row r="146" spans="1:7" ht="15.75" hidden="1" customHeight="1">
      <c r="A146" s="62" t="s">
        <v>2515</v>
      </c>
      <c r="B146" s="62" t="str">
        <f ca="1">IFERROR(__xludf.DUMMYFUNCTION("INDEX(SPLIT(A146,""_""),1,1)"),"ecs2")</f>
        <v>ecs2</v>
      </c>
      <c r="C146" s="62">
        <v>0</v>
      </c>
      <c r="D146" s="62">
        <v>1265</v>
      </c>
      <c r="E146" s="62">
        <v>0</v>
      </c>
      <c r="F146" s="62" t="s">
        <v>2374</v>
      </c>
      <c r="G146" s="62"/>
    </row>
    <row r="147" spans="1:7" ht="15.75" hidden="1" customHeight="1">
      <c r="A147" s="62" t="s">
        <v>2516</v>
      </c>
      <c r="B147" s="62" t="str">
        <f ca="1">IFERROR(__xludf.DUMMYFUNCTION("INDEX(SPLIT(A147,""_""),1,1)"),"ecs2")</f>
        <v>ecs2</v>
      </c>
      <c r="C147" s="62">
        <v>0</v>
      </c>
      <c r="D147" s="62">
        <v>1265</v>
      </c>
      <c r="E147" s="62">
        <v>0</v>
      </c>
      <c r="F147" s="62" t="s">
        <v>2374</v>
      </c>
      <c r="G147" s="62"/>
    </row>
    <row r="148" spans="1:7" ht="15.75" hidden="1" customHeight="1">
      <c r="A148" s="62" t="s">
        <v>2517</v>
      </c>
      <c r="B148" s="62" t="str">
        <f ca="1">IFERROR(__xludf.DUMMYFUNCTION("INDEX(SPLIT(A148,""_""),1,1)"),"ecs2")</f>
        <v>ecs2</v>
      </c>
      <c r="C148" s="62">
        <v>0</v>
      </c>
      <c r="D148" s="62">
        <v>1265</v>
      </c>
      <c r="E148" s="62">
        <v>0</v>
      </c>
      <c r="F148" s="62" t="s">
        <v>2374</v>
      </c>
      <c r="G148" s="62"/>
    </row>
    <row r="149" spans="1:7" ht="15.75" hidden="1" customHeight="1">
      <c r="A149" s="62" t="s">
        <v>2518</v>
      </c>
      <c r="B149" s="62" t="str">
        <f ca="1">IFERROR(__xludf.DUMMYFUNCTION("INDEX(SPLIT(A149,""_""),1,1)"),"ecs2")</f>
        <v>ecs2</v>
      </c>
      <c r="C149" s="62">
        <v>0</v>
      </c>
      <c r="D149" s="62">
        <v>1265</v>
      </c>
      <c r="E149" s="62">
        <v>0</v>
      </c>
      <c r="F149" s="62" t="s">
        <v>2374</v>
      </c>
      <c r="G149" s="62"/>
    </row>
    <row r="150" spans="1:7" ht="15.75" customHeight="1">
      <c r="A150" s="62" t="s">
        <v>2519</v>
      </c>
      <c r="B150" s="62" t="str">
        <f ca="1">IFERROR(__xludf.DUMMYFUNCTION("INDEX(SPLIT(A150,""_""),1,1)"),"ecs3")</f>
        <v>ecs3</v>
      </c>
      <c r="C150" s="62">
        <v>30</v>
      </c>
      <c r="D150" s="62">
        <v>2975</v>
      </c>
      <c r="E150" s="62">
        <v>1.0083999999999999E-2</v>
      </c>
      <c r="F150" s="62" t="s">
        <v>3</v>
      </c>
      <c r="G150" s="62"/>
    </row>
    <row r="151" spans="1:7" ht="15.75" hidden="1" customHeight="1">
      <c r="A151" s="62" t="s">
        <v>2520</v>
      </c>
      <c r="B151" s="62" t="str">
        <f ca="1">IFERROR(__xludf.DUMMYFUNCTION("INDEX(SPLIT(A151,""_""),1,1)"),"ecs3")</f>
        <v>ecs3</v>
      </c>
      <c r="C151" s="62">
        <v>30</v>
      </c>
      <c r="D151" s="62">
        <v>2975</v>
      </c>
      <c r="E151" s="62">
        <v>1.0083999999999999E-2</v>
      </c>
      <c r="F151" s="62" t="s">
        <v>2374</v>
      </c>
      <c r="G151" s="62"/>
    </row>
    <row r="152" spans="1:7" ht="15.75" hidden="1" customHeight="1">
      <c r="A152" s="62" t="s">
        <v>2521</v>
      </c>
      <c r="B152" s="62" t="str">
        <f ca="1">IFERROR(__xludf.DUMMYFUNCTION("INDEX(SPLIT(A152,""_""),1,1)"),"ecs3")</f>
        <v>ecs3</v>
      </c>
      <c r="C152" s="62">
        <v>30</v>
      </c>
      <c r="D152" s="62">
        <v>2975</v>
      </c>
      <c r="E152" s="62">
        <v>1.0083999999999999E-2</v>
      </c>
      <c r="F152" s="62" t="s">
        <v>2374</v>
      </c>
      <c r="G152" s="62"/>
    </row>
    <row r="153" spans="1:7" ht="15.75" hidden="1" customHeight="1">
      <c r="A153" s="62" t="s">
        <v>2522</v>
      </c>
      <c r="B153" s="62" t="str">
        <f ca="1">IFERROR(__xludf.DUMMYFUNCTION("INDEX(SPLIT(A153,""_""),1,1)"),"ecs3")</f>
        <v>ecs3</v>
      </c>
      <c r="C153" s="62">
        <v>30</v>
      </c>
      <c r="D153" s="62">
        <v>2975</v>
      </c>
      <c r="E153" s="62">
        <v>1.0083999999999999E-2</v>
      </c>
      <c r="F153" s="62" t="s">
        <v>2374</v>
      </c>
      <c r="G153" s="62"/>
    </row>
    <row r="154" spans="1:7" ht="15.75" hidden="1" customHeight="1">
      <c r="A154" s="62" t="s">
        <v>2523</v>
      </c>
      <c r="B154" s="62" t="str">
        <f ca="1">IFERROR(__xludf.DUMMYFUNCTION("INDEX(SPLIT(A154,""_""),1,1)"),"ecs3")</f>
        <v>ecs3</v>
      </c>
      <c r="C154" s="62">
        <v>30</v>
      </c>
      <c r="D154" s="62">
        <v>2975</v>
      </c>
      <c r="E154" s="62">
        <v>1.0083999999999999E-2</v>
      </c>
      <c r="F154" s="62" t="s">
        <v>2374</v>
      </c>
      <c r="G154" s="62"/>
    </row>
    <row r="155" spans="1:7" ht="15.75" hidden="1" customHeight="1">
      <c r="A155" s="62" t="s">
        <v>2524</v>
      </c>
      <c r="B155" s="62" t="str">
        <f ca="1">IFERROR(__xludf.DUMMYFUNCTION("INDEX(SPLIT(A155,""_""),1,1)"),"ecs3")</f>
        <v>ecs3</v>
      </c>
      <c r="C155" s="62">
        <v>30</v>
      </c>
      <c r="D155" s="62">
        <v>2972</v>
      </c>
      <c r="E155" s="62">
        <v>1.0094199999999999E-2</v>
      </c>
      <c r="F155" s="62" t="s">
        <v>2374</v>
      </c>
      <c r="G155" s="62"/>
    </row>
    <row r="156" spans="1:7" ht="15.75" hidden="1" customHeight="1">
      <c r="A156" s="62" t="s">
        <v>2525</v>
      </c>
      <c r="B156" s="62" t="str">
        <f ca="1">IFERROR(__xludf.DUMMYFUNCTION("INDEX(SPLIT(A156,""_""),1,1)"),"ecs3")</f>
        <v>ecs3</v>
      </c>
      <c r="C156" s="62">
        <v>30</v>
      </c>
      <c r="D156" s="62">
        <v>2975</v>
      </c>
      <c r="E156" s="62">
        <v>1.0083999999999999E-2</v>
      </c>
      <c r="F156" s="62" t="s">
        <v>2374</v>
      </c>
      <c r="G156" s="62"/>
    </row>
    <row r="157" spans="1:7" ht="15.75" hidden="1" customHeight="1">
      <c r="A157" s="62" t="s">
        <v>2526</v>
      </c>
      <c r="B157" s="62" t="str">
        <f ca="1">IFERROR(__xludf.DUMMYFUNCTION("INDEX(SPLIT(A157,""_""),1,1)"),"ecs3")</f>
        <v>ecs3</v>
      </c>
      <c r="C157" s="62">
        <v>30</v>
      </c>
      <c r="D157" s="62">
        <v>2975</v>
      </c>
      <c r="E157" s="62">
        <v>1.0083999999999999E-2</v>
      </c>
      <c r="F157" s="62" t="s">
        <v>2374</v>
      </c>
      <c r="G157" s="62"/>
    </row>
    <row r="158" spans="1:7" ht="15.75" hidden="1" customHeight="1">
      <c r="A158" s="62" t="s">
        <v>2527</v>
      </c>
      <c r="B158" s="62" t="str">
        <f ca="1">IFERROR(__xludf.DUMMYFUNCTION("INDEX(SPLIT(A158,""_""),1,1)"),"ecs3")</f>
        <v>ecs3</v>
      </c>
      <c r="C158" s="62">
        <v>30</v>
      </c>
      <c r="D158" s="62">
        <v>2975</v>
      </c>
      <c r="E158" s="62">
        <v>1.0083999999999999E-2</v>
      </c>
      <c r="F158" s="62" t="s">
        <v>2374</v>
      </c>
      <c r="G158" s="62"/>
    </row>
    <row r="159" spans="1:7" ht="15.75" hidden="1" customHeight="1">
      <c r="A159" s="62" t="s">
        <v>2528</v>
      </c>
      <c r="B159" s="62" t="str">
        <f ca="1">IFERROR(__xludf.DUMMYFUNCTION("INDEX(SPLIT(A159,""_""),1,1)"),"ecs3")</f>
        <v>ecs3</v>
      </c>
      <c r="C159" s="62">
        <v>30</v>
      </c>
      <c r="D159" s="62">
        <v>2975</v>
      </c>
      <c r="E159" s="62">
        <v>1.0083999999999999E-2</v>
      </c>
      <c r="F159" s="62" t="s">
        <v>2374</v>
      </c>
      <c r="G159" s="62"/>
    </row>
    <row r="160" spans="1:7" ht="15.75" hidden="1" customHeight="1">
      <c r="A160" s="62" t="s">
        <v>2529</v>
      </c>
      <c r="B160" s="62" t="str">
        <f ca="1">IFERROR(__xludf.DUMMYFUNCTION("INDEX(SPLIT(A160,""_""),1,1)"),"ecs3")</f>
        <v>ecs3</v>
      </c>
      <c r="C160" s="62">
        <v>30</v>
      </c>
      <c r="D160" s="62">
        <v>2975</v>
      </c>
      <c r="E160" s="62">
        <v>1.0083999999999999E-2</v>
      </c>
      <c r="F160" s="62" t="s">
        <v>2374</v>
      </c>
      <c r="G160" s="62"/>
    </row>
    <row r="161" spans="1:7" ht="15.75" customHeight="1">
      <c r="A161" s="62" t="s">
        <v>2530</v>
      </c>
      <c r="B161" s="62" t="str">
        <f ca="1">IFERROR(__xludf.DUMMYFUNCTION("INDEX(SPLIT(A161,""_""),1,1)"),"ecs4")</f>
        <v>ecs4</v>
      </c>
      <c r="C161" s="62">
        <v>0</v>
      </c>
      <c r="D161" s="62">
        <v>1451</v>
      </c>
      <c r="E161" s="62">
        <v>0</v>
      </c>
      <c r="F161" s="62" t="s">
        <v>3</v>
      </c>
      <c r="G161" s="62"/>
    </row>
    <row r="162" spans="1:7" ht="15.75" hidden="1" customHeight="1">
      <c r="A162" s="62" t="s">
        <v>2531</v>
      </c>
      <c r="B162" s="62" t="str">
        <f ca="1">IFERROR(__xludf.DUMMYFUNCTION("INDEX(SPLIT(A162,""_""),1,1)"),"ecs4")</f>
        <v>ecs4</v>
      </c>
      <c r="C162" s="62">
        <v>0</v>
      </c>
      <c r="D162" s="62">
        <v>1460</v>
      </c>
      <c r="E162" s="62">
        <v>0</v>
      </c>
      <c r="F162" s="62" t="s">
        <v>2374</v>
      </c>
      <c r="G162" s="62"/>
    </row>
    <row r="163" spans="1:7" ht="15.75" hidden="1" customHeight="1">
      <c r="A163" s="62" t="s">
        <v>2532</v>
      </c>
      <c r="B163" s="62" t="str">
        <f ca="1">IFERROR(__xludf.DUMMYFUNCTION("INDEX(SPLIT(A163,""_""),1,1)"),"ecs4")</f>
        <v>ecs4</v>
      </c>
      <c r="C163" s="62">
        <v>0</v>
      </c>
      <c r="D163" s="62">
        <v>1460</v>
      </c>
      <c r="E163" s="62">
        <v>0</v>
      </c>
      <c r="F163" s="62" t="s">
        <v>2374</v>
      </c>
      <c r="G163" s="62"/>
    </row>
    <row r="164" spans="1:7" ht="15.75" hidden="1" customHeight="1">
      <c r="A164" s="62" t="s">
        <v>2533</v>
      </c>
      <c r="B164" s="62" t="str">
        <f ca="1">IFERROR(__xludf.DUMMYFUNCTION("INDEX(SPLIT(A164,""_""),1,1)"),"ecs4")</f>
        <v>ecs4</v>
      </c>
      <c r="C164" s="62">
        <v>0</v>
      </c>
      <c r="D164" s="62">
        <v>1460</v>
      </c>
      <c r="E164" s="62">
        <v>0</v>
      </c>
      <c r="F164" s="62" t="s">
        <v>2374</v>
      </c>
      <c r="G164" s="62"/>
    </row>
    <row r="165" spans="1:7" ht="15.75" hidden="1" customHeight="1">
      <c r="A165" s="62" t="s">
        <v>2534</v>
      </c>
      <c r="B165" s="62" t="str">
        <f ca="1">IFERROR(__xludf.DUMMYFUNCTION("INDEX(SPLIT(A165,""_""),1,1)"),"ecs4")</f>
        <v>ecs4</v>
      </c>
      <c r="C165" s="62">
        <v>0</v>
      </c>
      <c r="D165" s="62">
        <v>1460</v>
      </c>
      <c r="E165" s="62">
        <v>0</v>
      </c>
      <c r="F165" s="62" t="s">
        <v>2374</v>
      </c>
      <c r="G165" s="62"/>
    </row>
    <row r="166" spans="1:7" ht="15.75" hidden="1" customHeight="1">
      <c r="A166" s="62" t="s">
        <v>2535</v>
      </c>
      <c r="B166" s="62" t="str">
        <f ca="1">IFERROR(__xludf.DUMMYFUNCTION("INDEX(SPLIT(A166,""_""),1,1)"),"ecs4")</f>
        <v>ecs4</v>
      </c>
      <c r="C166" s="62">
        <v>0</v>
      </c>
      <c r="D166" s="62">
        <v>1460</v>
      </c>
      <c r="E166" s="62">
        <v>0</v>
      </c>
      <c r="F166" s="62" t="s">
        <v>2374</v>
      </c>
      <c r="G166" s="62"/>
    </row>
    <row r="167" spans="1:7" ht="15.75" hidden="1" customHeight="1">
      <c r="A167" s="62" t="s">
        <v>2536</v>
      </c>
      <c r="B167" s="62" t="str">
        <f ca="1">IFERROR(__xludf.DUMMYFUNCTION("INDEX(SPLIT(A167,""_""),1,1)"),"ecs4")</f>
        <v>ecs4</v>
      </c>
      <c r="C167" s="62">
        <v>0</v>
      </c>
      <c r="D167" s="62">
        <v>1460</v>
      </c>
      <c r="E167" s="62">
        <v>0</v>
      </c>
      <c r="F167" s="62" t="s">
        <v>2374</v>
      </c>
      <c r="G167" s="62"/>
    </row>
    <row r="168" spans="1:7" ht="15.75" customHeight="1">
      <c r="A168" s="62" t="s">
        <v>2537</v>
      </c>
      <c r="B168" s="62" t="str">
        <f ca="1">IFERROR(__xludf.DUMMYFUNCTION("INDEX(SPLIT(A168,""_""),1,1)"),"ecs5")</f>
        <v>ecs5</v>
      </c>
      <c r="C168" s="62">
        <v>0</v>
      </c>
      <c r="D168" s="62">
        <v>722</v>
      </c>
      <c r="E168" s="62">
        <v>0</v>
      </c>
      <c r="F168" s="62" t="s">
        <v>3</v>
      </c>
      <c r="G168" s="62"/>
    </row>
    <row r="169" spans="1:7" ht="15.75" hidden="1" customHeight="1">
      <c r="A169" s="62" t="s">
        <v>2538</v>
      </c>
      <c r="B169" s="62" t="str">
        <f ca="1">IFERROR(__xludf.DUMMYFUNCTION("INDEX(SPLIT(A169,""_""),1,1)"),"ecs5")</f>
        <v>ecs5</v>
      </c>
      <c r="C169" s="62">
        <v>0</v>
      </c>
      <c r="D169" s="62">
        <v>722</v>
      </c>
      <c r="E169" s="62">
        <v>0</v>
      </c>
      <c r="F169" s="62" t="s">
        <v>2374</v>
      </c>
      <c r="G169" s="62"/>
    </row>
    <row r="170" spans="1:7" ht="15.75" customHeight="1">
      <c r="A170" s="62" t="s">
        <v>2539</v>
      </c>
      <c r="B170" s="62" t="str">
        <f ca="1">IFERROR(__xludf.DUMMYFUNCTION("INDEX(SPLIT(A170,""_""),1,1)"),"ecs6")</f>
        <v>ecs6</v>
      </c>
      <c r="C170" s="62">
        <v>0</v>
      </c>
      <c r="D170" s="62">
        <v>377</v>
      </c>
      <c r="E170" s="62">
        <v>0</v>
      </c>
      <c r="F170" s="62" t="s">
        <v>3</v>
      </c>
      <c r="G170" s="62"/>
    </row>
    <row r="171" spans="1:7" ht="15.75" hidden="1" customHeight="1">
      <c r="A171" s="62" t="s">
        <v>2540</v>
      </c>
      <c r="B171" s="62" t="str">
        <f ca="1">IFERROR(__xludf.DUMMYFUNCTION("INDEX(SPLIT(A171,""_""),1,1)"),"ecs6")</f>
        <v>ecs6</v>
      </c>
      <c r="C171" s="62">
        <v>0</v>
      </c>
      <c r="D171" s="62">
        <v>377</v>
      </c>
      <c r="E171" s="62">
        <v>0</v>
      </c>
      <c r="F171" s="62" t="s">
        <v>2374</v>
      </c>
      <c r="G171" s="62"/>
    </row>
    <row r="172" spans="1:7" ht="15.75" customHeight="1">
      <c r="A172" s="62" t="s">
        <v>2541</v>
      </c>
      <c r="B172" s="62" t="str">
        <f ca="1">IFERROR(__xludf.DUMMYFUNCTION("INDEX(SPLIT(A172,""_""),1,1)"),"ecs7")</f>
        <v>ecs7</v>
      </c>
      <c r="C172" s="62">
        <v>0</v>
      </c>
      <c r="D172" s="62">
        <v>1559</v>
      </c>
      <c r="E172" s="62">
        <v>0</v>
      </c>
      <c r="F172" s="62" t="s">
        <v>3</v>
      </c>
      <c r="G172" s="62"/>
    </row>
    <row r="173" spans="1:7" ht="15.75" hidden="1" customHeight="1">
      <c r="A173" s="62" t="s">
        <v>2542</v>
      </c>
      <c r="B173" s="62" t="str">
        <f ca="1">IFERROR(__xludf.DUMMYFUNCTION("INDEX(SPLIT(A173,""_""),1,1)"),"ecs7")</f>
        <v>ecs7</v>
      </c>
      <c r="C173" s="62">
        <v>0</v>
      </c>
      <c r="D173" s="62">
        <v>1559</v>
      </c>
      <c r="E173" s="62">
        <v>0</v>
      </c>
      <c r="F173" s="62" t="s">
        <v>2374</v>
      </c>
      <c r="G173" s="62"/>
    </row>
    <row r="174" spans="1:7" ht="15.75" hidden="1" customHeight="1">
      <c r="A174" s="62" t="s">
        <v>2543</v>
      </c>
      <c r="B174" s="62" t="str">
        <f ca="1">IFERROR(__xludf.DUMMYFUNCTION("INDEX(SPLIT(A174,""_""),1,1)"),"ecs7")</f>
        <v>ecs7</v>
      </c>
      <c r="C174" s="62">
        <v>0</v>
      </c>
      <c r="D174" s="62">
        <v>1559</v>
      </c>
      <c r="E174" s="62">
        <v>0</v>
      </c>
      <c r="F174" s="62" t="s">
        <v>2374</v>
      </c>
      <c r="G174" s="62"/>
    </row>
    <row r="175" spans="1:7" ht="15.75" hidden="1" customHeight="1">
      <c r="A175" s="62" t="s">
        <v>2544</v>
      </c>
      <c r="B175" s="62" t="str">
        <f ca="1">IFERROR(__xludf.DUMMYFUNCTION("INDEX(SPLIT(A175,""_""),1,1)"),"ecs7")</f>
        <v>ecs7</v>
      </c>
      <c r="C175" s="62">
        <v>0</v>
      </c>
      <c r="D175" s="62">
        <v>1559</v>
      </c>
      <c r="E175" s="62">
        <v>0</v>
      </c>
      <c r="F175" s="62" t="s">
        <v>2374</v>
      </c>
      <c r="G175" s="62"/>
    </row>
    <row r="176" spans="1:7" ht="15.75" hidden="1" customHeight="1">
      <c r="A176" s="62" t="s">
        <v>2545</v>
      </c>
      <c r="B176" s="62" t="str">
        <f ca="1">IFERROR(__xludf.DUMMYFUNCTION("INDEX(SPLIT(A176,""_""),1,1)"),"ecs7")</f>
        <v>ecs7</v>
      </c>
      <c r="C176" s="62">
        <v>0</v>
      </c>
      <c r="D176" s="62">
        <v>1559</v>
      </c>
      <c r="E176" s="62">
        <v>0</v>
      </c>
      <c r="F176" s="62" t="s">
        <v>2374</v>
      </c>
      <c r="G176" s="62"/>
    </row>
    <row r="177" spans="1:7" ht="15.75" hidden="1" customHeight="1">
      <c r="A177" s="62" t="s">
        <v>2546</v>
      </c>
      <c r="B177" s="62" t="str">
        <f ca="1">IFERROR(__xludf.DUMMYFUNCTION("INDEX(SPLIT(A177,""_""),1,1)"),"ecs7")</f>
        <v>ecs7</v>
      </c>
      <c r="C177" s="62">
        <v>0</v>
      </c>
      <c r="D177" s="62">
        <v>1559</v>
      </c>
      <c r="E177" s="62">
        <v>0</v>
      </c>
      <c r="F177" s="62" t="s">
        <v>2374</v>
      </c>
      <c r="G177" s="62"/>
    </row>
    <row r="178" spans="1:7" ht="15.75" hidden="1" customHeight="1">
      <c r="A178" s="62" t="s">
        <v>2547</v>
      </c>
      <c r="B178" s="62" t="str">
        <f ca="1">IFERROR(__xludf.DUMMYFUNCTION("INDEX(SPLIT(A178,""_""),1,1)"),"ecs7")</f>
        <v>ecs7</v>
      </c>
      <c r="C178" s="62">
        <v>0</v>
      </c>
      <c r="D178" s="62">
        <v>1559</v>
      </c>
      <c r="E178" s="62">
        <v>0</v>
      </c>
      <c r="F178" s="62" t="s">
        <v>2374</v>
      </c>
      <c r="G178" s="62"/>
    </row>
    <row r="179" spans="1:7" ht="15.75" hidden="1" customHeight="1">
      <c r="A179" s="62" t="s">
        <v>2548</v>
      </c>
      <c r="B179" s="62" t="str">
        <f ca="1">IFERROR(__xludf.DUMMYFUNCTION("INDEX(SPLIT(A179,""_""),1,1)"),"ecs7")</f>
        <v>ecs7</v>
      </c>
      <c r="C179" s="62">
        <v>0</v>
      </c>
      <c r="D179" s="62">
        <v>1559</v>
      </c>
      <c r="E179" s="62">
        <v>0</v>
      </c>
      <c r="F179" s="62" t="s">
        <v>2374</v>
      </c>
      <c r="G179" s="62"/>
    </row>
    <row r="180" spans="1:7" ht="15.75" customHeight="1">
      <c r="A180" s="62" t="s">
        <v>2549</v>
      </c>
      <c r="B180" s="62" t="str">
        <f ca="1">IFERROR(__xludf.DUMMYFUNCTION("INDEX(SPLIT(A180,""_""),1,1)"),"ecs8")</f>
        <v>ecs8</v>
      </c>
      <c r="C180" s="62">
        <v>0</v>
      </c>
      <c r="D180" s="62">
        <v>977</v>
      </c>
      <c r="E180" s="62">
        <v>0</v>
      </c>
      <c r="F180" s="62" t="s">
        <v>3</v>
      </c>
      <c r="G180" s="62"/>
    </row>
    <row r="181" spans="1:7" ht="15.75" hidden="1" customHeight="1">
      <c r="A181" s="62" t="s">
        <v>2550</v>
      </c>
      <c r="B181" s="62" t="str">
        <f ca="1">IFERROR(__xludf.DUMMYFUNCTION("INDEX(SPLIT(A181,""_""),1,1)"),"ecs8")</f>
        <v>ecs8</v>
      </c>
      <c r="C181" s="62">
        <v>0</v>
      </c>
      <c r="D181" s="62">
        <v>977</v>
      </c>
      <c r="E181" s="62">
        <v>0</v>
      </c>
      <c r="F181" s="62" t="s">
        <v>2374</v>
      </c>
      <c r="G181" s="62"/>
    </row>
    <row r="182" spans="1:7" ht="15.75" hidden="1" customHeight="1">
      <c r="A182" s="62" t="s">
        <v>2551</v>
      </c>
      <c r="B182" s="62" t="str">
        <f ca="1">IFERROR(__xludf.DUMMYFUNCTION("INDEX(SPLIT(A182,""_""),1,1)"),"ecs8")</f>
        <v>ecs8</v>
      </c>
      <c r="C182" s="62">
        <v>0</v>
      </c>
      <c r="D182" s="62">
        <v>977</v>
      </c>
      <c r="E182" s="62">
        <v>0</v>
      </c>
      <c r="F182" s="62" t="s">
        <v>2374</v>
      </c>
      <c r="G182" s="62"/>
    </row>
    <row r="183" spans="1:7" ht="15.75" hidden="1" customHeight="1">
      <c r="A183" s="62" t="s">
        <v>2552</v>
      </c>
      <c r="B183" s="62" t="str">
        <f ca="1">IFERROR(__xludf.DUMMYFUNCTION("INDEX(SPLIT(A183,""_""),1,1)"),"ecs8")</f>
        <v>ecs8</v>
      </c>
      <c r="C183" s="62">
        <v>0</v>
      </c>
      <c r="D183" s="62">
        <v>977</v>
      </c>
      <c r="E183" s="62">
        <v>0</v>
      </c>
      <c r="F183" s="62" t="s">
        <v>2374</v>
      </c>
      <c r="G183" s="62"/>
    </row>
    <row r="184" spans="1:7" ht="15.75" hidden="1" customHeight="1">
      <c r="A184" s="62" t="s">
        <v>2553</v>
      </c>
      <c r="B184" s="62" t="str">
        <f ca="1">IFERROR(__xludf.DUMMYFUNCTION("INDEX(SPLIT(A184,""_""),1,1)"),"ecs8")</f>
        <v>ecs8</v>
      </c>
      <c r="C184" s="62">
        <v>0</v>
      </c>
      <c r="D184" s="62">
        <v>977</v>
      </c>
      <c r="E184" s="62">
        <v>0</v>
      </c>
      <c r="F184" s="62" t="s">
        <v>2374</v>
      </c>
      <c r="G184" s="62"/>
    </row>
    <row r="185" spans="1:7" ht="15.75" hidden="1" customHeight="1">
      <c r="A185" s="62" t="s">
        <v>2554</v>
      </c>
      <c r="B185" s="62" t="str">
        <f ca="1">IFERROR(__xludf.DUMMYFUNCTION("INDEX(SPLIT(A185,""_""),1,1)"),"ecs8")</f>
        <v>ecs8</v>
      </c>
      <c r="C185" s="62">
        <v>0</v>
      </c>
      <c r="D185" s="62">
        <v>977</v>
      </c>
      <c r="E185" s="62">
        <v>0</v>
      </c>
      <c r="F185" s="62" t="s">
        <v>2374</v>
      </c>
      <c r="G185" s="62"/>
    </row>
    <row r="186" spans="1:7" ht="15.75" hidden="1" customHeight="1">
      <c r="A186" s="62" t="s">
        <v>2555</v>
      </c>
      <c r="B186" s="62" t="str">
        <f ca="1">IFERROR(__xludf.DUMMYFUNCTION("INDEX(SPLIT(A186,""_""),1,1)"),"ecs8")</f>
        <v>ecs8</v>
      </c>
      <c r="C186" s="62">
        <v>0</v>
      </c>
      <c r="D186" s="62">
        <v>977</v>
      </c>
      <c r="E186" s="62">
        <v>0</v>
      </c>
      <c r="F186" s="62" t="s">
        <v>2374</v>
      </c>
      <c r="G186" s="62"/>
    </row>
    <row r="187" spans="1:7" ht="15.75" hidden="1" customHeight="1">
      <c r="A187" s="62" t="s">
        <v>2556</v>
      </c>
      <c r="B187" s="62" t="str">
        <f ca="1">IFERROR(__xludf.DUMMYFUNCTION("INDEX(SPLIT(A187,""_""),1,1)"),"ecs8")</f>
        <v>ecs8</v>
      </c>
      <c r="C187" s="62">
        <v>0</v>
      </c>
      <c r="D187" s="62">
        <v>977</v>
      </c>
      <c r="E187" s="62">
        <v>0</v>
      </c>
      <c r="F187" s="62" t="s">
        <v>2374</v>
      </c>
      <c r="G187" s="62"/>
    </row>
    <row r="188" spans="1:7" ht="15.75" hidden="1" customHeight="1">
      <c r="A188" s="62" t="s">
        <v>2557</v>
      </c>
      <c r="B188" s="62" t="str">
        <f ca="1">IFERROR(__xludf.DUMMYFUNCTION("INDEX(SPLIT(A188,""_""),1,1)"),"ecs8")</f>
        <v>ecs8</v>
      </c>
      <c r="C188" s="62">
        <v>0</v>
      </c>
      <c r="D188" s="62">
        <v>977</v>
      </c>
      <c r="E188" s="62">
        <v>0</v>
      </c>
      <c r="F188" s="62" t="s">
        <v>2374</v>
      </c>
      <c r="G188" s="62"/>
    </row>
    <row r="189" spans="1:7" ht="15.75" hidden="1" customHeight="1">
      <c r="A189" s="62" t="s">
        <v>2558</v>
      </c>
      <c r="B189" s="62" t="str">
        <f ca="1">IFERROR(__xludf.DUMMYFUNCTION("INDEX(SPLIT(A189,""_""),1,1)"),"ecs8")</f>
        <v>ecs8</v>
      </c>
      <c r="C189" s="62">
        <v>0</v>
      </c>
      <c r="D189" s="62">
        <v>977</v>
      </c>
      <c r="E189" s="62">
        <v>0</v>
      </c>
      <c r="F189" s="62" t="s">
        <v>2374</v>
      </c>
      <c r="G189" s="62"/>
    </row>
    <row r="190" spans="1:7" ht="15.75" customHeight="1">
      <c r="A190" s="62" t="s">
        <v>2559</v>
      </c>
      <c r="B190" s="62" t="str">
        <f ca="1">IFERROR(__xludf.DUMMYFUNCTION("INDEX(SPLIT(A190,""_""),1,1)"),"fcs1")</f>
        <v>fcs1</v>
      </c>
      <c r="C190" s="62">
        <v>0</v>
      </c>
      <c r="D190" s="62">
        <v>1094</v>
      </c>
      <c r="E190" s="62">
        <v>0</v>
      </c>
      <c r="F190" s="62" t="s">
        <v>3</v>
      </c>
      <c r="G190" s="62"/>
    </row>
    <row r="191" spans="1:7" ht="15.75" hidden="1" customHeight="1">
      <c r="A191" s="62" t="s">
        <v>2560</v>
      </c>
      <c r="B191" s="62" t="str">
        <f ca="1">IFERROR(__xludf.DUMMYFUNCTION("INDEX(SPLIT(A191,""_""),1,1)"),"fcs1")</f>
        <v>fcs1</v>
      </c>
      <c r="C191" s="62">
        <v>0</v>
      </c>
      <c r="D191" s="62">
        <v>1094</v>
      </c>
      <c r="E191" s="62">
        <v>0</v>
      </c>
      <c r="F191" s="62" t="s">
        <v>2374</v>
      </c>
      <c r="G191" s="62"/>
    </row>
    <row r="192" spans="1:7" ht="15.75" hidden="1" customHeight="1">
      <c r="A192" s="62" t="s">
        <v>2561</v>
      </c>
      <c r="B192" s="62" t="str">
        <f ca="1">IFERROR(__xludf.DUMMYFUNCTION("INDEX(SPLIT(A192,""_""),1,1)"),"fcs1")</f>
        <v>fcs1</v>
      </c>
      <c r="C192" s="62">
        <v>0</v>
      </c>
      <c r="D192" s="62">
        <v>1094</v>
      </c>
      <c r="E192" s="62">
        <v>0</v>
      </c>
      <c r="F192" s="62" t="s">
        <v>2374</v>
      </c>
      <c r="G192" s="62"/>
    </row>
    <row r="193" spans="1:7" ht="15.75" hidden="1" customHeight="1">
      <c r="A193" s="62" t="s">
        <v>2562</v>
      </c>
      <c r="B193" s="62" t="str">
        <f ca="1">IFERROR(__xludf.DUMMYFUNCTION("INDEX(SPLIT(A193,""_""),1,1)"),"fcs1")</f>
        <v>fcs1</v>
      </c>
      <c r="C193" s="62">
        <v>0</v>
      </c>
      <c r="D193" s="62">
        <v>1094</v>
      </c>
      <c r="E193" s="62">
        <v>0</v>
      </c>
      <c r="F193" s="62" t="s">
        <v>2374</v>
      </c>
      <c r="G193" s="62"/>
    </row>
    <row r="194" spans="1:7" ht="15.75" hidden="1" customHeight="1">
      <c r="A194" s="62" t="s">
        <v>2563</v>
      </c>
      <c r="B194" s="62" t="str">
        <f ca="1">IFERROR(__xludf.DUMMYFUNCTION("INDEX(SPLIT(A194,""_""),1,1)"),"fcs1")</f>
        <v>fcs1</v>
      </c>
      <c r="C194" s="62">
        <v>0</v>
      </c>
      <c r="D194" s="62">
        <v>1094</v>
      </c>
      <c r="E194" s="62">
        <v>0</v>
      </c>
      <c r="F194" s="62" t="s">
        <v>2374</v>
      </c>
      <c r="G194" s="62"/>
    </row>
    <row r="195" spans="1:7" ht="15.75" hidden="1" customHeight="1">
      <c r="A195" s="62" t="s">
        <v>2564</v>
      </c>
      <c r="B195" s="62" t="str">
        <f ca="1">IFERROR(__xludf.DUMMYFUNCTION("INDEX(SPLIT(A195,""_""),1,1)"),"fcs1")</f>
        <v>fcs1</v>
      </c>
      <c r="C195" s="62">
        <v>0</v>
      </c>
      <c r="D195" s="62">
        <v>1094</v>
      </c>
      <c r="E195" s="62">
        <v>0</v>
      </c>
      <c r="F195" s="62" t="s">
        <v>2374</v>
      </c>
      <c r="G195" s="62"/>
    </row>
    <row r="196" spans="1:7" ht="15.75" hidden="1" customHeight="1">
      <c r="A196" s="62" t="s">
        <v>2565</v>
      </c>
      <c r="B196" s="62" t="str">
        <f ca="1">IFERROR(__xludf.DUMMYFUNCTION("INDEX(SPLIT(A196,""_""),1,1)"),"fcs1")</f>
        <v>fcs1</v>
      </c>
      <c r="C196" s="62">
        <v>0</v>
      </c>
      <c r="D196" s="62">
        <v>1094</v>
      </c>
      <c r="E196" s="62">
        <v>0</v>
      </c>
      <c r="F196" s="62" t="s">
        <v>2374</v>
      </c>
      <c r="G196" s="62"/>
    </row>
    <row r="197" spans="1:7" ht="15.75" hidden="1" customHeight="1">
      <c r="A197" s="62" t="s">
        <v>2566</v>
      </c>
      <c r="B197" s="62" t="str">
        <f ca="1">IFERROR(__xludf.DUMMYFUNCTION("INDEX(SPLIT(A197,""_""),1,1)"),"fcs1")</f>
        <v>fcs1</v>
      </c>
      <c r="C197" s="62">
        <v>0</v>
      </c>
      <c r="D197" s="62">
        <v>1094</v>
      </c>
      <c r="E197" s="62">
        <v>0</v>
      </c>
      <c r="F197" s="62" t="s">
        <v>2374</v>
      </c>
      <c r="G197" s="62"/>
    </row>
    <row r="198" spans="1:7" ht="15.75" hidden="1" customHeight="1">
      <c r="A198" s="62" t="s">
        <v>2567</v>
      </c>
      <c r="B198" s="62" t="str">
        <f ca="1">IFERROR(__xludf.DUMMYFUNCTION("INDEX(SPLIT(A198,""_""),1,1)"),"fcs1")</f>
        <v>fcs1</v>
      </c>
      <c r="C198" s="62">
        <v>0</v>
      </c>
      <c r="D198" s="62">
        <v>1094</v>
      </c>
      <c r="E198" s="62">
        <v>0</v>
      </c>
      <c r="F198" s="62" t="s">
        <v>2374</v>
      </c>
      <c r="G198" s="62"/>
    </row>
    <row r="199" spans="1:7" ht="15.75" hidden="1" customHeight="1">
      <c r="A199" s="62" t="s">
        <v>2568</v>
      </c>
      <c r="B199" s="62" t="str">
        <f ca="1">IFERROR(__xludf.DUMMYFUNCTION("INDEX(SPLIT(A199,""_""),1,1)"),"fcs1")</f>
        <v>fcs1</v>
      </c>
      <c r="C199" s="62">
        <v>0</v>
      </c>
      <c r="D199" s="62">
        <v>1094</v>
      </c>
      <c r="E199" s="62">
        <v>0</v>
      </c>
      <c r="F199" s="62" t="s">
        <v>2374</v>
      </c>
      <c r="G199" s="62"/>
    </row>
    <row r="200" spans="1:7" ht="15.75" hidden="1" customHeight="1">
      <c r="A200" s="62" t="s">
        <v>2569</v>
      </c>
      <c r="B200" s="62" t="str">
        <f ca="1">IFERROR(__xludf.DUMMYFUNCTION("INDEX(SPLIT(A200,""_""),1,1)"),"fcs1")</f>
        <v>fcs1</v>
      </c>
      <c r="C200" s="62">
        <v>0</v>
      </c>
      <c r="D200" s="62">
        <v>1094</v>
      </c>
      <c r="E200" s="62">
        <v>0</v>
      </c>
      <c r="F200" s="62" t="s">
        <v>2374</v>
      </c>
      <c r="G200" s="62"/>
    </row>
    <row r="201" spans="1:7" ht="15.75" hidden="1" customHeight="1">
      <c r="A201" s="62" t="s">
        <v>2570</v>
      </c>
      <c r="B201" s="62" t="str">
        <f ca="1">IFERROR(__xludf.DUMMYFUNCTION("INDEX(SPLIT(A201,""_""),1,1)"),"fcs1")</f>
        <v>fcs1</v>
      </c>
      <c r="C201" s="62">
        <v>0</v>
      </c>
      <c r="D201" s="62">
        <v>1094</v>
      </c>
      <c r="E201" s="62">
        <v>0</v>
      </c>
      <c r="F201" s="62" t="s">
        <v>2374</v>
      </c>
      <c r="G201" s="62"/>
    </row>
    <row r="202" spans="1:7" ht="15.75" hidden="1" customHeight="1">
      <c r="A202" s="62" t="s">
        <v>2571</v>
      </c>
      <c r="B202" s="62" t="str">
        <f ca="1">IFERROR(__xludf.DUMMYFUNCTION("INDEX(SPLIT(A202,""_""),1,1)"),"fcs1")</f>
        <v>fcs1</v>
      </c>
      <c r="C202" s="62">
        <v>0</v>
      </c>
      <c r="D202" s="62">
        <v>1094</v>
      </c>
      <c r="E202" s="62">
        <v>0</v>
      </c>
      <c r="F202" s="62" t="s">
        <v>2374</v>
      </c>
      <c r="G202" s="62"/>
    </row>
    <row r="203" spans="1:7" ht="15.75" hidden="1" customHeight="1">
      <c r="A203" s="62" t="s">
        <v>2572</v>
      </c>
      <c r="B203" s="62" t="str">
        <f ca="1">IFERROR(__xludf.DUMMYFUNCTION("INDEX(SPLIT(A203,""_""),1,1)"),"fcs1")</f>
        <v>fcs1</v>
      </c>
      <c r="C203" s="62">
        <v>0</v>
      </c>
      <c r="D203" s="62">
        <v>1094</v>
      </c>
      <c r="E203" s="62">
        <v>0</v>
      </c>
      <c r="F203" s="62" t="s">
        <v>2374</v>
      </c>
      <c r="G203" s="62"/>
    </row>
    <row r="204" spans="1:7" ht="15.75" hidden="1" customHeight="1">
      <c r="A204" s="62" t="s">
        <v>2573</v>
      </c>
      <c r="B204" s="62" t="str">
        <f ca="1">IFERROR(__xludf.DUMMYFUNCTION("INDEX(SPLIT(A204,""_""),1,1)"),"fcs1")</f>
        <v>fcs1</v>
      </c>
      <c r="C204" s="62">
        <v>0</v>
      </c>
      <c r="D204" s="62">
        <v>1094</v>
      </c>
      <c r="E204" s="62">
        <v>0</v>
      </c>
      <c r="F204" s="62" t="s">
        <v>2374</v>
      </c>
      <c r="G204" s="62"/>
    </row>
    <row r="205" spans="1:7" ht="15.75" hidden="1" customHeight="1">
      <c r="A205" s="62" t="s">
        <v>2574</v>
      </c>
      <c r="B205" s="62" t="str">
        <f ca="1">IFERROR(__xludf.DUMMYFUNCTION("INDEX(SPLIT(A205,""_""),1,1)"),"fcs1")</f>
        <v>fcs1</v>
      </c>
      <c r="C205" s="62">
        <v>0</v>
      </c>
      <c r="D205" s="62">
        <v>1094</v>
      </c>
      <c r="E205" s="62">
        <v>0</v>
      </c>
      <c r="F205" s="62" t="s">
        <v>2374</v>
      </c>
      <c r="G205" s="62"/>
    </row>
    <row r="206" spans="1:7" ht="15.75" hidden="1" customHeight="1">
      <c r="A206" s="62" t="s">
        <v>2575</v>
      </c>
      <c r="B206" s="62" t="str">
        <f ca="1">IFERROR(__xludf.DUMMYFUNCTION("INDEX(SPLIT(A206,""_""),1,1)"),"fcs1")</f>
        <v>fcs1</v>
      </c>
      <c r="C206" s="62">
        <v>0</v>
      </c>
      <c r="D206" s="62">
        <v>1094</v>
      </c>
      <c r="E206" s="62">
        <v>0</v>
      </c>
      <c r="F206" s="62" t="s">
        <v>2374</v>
      </c>
      <c r="G206" s="62"/>
    </row>
    <row r="207" spans="1:7" ht="15.75" hidden="1" customHeight="1">
      <c r="A207" s="62" t="s">
        <v>2576</v>
      </c>
      <c r="B207" s="62" t="str">
        <f ca="1">IFERROR(__xludf.DUMMYFUNCTION("INDEX(SPLIT(A207,""_""),1,1)"),"fcs1")</f>
        <v>fcs1</v>
      </c>
      <c r="C207" s="62">
        <v>0</v>
      </c>
      <c r="D207" s="62">
        <v>1094</v>
      </c>
      <c r="E207" s="62">
        <v>0</v>
      </c>
      <c r="F207" s="62" t="s">
        <v>2374</v>
      </c>
      <c r="G207" s="62"/>
    </row>
    <row r="208" spans="1:7" ht="15.75" hidden="1" customHeight="1">
      <c r="A208" s="62" t="s">
        <v>2577</v>
      </c>
      <c r="B208" s="62" t="str">
        <f ca="1">IFERROR(__xludf.DUMMYFUNCTION("INDEX(SPLIT(A208,""_""),1,1)"),"fcs1")</f>
        <v>fcs1</v>
      </c>
      <c r="C208" s="62">
        <v>0</v>
      </c>
      <c r="D208" s="62">
        <v>1094</v>
      </c>
      <c r="E208" s="62">
        <v>0</v>
      </c>
      <c r="F208" s="62" t="s">
        <v>2374</v>
      </c>
      <c r="G208" s="62"/>
    </row>
    <row r="209" spans="1:7" ht="15.75" hidden="1" customHeight="1">
      <c r="A209" s="62" t="s">
        <v>2578</v>
      </c>
      <c r="B209" s="62" t="str">
        <f ca="1">IFERROR(__xludf.DUMMYFUNCTION("INDEX(SPLIT(A209,""_""),1,1)"),"fcs1")</f>
        <v>fcs1</v>
      </c>
      <c r="C209" s="62">
        <v>0</v>
      </c>
      <c r="D209" s="62">
        <v>1094</v>
      </c>
      <c r="E209" s="62">
        <v>0</v>
      </c>
      <c r="F209" s="62" t="s">
        <v>2374</v>
      </c>
      <c r="G209" s="62"/>
    </row>
    <row r="210" spans="1:7" ht="15.75" hidden="1" customHeight="1">
      <c r="A210" s="62" t="s">
        <v>2579</v>
      </c>
      <c r="B210" s="62" t="str">
        <f ca="1">IFERROR(__xludf.DUMMYFUNCTION("INDEX(SPLIT(A210,""_""),1,1)"),"fcs1")</f>
        <v>fcs1</v>
      </c>
      <c r="C210" s="62">
        <v>0</v>
      </c>
      <c r="D210" s="62">
        <v>1094</v>
      </c>
      <c r="E210" s="62">
        <v>0</v>
      </c>
      <c r="F210" s="62" t="s">
        <v>2374</v>
      </c>
      <c r="G210" s="62"/>
    </row>
    <row r="211" spans="1:7" ht="15.75" hidden="1" customHeight="1">
      <c r="A211" s="62" t="s">
        <v>2580</v>
      </c>
      <c r="B211" s="62" t="str">
        <f ca="1">IFERROR(__xludf.DUMMYFUNCTION("INDEX(SPLIT(A211,""_""),1,1)"),"fcs1")</f>
        <v>fcs1</v>
      </c>
      <c r="C211" s="62">
        <v>0</v>
      </c>
      <c r="D211" s="62">
        <v>1094</v>
      </c>
      <c r="E211" s="62">
        <v>0</v>
      </c>
      <c r="F211" s="62" t="s">
        <v>2374</v>
      </c>
      <c r="G211" s="62"/>
    </row>
    <row r="212" spans="1:7" ht="15.75" hidden="1" customHeight="1">
      <c r="A212" s="62" t="s">
        <v>2581</v>
      </c>
      <c r="B212" s="62" t="str">
        <f ca="1">IFERROR(__xludf.DUMMYFUNCTION("INDEX(SPLIT(A212,""_""),1,1)"),"fcs1")</f>
        <v>fcs1</v>
      </c>
      <c r="C212" s="62">
        <v>0</v>
      </c>
      <c r="D212" s="62">
        <v>1094</v>
      </c>
      <c r="E212" s="62">
        <v>0</v>
      </c>
      <c r="F212" s="62" t="s">
        <v>2374</v>
      </c>
      <c r="G212" s="62"/>
    </row>
    <row r="213" spans="1:7" ht="15.75" hidden="1" customHeight="1">
      <c r="A213" s="62" t="s">
        <v>2582</v>
      </c>
      <c r="B213" s="62" t="str">
        <f ca="1">IFERROR(__xludf.DUMMYFUNCTION("INDEX(SPLIT(A213,""_""),1,1)"),"fcs1")</f>
        <v>fcs1</v>
      </c>
      <c r="C213" s="62">
        <v>0</v>
      </c>
      <c r="D213" s="62">
        <v>1094</v>
      </c>
      <c r="E213" s="62">
        <v>0</v>
      </c>
      <c r="F213" s="62" t="s">
        <v>2374</v>
      </c>
      <c r="G213" s="62"/>
    </row>
    <row r="214" spans="1:7" ht="15.75" hidden="1" customHeight="1">
      <c r="A214" s="62" t="s">
        <v>2583</v>
      </c>
      <c r="B214" s="62" t="str">
        <f ca="1">IFERROR(__xludf.DUMMYFUNCTION("INDEX(SPLIT(A214,""_""),1,1)"),"fcs1")</f>
        <v>fcs1</v>
      </c>
      <c r="C214" s="62">
        <v>0</v>
      </c>
      <c r="D214" s="62">
        <v>1094</v>
      </c>
      <c r="E214" s="62">
        <v>0</v>
      </c>
      <c r="F214" s="62" t="s">
        <v>2374</v>
      </c>
      <c r="G214" s="62"/>
    </row>
    <row r="215" spans="1:7" ht="15.75" hidden="1" customHeight="1">
      <c r="A215" s="62" t="s">
        <v>2584</v>
      </c>
      <c r="B215" s="62" t="str">
        <f ca="1">IFERROR(__xludf.DUMMYFUNCTION("INDEX(SPLIT(A215,""_""),1,1)"),"fcs1")</f>
        <v>fcs1</v>
      </c>
      <c r="C215" s="62">
        <v>0</v>
      </c>
      <c r="D215" s="62">
        <v>1094</v>
      </c>
      <c r="E215" s="62">
        <v>0</v>
      </c>
      <c r="F215" s="62" t="s">
        <v>2374</v>
      </c>
      <c r="G215" s="62"/>
    </row>
    <row r="216" spans="1:7" ht="15.75" hidden="1" customHeight="1">
      <c r="A216" s="62" t="s">
        <v>2585</v>
      </c>
      <c r="B216" s="62" t="str">
        <f ca="1">IFERROR(__xludf.DUMMYFUNCTION("INDEX(SPLIT(A216,""_""),1,1)"),"fcs1")</f>
        <v>fcs1</v>
      </c>
      <c r="C216" s="62">
        <v>0</v>
      </c>
      <c r="D216" s="62">
        <v>1094</v>
      </c>
      <c r="E216" s="62">
        <v>0</v>
      </c>
      <c r="F216" s="62" t="s">
        <v>2374</v>
      </c>
      <c r="G216" s="62"/>
    </row>
    <row r="217" spans="1:7" ht="15.75" hidden="1" customHeight="1">
      <c r="A217" s="62" t="s">
        <v>2586</v>
      </c>
      <c r="B217" s="62" t="str">
        <f ca="1">IFERROR(__xludf.DUMMYFUNCTION("INDEX(SPLIT(A217,""_""),1,1)"),"fcs1")</f>
        <v>fcs1</v>
      </c>
      <c r="C217" s="62">
        <v>0</v>
      </c>
      <c r="D217" s="62">
        <v>1094</v>
      </c>
      <c r="E217" s="62">
        <v>0</v>
      </c>
      <c r="F217" s="62" t="s">
        <v>2374</v>
      </c>
      <c r="G217" s="62"/>
    </row>
    <row r="218" spans="1:7" ht="15.75" hidden="1" customHeight="1">
      <c r="A218" s="62" t="s">
        <v>2587</v>
      </c>
      <c r="B218" s="62" t="str">
        <f ca="1">IFERROR(__xludf.DUMMYFUNCTION("INDEX(SPLIT(A218,""_""),1,1)"),"fcs1")</f>
        <v>fcs1</v>
      </c>
      <c r="C218" s="62">
        <v>0</v>
      </c>
      <c r="D218" s="62">
        <v>1094</v>
      </c>
      <c r="E218" s="62">
        <v>0</v>
      </c>
      <c r="F218" s="62" t="s">
        <v>2374</v>
      </c>
      <c r="G218" s="62"/>
    </row>
    <row r="219" spans="1:7" ht="15.75" customHeight="1">
      <c r="A219" s="62" t="s">
        <v>2588</v>
      </c>
      <c r="B219" s="62" t="str">
        <f ca="1">IFERROR(__xludf.DUMMYFUNCTION("INDEX(SPLIT(A219,""_""),1,1)"),"fcs2")</f>
        <v>fcs2</v>
      </c>
      <c r="C219" s="62">
        <v>0</v>
      </c>
      <c r="D219" s="62">
        <v>2663</v>
      </c>
      <c r="E219" s="62">
        <v>0</v>
      </c>
      <c r="F219" s="62" t="s">
        <v>3</v>
      </c>
      <c r="G219" s="62"/>
    </row>
    <row r="220" spans="1:7" ht="15.75" hidden="1" customHeight="1">
      <c r="A220" s="62" t="s">
        <v>2589</v>
      </c>
      <c r="B220" s="62" t="str">
        <f ca="1">IFERROR(__xludf.DUMMYFUNCTION("INDEX(SPLIT(A220,""_""),1,1)"),"fcs2")</f>
        <v>fcs2</v>
      </c>
      <c r="C220" s="62">
        <v>0</v>
      </c>
      <c r="D220" s="62">
        <v>2663</v>
      </c>
      <c r="E220" s="62">
        <v>0</v>
      </c>
      <c r="F220" s="62" t="s">
        <v>2374</v>
      </c>
      <c r="G220" s="62"/>
    </row>
    <row r="221" spans="1:7" ht="15.75" hidden="1" customHeight="1">
      <c r="A221" s="62" t="s">
        <v>2590</v>
      </c>
      <c r="B221" s="62" t="str">
        <f ca="1">IFERROR(__xludf.DUMMYFUNCTION("INDEX(SPLIT(A221,""_""),1,1)"),"fcs2")</f>
        <v>fcs2</v>
      </c>
      <c r="C221" s="62">
        <v>0</v>
      </c>
      <c r="D221" s="62">
        <v>2663</v>
      </c>
      <c r="E221" s="62">
        <v>0</v>
      </c>
      <c r="F221" s="62" t="s">
        <v>2374</v>
      </c>
      <c r="G221" s="62"/>
    </row>
    <row r="222" spans="1:7" ht="15.75" hidden="1" customHeight="1">
      <c r="A222" s="62" t="s">
        <v>2591</v>
      </c>
      <c r="B222" s="62" t="str">
        <f ca="1">IFERROR(__xludf.DUMMYFUNCTION("INDEX(SPLIT(A222,""_""),1,1)"),"fcs2")</f>
        <v>fcs2</v>
      </c>
      <c r="C222" s="62">
        <v>0</v>
      </c>
      <c r="D222" s="62">
        <v>2663</v>
      </c>
      <c r="E222" s="62">
        <v>0</v>
      </c>
      <c r="F222" s="62" t="s">
        <v>2374</v>
      </c>
      <c r="G222" s="62"/>
    </row>
    <row r="223" spans="1:7" ht="15.75" hidden="1" customHeight="1">
      <c r="A223" s="62" t="s">
        <v>2592</v>
      </c>
      <c r="B223" s="62" t="str">
        <f ca="1">IFERROR(__xludf.DUMMYFUNCTION("INDEX(SPLIT(A223,""_""),1,1)"),"fcs2")</f>
        <v>fcs2</v>
      </c>
      <c r="C223" s="62">
        <v>0</v>
      </c>
      <c r="D223" s="62">
        <v>2663</v>
      </c>
      <c r="E223" s="62">
        <v>0</v>
      </c>
      <c r="F223" s="62" t="s">
        <v>2374</v>
      </c>
      <c r="G223" s="62"/>
    </row>
    <row r="224" spans="1:7" ht="15.75" hidden="1" customHeight="1">
      <c r="A224" s="62" t="s">
        <v>2593</v>
      </c>
      <c r="B224" s="62" t="str">
        <f ca="1">IFERROR(__xludf.DUMMYFUNCTION("INDEX(SPLIT(A224,""_""),1,1)"),"fcs2")</f>
        <v>fcs2</v>
      </c>
      <c r="C224" s="62">
        <v>0</v>
      </c>
      <c r="D224" s="62">
        <v>2663</v>
      </c>
      <c r="E224" s="62">
        <v>0</v>
      </c>
      <c r="F224" s="62" t="s">
        <v>2374</v>
      </c>
      <c r="G224" s="62"/>
    </row>
    <row r="225" spans="1:7" ht="15.75" hidden="1" customHeight="1">
      <c r="A225" s="62" t="s">
        <v>2594</v>
      </c>
      <c r="B225" s="62" t="str">
        <f ca="1">IFERROR(__xludf.DUMMYFUNCTION("INDEX(SPLIT(A225,""_""),1,1)"),"fcs2")</f>
        <v>fcs2</v>
      </c>
      <c r="C225" s="62">
        <v>0</v>
      </c>
      <c r="D225" s="62">
        <v>2663</v>
      </c>
      <c r="E225" s="62">
        <v>0</v>
      </c>
      <c r="F225" s="62" t="s">
        <v>2374</v>
      </c>
      <c r="G225" s="62"/>
    </row>
    <row r="226" spans="1:7" ht="15.75" hidden="1" customHeight="1">
      <c r="A226" s="62" t="s">
        <v>2595</v>
      </c>
      <c r="B226" s="62" t="str">
        <f ca="1">IFERROR(__xludf.DUMMYFUNCTION("INDEX(SPLIT(A226,""_""),1,1)"),"fcs2")</f>
        <v>fcs2</v>
      </c>
      <c r="C226" s="62">
        <v>0</v>
      </c>
      <c r="D226" s="62">
        <v>2663</v>
      </c>
      <c r="E226" s="62">
        <v>0</v>
      </c>
      <c r="F226" s="62" t="s">
        <v>2374</v>
      </c>
      <c r="G226" s="62"/>
    </row>
    <row r="227" spans="1:7" ht="15.75" hidden="1" customHeight="1">
      <c r="A227" s="62" t="s">
        <v>2596</v>
      </c>
      <c r="B227" s="62" t="str">
        <f ca="1">IFERROR(__xludf.DUMMYFUNCTION("INDEX(SPLIT(A227,""_""),1,1)"),"fcs2")</f>
        <v>fcs2</v>
      </c>
      <c r="C227" s="62">
        <v>0</v>
      </c>
      <c r="D227" s="62">
        <v>2663</v>
      </c>
      <c r="E227" s="62">
        <v>0</v>
      </c>
      <c r="F227" s="62" t="s">
        <v>2374</v>
      </c>
      <c r="G227" s="62"/>
    </row>
    <row r="228" spans="1:7" ht="15.75" hidden="1" customHeight="1">
      <c r="A228" s="62" t="s">
        <v>2597</v>
      </c>
      <c r="B228" s="62" t="str">
        <f ca="1">IFERROR(__xludf.DUMMYFUNCTION("INDEX(SPLIT(A228,""_""),1,1)"),"fcs2")</f>
        <v>fcs2</v>
      </c>
      <c r="C228" s="62">
        <v>0</v>
      </c>
      <c r="D228" s="62">
        <v>2663</v>
      </c>
      <c r="E228" s="62">
        <v>0</v>
      </c>
      <c r="F228" s="62" t="s">
        <v>2374</v>
      </c>
      <c r="G228" s="62"/>
    </row>
    <row r="229" spans="1:7" ht="15.75" hidden="1" customHeight="1">
      <c r="A229" s="62" t="s">
        <v>2598</v>
      </c>
      <c r="B229" s="62" t="str">
        <f ca="1">IFERROR(__xludf.DUMMYFUNCTION("INDEX(SPLIT(A229,""_""),1,1)"),"fcs2")</f>
        <v>fcs2</v>
      </c>
      <c r="C229" s="62">
        <v>0</v>
      </c>
      <c r="D229" s="62">
        <v>2663</v>
      </c>
      <c r="E229" s="62">
        <v>0</v>
      </c>
      <c r="F229" s="62" t="s">
        <v>2374</v>
      </c>
      <c r="G229" s="62"/>
    </row>
    <row r="230" spans="1:7" ht="15.75" hidden="1" customHeight="1">
      <c r="A230" s="62" t="s">
        <v>2599</v>
      </c>
      <c r="B230" s="62" t="str">
        <f ca="1">IFERROR(__xludf.DUMMYFUNCTION("INDEX(SPLIT(A230,""_""),1,1)"),"fcs2")</f>
        <v>fcs2</v>
      </c>
      <c r="C230" s="62">
        <v>0</v>
      </c>
      <c r="D230" s="62">
        <v>2663</v>
      </c>
      <c r="E230" s="62">
        <v>0</v>
      </c>
      <c r="F230" s="62" t="s">
        <v>2374</v>
      </c>
      <c r="G230" s="62"/>
    </row>
    <row r="231" spans="1:7" ht="15.75" hidden="1" customHeight="1">
      <c r="A231" s="62" t="s">
        <v>2600</v>
      </c>
      <c r="B231" s="62" t="str">
        <f ca="1">IFERROR(__xludf.DUMMYFUNCTION("INDEX(SPLIT(A231,""_""),1,1)"),"fcs2")</f>
        <v>fcs2</v>
      </c>
      <c r="C231" s="62">
        <v>0</v>
      </c>
      <c r="D231" s="62">
        <v>2663</v>
      </c>
      <c r="E231" s="62">
        <v>0</v>
      </c>
      <c r="F231" s="62" t="s">
        <v>2374</v>
      </c>
      <c r="G231" s="62"/>
    </row>
    <row r="232" spans="1:7" ht="15.75" hidden="1" customHeight="1">
      <c r="A232" s="62" t="s">
        <v>2601</v>
      </c>
      <c r="B232" s="62" t="str">
        <f ca="1">IFERROR(__xludf.DUMMYFUNCTION("INDEX(SPLIT(A232,""_""),1,1)"),"fcs2")</f>
        <v>fcs2</v>
      </c>
      <c r="C232" s="62">
        <v>0</v>
      </c>
      <c r="D232" s="62">
        <v>2663</v>
      </c>
      <c r="E232" s="62">
        <v>0</v>
      </c>
      <c r="F232" s="62" t="s">
        <v>2374</v>
      </c>
      <c r="G232" s="62"/>
    </row>
    <row r="233" spans="1:7" ht="15.75" hidden="1" customHeight="1">
      <c r="A233" s="62" t="s">
        <v>2602</v>
      </c>
      <c r="B233" s="62" t="str">
        <f ca="1">IFERROR(__xludf.DUMMYFUNCTION("INDEX(SPLIT(A233,""_""),1,1)"),"fcs2")</f>
        <v>fcs2</v>
      </c>
      <c r="C233" s="62">
        <v>0</v>
      </c>
      <c r="D233" s="62">
        <v>2663</v>
      </c>
      <c r="E233" s="62">
        <v>0</v>
      </c>
      <c r="F233" s="62" t="s">
        <v>2374</v>
      </c>
      <c r="G233" s="62"/>
    </row>
    <row r="234" spans="1:7" ht="15.75" hidden="1" customHeight="1">
      <c r="A234" s="62" t="s">
        <v>2603</v>
      </c>
      <c r="B234" s="62" t="str">
        <f ca="1">IFERROR(__xludf.DUMMYFUNCTION("INDEX(SPLIT(A234,""_""),1,1)"),"fcs2")</f>
        <v>fcs2</v>
      </c>
      <c r="C234" s="62">
        <v>0</v>
      </c>
      <c r="D234" s="62">
        <v>2663</v>
      </c>
      <c r="E234" s="62">
        <v>0</v>
      </c>
      <c r="F234" s="62" t="s">
        <v>2374</v>
      </c>
      <c r="G234" s="62"/>
    </row>
    <row r="235" spans="1:7" ht="15.75" hidden="1" customHeight="1">
      <c r="A235" s="62" t="s">
        <v>2604</v>
      </c>
      <c r="B235" s="62" t="str">
        <f ca="1">IFERROR(__xludf.DUMMYFUNCTION("INDEX(SPLIT(A235,""_""),1,1)"),"fcs2")</f>
        <v>fcs2</v>
      </c>
      <c r="C235" s="62">
        <v>0</v>
      </c>
      <c r="D235" s="62">
        <v>2663</v>
      </c>
      <c r="E235" s="62">
        <v>0</v>
      </c>
      <c r="F235" s="62" t="s">
        <v>2374</v>
      </c>
      <c r="G235" s="62"/>
    </row>
    <row r="236" spans="1:7" ht="15.75" hidden="1" customHeight="1">
      <c r="A236" s="62" t="s">
        <v>2605</v>
      </c>
      <c r="B236" s="62" t="str">
        <f ca="1">IFERROR(__xludf.DUMMYFUNCTION("INDEX(SPLIT(A236,""_""),1,1)"),"fcs2")</f>
        <v>fcs2</v>
      </c>
      <c r="C236" s="62">
        <v>0</v>
      </c>
      <c r="D236" s="62">
        <v>2663</v>
      </c>
      <c r="E236" s="62">
        <v>0</v>
      </c>
      <c r="F236" s="62" t="s">
        <v>2374</v>
      </c>
      <c r="G236" s="62"/>
    </row>
    <row r="237" spans="1:7" ht="15.75" hidden="1" customHeight="1">
      <c r="A237" s="62" t="s">
        <v>2606</v>
      </c>
      <c r="B237" s="62" t="str">
        <f ca="1">IFERROR(__xludf.DUMMYFUNCTION("INDEX(SPLIT(A237,""_""),1,1)"),"fcs2")</f>
        <v>fcs2</v>
      </c>
      <c r="C237" s="62">
        <v>0</v>
      </c>
      <c r="D237" s="62">
        <v>2663</v>
      </c>
      <c r="E237" s="62">
        <v>0</v>
      </c>
      <c r="F237" s="62" t="s">
        <v>2374</v>
      </c>
      <c r="G237" s="62"/>
    </row>
    <row r="238" spans="1:7" ht="15.75" hidden="1" customHeight="1">
      <c r="A238" s="62" t="s">
        <v>2607</v>
      </c>
      <c r="B238" s="62" t="str">
        <f ca="1">IFERROR(__xludf.DUMMYFUNCTION("INDEX(SPLIT(A238,""_""),1,1)"),"fcs2")</f>
        <v>fcs2</v>
      </c>
      <c r="C238" s="62">
        <v>0</v>
      </c>
      <c r="D238" s="62">
        <v>2663</v>
      </c>
      <c r="E238" s="62">
        <v>0</v>
      </c>
      <c r="F238" s="62" t="s">
        <v>2374</v>
      </c>
      <c r="G238" s="62"/>
    </row>
    <row r="239" spans="1:7" ht="15.75" hidden="1" customHeight="1">
      <c r="A239" s="62" t="s">
        <v>2608</v>
      </c>
      <c r="B239" s="62" t="str">
        <f ca="1">IFERROR(__xludf.DUMMYFUNCTION("INDEX(SPLIT(A239,""_""),1,1)"),"fcs2")</f>
        <v>fcs2</v>
      </c>
      <c r="C239" s="62">
        <v>0</v>
      </c>
      <c r="D239" s="62">
        <v>2663</v>
      </c>
      <c r="E239" s="62">
        <v>0</v>
      </c>
      <c r="F239" s="62" t="s">
        <v>2374</v>
      </c>
      <c r="G239" s="62"/>
    </row>
    <row r="240" spans="1:7" ht="15.75" hidden="1" customHeight="1">
      <c r="A240" s="62" t="s">
        <v>2609</v>
      </c>
      <c r="B240" s="62" t="str">
        <f ca="1">IFERROR(__xludf.DUMMYFUNCTION("INDEX(SPLIT(A240,""_""),1,1)"),"fcs2")</f>
        <v>fcs2</v>
      </c>
      <c r="C240" s="62">
        <v>0</v>
      </c>
      <c r="D240" s="62">
        <v>2663</v>
      </c>
      <c r="E240" s="62">
        <v>0</v>
      </c>
      <c r="F240" s="62" t="s">
        <v>2374</v>
      </c>
      <c r="G240" s="62"/>
    </row>
    <row r="241" spans="1:7" ht="15.75" hidden="1" customHeight="1">
      <c r="A241" s="62" t="s">
        <v>2610</v>
      </c>
      <c r="B241" s="62" t="str">
        <f ca="1">IFERROR(__xludf.DUMMYFUNCTION("INDEX(SPLIT(A241,""_""),1,1)"),"fcs2")</f>
        <v>fcs2</v>
      </c>
      <c r="C241" s="62">
        <v>0</v>
      </c>
      <c r="D241" s="62">
        <v>2663</v>
      </c>
      <c r="E241" s="62">
        <v>0</v>
      </c>
      <c r="F241" s="62" t="s">
        <v>2374</v>
      </c>
      <c r="G241" s="62"/>
    </row>
    <row r="242" spans="1:7" ht="15.75" hidden="1" customHeight="1">
      <c r="A242" s="62" t="s">
        <v>2611</v>
      </c>
      <c r="B242" s="62" t="str">
        <f ca="1">IFERROR(__xludf.DUMMYFUNCTION("INDEX(SPLIT(A242,""_""),1,1)"),"fcs2")</f>
        <v>fcs2</v>
      </c>
      <c r="C242" s="62">
        <v>0</v>
      </c>
      <c r="D242" s="62">
        <v>2663</v>
      </c>
      <c r="E242" s="62">
        <v>0</v>
      </c>
      <c r="F242" s="62" t="s">
        <v>2374</v>
      </c>
      <c r="G242" s="62"/>
    </row>
    <row r="243" spans="1:7" ht="15.75" hidden="1" customHeight="1">
      <c r="A243" s="62" t="s">
        <v>2612</v>
      </c>
      <c r="B243" s="62" t="str">
        <f ca="1">IFERROR(__xludf.DUMMYFUNCTION("INDEX(SPLIT(A243,""_""),1,1)"),"fcs2")</f>
        <v>fcs2</v>
      </c>
      <c r="C243" s="62">
        <v>0</v>
      </c>
      <c r="D243" s="62">
        <v>2663</v>
      </c>
      <c r="E243" s="62">
        <v>0</v>
      </c>
      <c r="F243" s="62" t="s">
        <v>2374</v>
      </c>
      <c r="G243" s="62"/>
    </row>
    <row r="244" spans="1:7" ht="15.75" customHeight="1">
      <c r="A244" s="62" t="s">
        <v>2613</v>
      </c>
      <c r="B244" s="62" t="str">
        <f ca="1">IFERROR(__xludf.DUMMYFUNCTION("INDEX(SPLIT(A244,""_""),1,1)"),"fcs3")</f>
        <v>fcs3</v>
      </c>
      <c r="C244" s="62">
        <v>0</v>
      </c>
      <c r="D244" s="62">
        <v>1139</v>
      </c>
      <c r="E244" s="62">
        <v>0</v>
      </c>
      <c r="F244" s="62" t="s">
        <v>3</v>
      </c>
      <c r="G244" s="62"/>
    </row>
    <row r="245" spans="1:7" ht="15.75" hidden="1" customHeight="1">
      <c r="A245" s="62" t="s">
        <v>2614</v>
      </c>
      <c r="B245" s="62" t="str">
        <f ca="1">IFERROR(__xludf.DUMMYFUNCTION("INDEX(SPLIT(A245,""_""),1,1)"),"fcs3")</f>
        <v>fcs3</v>
      </c>
      <c r="C245" s="62">
        <v>0</v>
      </c>
      <c r="D245" s="62">
        <v>1139</v>
      </c>
      <c r="E245" s="62">
        <v>0</v>
      </c>
      <c r="F245" s="62" t="s">
        <v>2374</v>
      </c>
      <c r="G245" s="62"/>
    </row>
    <row r="246" spans="1:7" ht="15.75" hidden="1" customHeight="1">
      <c r="A246" s="62" t="s">
        <v>2615</v>
      </c>
      <c r="B246" s="62" t="str">
        <f ca="1">IFERROR(__xludf.DUMMYFUNCTION("INDEX(SPLIT(A246,""_""),1,1)"),"fcs3")</f>
        <v>fcs3</v>
      </c>
      <c r="C246" s="62">
        <v>0</v>
      </c>
      <c r="D246" s="62">
        <v>1139</v>
      </c>
      <c r="E246" s="62">
        <v>0</v>
      </c>
      <c r="F246" s="62" t="s">
        <v>2374</v>
      </c>
      <c r="G246" s="62"/>
    </row>
    <row r="247" spans="1:7" ht="15.75" hidden="1" customHeight="1">
      <c r="A247" s="62" t="s">
        <v>2616</v>
      </c>
      <c r="B247" s="62" t="str">
        <f ca="1">IFERROR(__xludf.DUMMYFUNCTION("INDEX(SPLIT(A247,""_""),1,1)"),"fcs3")</f>
        <v>fcs3</v>
      </c>
      <c r="C247" s="62">
        <v>0</v>
      </c>
      <c r="D247" s="62">
        <v>1139</v>
      </c>
      <c r="E247" s="62">
        <v>0</v>
      </c>
      <c r="F247" s="62" t="s">
        <v>2374</v>
      </c>
      <c r="G247" s="62"/>
    </row>
    <row r="248" spans="1:7" ht="15.75" hidden="1" customHeight="1">
      <c r="A248" s="62" t="s">
        <v>2617</v>
      </c>
      <c r="B248" s="62" t="str">
        <f ca="1">IFERROR(__xludf.DUMMYFUNCTION("INDEX(SPLIT(A248,""_""),1,1)"),"fcs3")</f>
        <v>fcs3</v>
      </c>
      <c r="C248" s="62">
        <v>0</v>
      </c>
      <c r="D248" s="62">
        <v>1139</v>
      </c>
      <c r="E248" s="62">
        <v>0</v>
      </c>
      <c r="F248" s="62" t="s">
        <v>2374</v>
      </c>
      <c r="G248" s="62"/>
    </row>
    <row r="249" spans="1:7" ht="15.75" hidden="1" customHeight="1">
      <c r="A249" s="62" t="s">
        <v>2618</v>
      </c>
      <c r="B249" s="62" t="str">
        <f ca="1">IFERROR(__xludf.DUMMYFUNCTION("INDEX(SPLIT(A249,""_""),1,1)"),"hcsA")</f>
        <v>hcsA</v>
      </c>
      <c r="C249" s="62">
        <v>1462</v>
      </c>
      <c r="D249" s="62">
        <v>2042</v>
      </c>
      <c r="E249" s="62">
        <v>0.71596499999999996</v>
      </c>
      <c r="F249" s="62" t="s">
        <v>2374</v>
      </c>
      <c r="G249" s="62"/>
    </row>
    <row r="250" spans="1:7" ht="15.75" hidden="1" customHeight="1">
      <c r="A250" s="62" t="s">
        <v>2619</v>
      </c>
      <c r="B250" s="62" t="str">
        <f ca="1">IFERROR(__xludf.DUMMYFUNCTION("INDEX(SPLIT(A250,""_""),1,1)"),"hcsA")</f>
        <v>hcsA</v>
      </c>
      <c r="C250" s="62">
        <v>1358</v>
      </c>
      <c r="D250" s="62">
        <v>2042</v>
      </c>
      <c r="E250" s="62">
        <v>0.66503400000000001</v>
      </c>
      <c r="F250" s="62" t="s">
        <v>2374</v>
      </c>
      <c r="G250" s="62"/>
    </row>
    <row r="251" spans="1:7" ht="15.75" hidden="1" customHeight="1">
      <c r="A251" s="62" t="s">
        <v>2620</v>
      </c>
      <c r="B251" s="62" t="str">
        <f ca="1">IFERROR(__xludf.DUMMYFUNCTION("INDEX(SPLIT(A251,""_""),1,1)"),"hcsA")</f>
        <v>hcsA</v>
      </c>
      <c r="C251" s="62">
        <v>1346</v>
      </c>
      <c r="D251" s="62">
        <v>2042</v>
      </c>
      <c r="E251" s="62">
        <v>0.65915800000000002</v>
      </c>
      <c r="F251" s="62" t="s">
        <v>2374</v>
      </c>
      <c r="G251" s="62"/>
    </row>
    <row r="252" spans="1:7" ht="15.75" hidden="1" customHeight="1">
      <c r="A252" s="62" t="s">
        <v>2621</v>
      </c>
      <c r="B252" s="62" t="str">
        <f ca="1">IFERROR(__xludf.DUMMYFUNCTION("INDEX(SPLIT(A252,""_""),1,1)"),"hcsA")</f>
        <v>hcsA</v>
      </c>
      <c r="C252" s="62">
        <v>1337</v>
      </c>
      <c r="D252" s="62">
        <v>2042</v>
      </c>
      <c r="E252" s="62">
        <v>0.65475000000000005</v>
      </c>
      <c r="F252" s="62" t="s">
        <v>2374</v>
      </c>
      <c r="G252" s="62"/>
    </row>
    <row r="253" spans="1:7" ht="15.75" hidden="1" customHeight="1">
      <c r="A253" s="62" t="s">
        <v>2622</v>
      </c>
      <c r="B253" s="62" t="str">
        <f ca="1">IFERROR(__xludf.DUMMYFUNCTION("INDEX(SPLIT(A253,""_""),1,1)"),"hcsA")</f>
        <v>hcsA</v>
      </c>
      <c r="C253" s="62">
        <v>1247</v>
      </c>
      <c r="D253" s="62">
        <v>2042</v>
      </c>
      <c r="E253" s="62">
        <v>0.610676</v>
      </c>
      <c r="F253" s="62" t="s">
        <v>2374</v>
      </c>
      <c r="G253" s="62"/>
    </row>
    <row r="254" spans="1:7" ht="15.75" hidden="1" customHeight="1">
      <c r="A254" s="62" t="s">
        <v>2623</v>
      </c>
      <c r="B254" s="62" t="str">
        <f ca="1">IFERROR(__xludf.DUMMYFUNCTION("INDEX(SPLIT(A254,""_""),1,1)"),"hcsA")</f>
        <v>hcsA</v>
      </c>
      <c r="C254" s="62">
        <v>1238</v>
      </c>
      <c r="D254" s="62">
        <v>2039</v>
      </c>
      <c r="E254" s="62">
        <v>0.60716000000000003</v>
      </c>
      <c r="F254" s="62" t="s">
        <v>2374</v>
      </c>
      <c r="G254" s="62"/>
    </row>
    <row r="255" spans="1:7" ht="15.75" hidden="1" customHeight="1">
      <c r="A255" s="62" t="s">
        <v>2624</v>
      </c>
      <c r="B255" s="62" t="str">
        <f ca="1">IFERROR(__xludf.DUMMYFUNCTION("INDEX(SPLIT(A255,""_""),1,1)"),"hcsA")</f>
        <v>hcsA</v>
      </c>
      <c r="C255" s="62">
        <v>1224</v>
      </c>
      <c r="D255" s="62">
        <v>2042</v>
      </c>
      <c r="E255" s="62">
        <v>0.59941199999999994</v>
      </c>
      <c r="F255" s="62" t="s">
        <v>2374</v>
      </c>
      <c r="G255" s="62"/>
    </row>
    <row r="256" spans="1:7" ht="15.75" hidden="1" customHeight="1">
      <c r="A256" s="62" t="s">
        <v>2625</v>
      </c>
      <c r="B256" s="62" t="str">
        <f ca="1">IFERROR(__xludf.DUMMYFUNCTION("INDEX(SPLIT(A256,""_""),1,1)"),"hcsA")</f>
        <v>hcsA</v>
      </c>
      <c r="C256" s="62">
        <v>1224</v>
      </c>
      <c r="D256" s="62">
        <v>2042</v>
      </c>
      <c r="E256" s="62">
        <v>0.59941199999999994</v>
      </c>
      <c r="F256" s="62" t="s">
        <v>2374</v>
      </c>
      <c r="G256" s="62"/>
    </row>
    <row r="257" spans="1:7" ht="15.75" hidden="1" customHeight="1">
      <c r="A257" s="62" t="s">
        <v>2626</v>
      </c>
      <c r="B257" s="62" t="str">
        <f ca="1">IFERROR(__xludf.DUMMYFUNCTION("INDEX(SPLIT(A257,""_""),1,1)"),"hcsA")</f>
        <v>hcsA</v>
      </c>
      <c r="C257" s="62">
        <v>1224</v>
      </c>
      <c r="D257" s="62">
        <v>2042</v>
      </c>
      <c r="E257" s="62">
        <v>0.59941199999999994</v>
      </c>
      <c r="F257" s="62" t="s">
        <v>2374</v>
      </c>
      <c r="G257" s="62"/>
    </row>
    <row r="258" spans="1:7" ht="15.75" hidden="1" customHeight="1">
      <c r="A258" s="62" t="s">
        <v>2627</v>
      </c>
      <c r="B258" s="62" t="str">
        <f ca="1">IFERROR(__xludf.DUMMYFUNCTION("INDEX(SPLIT(A258,""_""),1,1)"),"hcsA")</f>
        <v>hcsA</v>
      </c>
      <c r="C258" s="62">
        <v>1197</v>
      </c>
      <c r="D258" s="62">
        <v>2060</v>
      </c>
      <c r="E258" s="62">
        <v>0.58106800000000003</v>
      </c>
      <c r="F258" s="62" t="s">
        <v>2374</v>
      </c>
      <c r="G258" s="62"/>
    </row>
    <row r="259" spans="1:7" ht="15.75" hidden="1" customHeight="1">
      <c r="A259" s="62" t="s">
        <v>2628</v>
      </c>
      <c r="B259" s="62" t="str">
        <f ca="1">IFERROR(__xludf.DUMMYFUNCTION("INDEX(SPLIT(A259,""_""),1,1)"),"hcsA")</f>
        <v>hcsA</v>
      </c>
      <c r="C259" s="62">
        <v>1197</v>
      </c>
      <c r="D259" s="62">
        <v>2060</v>
      </c>
      <c r="E259" s="62">
        <v>0.58106800000000003</v>
      </c>
      <c r="F259" s="62" t="s">
        <v>2374</v>
      </c>
      <c r="G259" s="62"/>
    </row>
    <row r="260" spans="1:7" ht="15.75" hidden="1" customHeight="1">
      <c r="A260" s="62" t="s">
        <v>2629</v>
      </c>
      <c r="B260" s="62" t="str">
        <f ca="1">IFERROR(__xludf.DUMMYFUNCTION("INDEX(SPLIT(A260,""_""),1,1)"),"hcsA")</f>
        <v>hcsA</v>
      </c>
      <c r="C260" s="62">
        <v>1197</v>
      </c>
      <c r="D260" s="62">
        <v>2060</v>
      </c>
      <c r="E260" s="62">
        <v>0.58106800000000003</v>
      </c>
      <c r="F260" s="62" t="s">
        <v>2374</v>
      </c>
      <c r="G260" s="62"/>
    </row>
    <row r="261" spans="1:7" ht="15.75" hidden="1" customHeight="1">
      <c r="A261" s="62" t="s">
        <v>2630</v>
      </c>
      <c r="B261" s="62" t="str">
        <f ca="1">IFERROR(__xludf.DUMMYFUNCTION("INDEX(SPLIT(A261,""_""),1,1)"),"hcsA")</f>
        <v>hcsA</v>
      </c>
      <c r="C261" s="62">
        <v>1197</v>
      </c>
      <c r="D261" s="62">
        <v>2060</v>
      </c>
      <c r="E261" s="62">
        <v>0.58106800000000003</v>
      </c>
      <c r="F261" s="62" t="s">
        <v>2374</v>
      </c>
      <c r="G261" s="62"/>
    </row>
    <row r="262" spans="1:7" ht="15.75" hidden="1" customHeight="1">
      <c r="A262" s="62" t="s">
        <v>2631</v>
      </c>
      <c r="B262" s="62" t="str">
        <f ca="1">IFERROR(__xludf.DUMMYFUNCTION("INDEX(SPLIT(A262,""_""),1,1)"),"hcsA")</f>
        <v>hcsA</v>
      </c>
      <c r="C262" s="62">
        <v>1136</v>
      </c>
      <c r="D262" s="62">
        <v>2042</v>
      </c>
      <c r="E262" s="62">
        <v>0.55631699999999995</v>
      </c>
      <c r="F262" s="62" t="s">
        <v>2374</v>
      </c>
      <c r="G262" s="62"/>
    </row>
    <row r="263" spans="1:7" ht="15.75" hidden="1" customHeight="1">
      <c r="A263" s="62" t="s">
        <v>2632</v>
      </c>
      <c r="B263" s="62" t="str">
        <f ca="1">IFERROR(__xludf.DUMMYFUNCTION("INDEX(SPLIT(A263,""_""),1,1)"),"hcsA")</f>
        <v>hcsA</v>
      </c>
      <c r="C263" s="62">
        <v>1123</v>
      </c>
      <c r="D263" s="62">
        <v>2042</v>
      </c>
      <c r="E263" s="62">
        <v>0.54995099999999997</v>
      </c>
      <c r="F263" s="62" t="s">
        <v>2374</v>
      </c>
      <c r="G263" s="62"/>
    </row>
    <row r="264" spans="1:7" ht="15.75" hidden="1" customHeight="1">
      <c r="A264" s="62" t="s">
        <v>2633</v>
      </c>
      <c r="B264" s="62" t="str">
        <f ca="1">IFERROR(__xludf.DUMMYFUNCTION("INDEX(SPLIT(A264,""_""),1,1)"),"hcsA")</f>
        <v>hcsA</v>
      </c>
      <c r="C264" s="62">
        <v>1099</v>
      </c>
      <c r="D264" s="62">
        <v>2042</v>
      </c>
      <c r="E264" s="62">
        <v>0.53819799999999995</v>
      </c>
      <c r="F264" s="62" t="s">
        <v>2374</v>
      </c>
      <c r="G264" s="62"/>
    </row>
    <row r="265" spans="1:7" ht="15.75" customHeight="1">
      <c r="A265" s="62" t="s">
        <v>2634</v>
      </c>
      <c r="B265" s="62" t="str">
        <f ca="1">IFERROR(__xludf.DUMMYFUNCTION("INDEX(SPLIT(A265,""_""),1,1)"),"hcsA")</f>
        <v>hcsA</v>
      </c>
      <c r="C265" s="62">
        <v>923</v>
      </c>
      <c r="D265" s="62">
        <v>2042</v>
      </c>
      <c r="E265" s="62">
        <v>0.45200800000000002</v>
      </c>
      <c r="F265" s="62" t="s">
        <v>3</v>
      </c>
      <c r="G265" s="62"/>
    </row>
    <row r="266" spans="1:7" ht="15.75" hidden="1" customHeight="1">
      <c r="A266" s="62" t="s">
        <v>2635</v>
      </c>
      <c r="B266" s="62" t="str">
        <f ca="1">IFERROR(__xludf.DUMMYFUNCTION("INDEX(SPLIT(A266,""_""),1,1)"),"hcsA")</f>
        <v>hcsA</v>
      </c>
      <c r="C266" s="62">
        <v>639</v>
      </c>
      <c r="D266" s="62">
        <v>2039</v>
      </c>
      <c r="E266" s="62">
        <v>0.31338899999999997</v>
      </c>
      <c r="F266" s="62" t="s">
        <v>2374</v>
      </c>
      <c r="G266" s="62"/>
    </row>
    <row r="267" spans="1:7" ht="15.75" hidden="1" customHeight="1">
      <c r="A267" s="62" t="s">
        <v>2636</v>
      </c>
      <c r="B267" s="62" t="str">
        <f ca="1">IFERROR(__xludf.DUMMYFUNCTION("INDEX(SPLIT(A267,""_""),1,1)"),"hcsA")</f>
        <v>hcsA</v>
      </c>
      <c r="C267" s="62">
        <v>639</v>
      </c>
      <c r="D267" s="62">
        <v>2039</v>
      </c>
      <c r="E267" s="62">
        <v>0.31338899999999997</v>
      </c>
      <c r="F267" s="62" t="s">
        <v>2374</v>
      </c>
      <c r="G267" s="62"/>
    </row>
    <row r="268" spans="1:7" ht="15.75" hidden="1" customHeight="1">
      <c r="A268" s="62" t="s">
        <v>2637</v>
      </c>
      <c r="B268" s="62" t="str">
        <f ca="1">IFERROR(__xludf.DUMMYFUNCTION("INDEX(SPLIT(A268,""_""),1,1)"),"hcsA")</f>
        <v>hcsA</v>
      </c>
      <c r="C268" s="62">
        <v>639</v>
      </c>
      <c r="D268" s="62">
        <v>2039</v>
      </c>
      <c r="E268" s="62">
        <v>0.31338899999999997</v>
      </c>
      <c r="F268" s="62" t="s">
        <v>2374</v>
      </c>
      <c r="G268" s="62"/>
    </row>
    <row r="269" spans="1:7" ht="15.75" hidden="1" customHeight="1">
      <c r="A269" s="62" t="s">
        <v>2638</v>
      </c>
      <c r="B269" s="62" t="str">
        <f ca="1">IFERROR(__xludf.DUMMYFUNCTION("INDEX(SPLIT(A269,""_""),1,1)"),"hcsA")</f>
        <v>hcsA</v>
      </c>
      <c r="C269" s="62">
        <v>639</v>
      </c>
      <c r="D269" s="62">
        <v>2039</v>
      </c>
      <c r="E269" s="62">
        <v>0.31338899999999997</v>
      </c>
      <c r="F269" s="62" t="s">
        <v>2374</v>
      </c>
      <c r="G269" s="62"/>
    </row>
    <row r="270" spans="1:7" ht="15.75" hidden="1" customHeight="1">
      <c r="A270" s="62" t="s">
        <v>2639</v>
      </c>
      <c r="B270" s="62" t="str">
        <f ca="1">IFERROR(__xludf.DUMMYFUNCTION("INDEX(SPLIT(A270,""_""),1,1)"),"hcsA")</f>
        <v>hcsA</v>
      </c>
      <c r="C270" s="62">
        <v>639</v>
      </c>
      <c r="D270" s="62">
        <v>2039</v>
      </c>
      <c r="E270" s="62">
        <v>0.31338899999999997</v>
      </c>
      <c r="F270" s="62" t="s">
        <v>2374</v>
      </c>
      <c r="G270" s="62"/>
    </row>
    <row r="271" spans="1:7" ht="15.75" hidden="1" customHeight="1">
      <c r="A271" s="62" t="s">
        <v>2640</v>
      </c>
      <c r="B271" s="62" t="str">
        <f ca="1">IFERROR(__xludf.DUMMYFUNCTION("INDEX(SPLIT(A271,""_""),1,1)"),"hcsA")</f>
        <v>hcsA</v>
      </c>
      <c r="C271" s="62">
        <v>639</v>
      </c>
      <c r="D271" s="62">
        <v>2039</v>
      </c>
      <c r="E271" s="62">
        <v>0.31338899999999997</v>
      </c>
      <c r="F271" s="62" t="s">
        <v>2374</v>
      </c>
      <c r="G271" s="62"/>
    </row>
    <row r="272" spans="1:7" ht="15.75" hidden="1" customHeight="1">
      <c r="A272" s="62" t="s">
        <v>2641</v>
      </c>
      <c r="B272" s="62" t="str">
        <f ca="1">IFERROR(__xludf.DUMMYFUNCTION("INDEX(SPLIT(A272,""_""),1,1)"),"hcsA")</f>
        <v>hcsA</v>
      </c>
      <c r="C272" s="62">
        <v>638</v>
      </c>
      <c r="D272" s="62">
        <v>2039</v>
      </c>
      <c r="E272" s="62">
        <v>0.31289899999999998</v>
      </c>
      <c r="F272" s="62" t="s">
        <v>2374</v>
      </c>
      <c r="G272" s="62"/>
    </row>
    <row r="273" spans="1:7" ht="15.75" hidden="1" customHeight="1">
      <c r="A273" s="62" t="s">
        <v>2642</v>
      </c>
      <c r="B273" s="62" t="str">
        <f ca="1">IFERROR(__xludf.DUMMYFUNCTION("INDEX(SPLIT(A273,""_""),1,1)"),"hcsA")</f>
        <v>hcsA</v>
      </c>
      <c r="C273" s="62">
        <v>594</v>
      </c>
      <c r="D273" s="62">
        <v>2039</v>
      </c>
      <c r="E273" s="62">
        <v>0.29131899999999999</v>
      </c>
      <c r="F273" s="62" t="s">
        <v>2374</v>
      </c>
      <c r="G273" s="62"/>
    </row>
    <row r="274" spans="1:7" ht="15.75" hidden="1" customHeight="1">
      <c r="A274" s="62" t="s">
        <v>2643</v>
      </c>
      <c r="B274" s="62" t="str">
        <f ca="1">IFERROR(__xludf.DUMMYFUNCTION("INDEX(SPLIT(A274,""_""),1,1)"),"hcsB")</f>
        <v>hcsB</v>
      </c>
      <c r="C274" s="62">
        <v>1053</v>
      </c>
      <c r="D274" s="62">
        <v>1192</v>
      </c>
      <c r="E274" s="62">
        <v>0.88338899999999998</v>
      </c>
      <c r="F274" s="62" t="s">
        <v>2374</v>
      </c>
      <c r="G274" s="62"/>
    </row>
    <row r="275" spans="1:7" ht="15.75" hidden="1" customHeight="1">
      <c r="A275" s="62" t="s">
        <v>2644</v>
      </c>
      <c r="B275" s="62" t="str">
        <f ca="1">IFERROR(__xludf.DUMMYFUNCTION("INDEX(SPLIT(A275,""_""),1,1)"),"hcsB")</f>
        <v>hcsB</v>
      </c>
      <c r="C275" s="62">
        <v>942</v>
      </c>
      <c r="D275" s="62">
        <v>1226</v>
      </c>
      <c r="E275" s="62">
        <v>0.76835200000000003</v>
      </c>
      <c r="F275" s="62" t="s">
        <v>2374</v>
      </c>
      <c r="G275" s="62"/>
    </row>
    <row r="276" spans="1:7" ht="15.75" hidden="1" customHeight="1">
      <c r="A276" s="62" t="s">
        <v>2645</v>
      </c>
      <c r="B276" s="62" t="str">
        <f ca="1">IFERROR(__xludf.DUMMYFUNCTION("INDEX(SPLIT(A276,""_""),1,1)"),"hcsB")</f>
        <v>hcsB</v>
      </c>
      <c r="C276" s="62">
        <v>931</v>
      </c>
      <c r="D276" s="62">
        <v>1226</v>
      </c>
      <c r="E276" s="62">
        <v>0.75938000000000005</v>
      </c>
      <c r="F276" s="62" t="s">
        <v>2374</v>
      </c>
      <c r="G276" s="62"/>
    </row>
    <row r="277" spans="1:7" ht="15.75" hidden="1" customHeight="1">
      <c r="A277" s="62" t="s">
        <v>2646</v>
      </c>
      <c r="B277" s="62" t="str">
        <f ca="1">IFERROR(__xludf.DUMMYFUNCTION("INDEX(SPLIT(A277,""_""),1,1)"),"hcsB")</f>
        <v>hcsB</v>
      </c>
      <c r="C277" s="62">
        <v>931</v>
      </c>
      <c r="D277" s="62">
        <v>1226</v>
      </c>
      <c r="E277" s="62">
        <v>0.75938000000000005</v>
      </c>
      <c r="F277" s="62" t="s">
        <v>2374</v>
      </c>
      <c r="G277" s="62"/>
    </row>
    <row r="278" spans="1:7" ht="15.75" hidden="1" customHeight="1">
      <c r="A278" s="62" t="s">
        <v>2647</v>
      </c>
      <c r="B278" s="62" t="str">
        <f ca="1">IFERROR(__xludf.DUMMYFUNCTION("INDEX(SPLIT(A278,""_""),1,1)"),"hcsB")</f>
        <v>hcsB</v>
      </c>
      <c r="C278" s="62">
        <v>915</v>
      </c>
      <c r="D278" s="62">
        <v>1226</v>
      </c>
      <c r="E278" s="62">
        <v>0.74632900000000002</v>
      </c>
      <c r="F278" s="62" t="s">
        <v>2374</v>
      </c>
      <c r="G278" s="62"/>
    </row>
    <row r="279" spans="1:7" ht="15.75" hidden="1" customHeight="1">
      <c r="A279" s="62" t="s">
        <v>2648</v>
      </c>
      <c r="B279" s="62" t="str">
        <f ca="1">IFERROR(__xludf.DUMMYFUNCTION("INDEX(SPLIT(A279,""_""),1,1)"),"hcsB")</f>
        <v>hcsB</v>
      </c>
      <c r="C279" s="62">
        <v>916</v>
      </c>
      <c r="D279" s="62">
        <v>1244</v>
      </c>
      <c r="E279" s="62">
        <v>0.73633400000000004</v>
      </c>
      <c r="F279" s="62" t="s">
        <v>2374</v>
      </c>
      <c r="G279" s="62"/>
    </row>
    <row r="280" spans="1:7" ht="15.75" hidden="1" customHeight="1">
      <c r="A280" s="62" t="s">
        <v>2649</v>
      </c>
      <c r="B280" s="62" t="str">
        <f ca="1">IFERROR(__xludf.DUMMYFUNCTION("INDEX(SPLIT(A280,""_""),1,1)"),"hcsB")</f>
        <v>hcsB</v>
      </c>
      <c r="C280" s="62">
        <v>898</v>
      </c>
      <c r="D280" s="62">
        <v>1244</v>
      </c>
      <c r="E280" s="62">
        <v>0.72186499999999998</v>
      </c>
      <c r="F280" s="62" t="s">
        <v>2374</v>
      </c>
      <c r="G280" s="62"/>
    </row>
    <row r="281" spans="1:7" ht="15.75" hidden="1" customHeight="1">
      <c r="A281" s="62" t="s">
        <v>2650</v>
      </c>
      <c r="B281" s="62" t="str">
        <f ca="1">IFERROR(__xludf.DUMMYFUNCTION("INDEX(SPLIT(A281,""_""),1,1)"),"hcsB")</f>
        <v>hcsB</v>
      </c>
      <c r="C281" s="62">
        <v>857</v>
      </c>
      <c r="D281" s="62">
        <v>1244</v>
      </c>
      <c r="E281" s="62">
        <v>0.68890700000000005</v>
      </c>
      <c r="F281" s="62" t="s">
        <v>2374</v>
      </c>
      <c r="G281" s="62"/>
    </row>
    <row r="282" spans="1:7" ht="15.75" hidden="1" customHeight="1">
      <c r="A282" s="62" t="s">
        <v>2651</v>
      </c>
      <c r="B282" s="62" t="str">
        <f ca="1">IFERROR(__xludf.DUMMYFUNCTION("INDEX(SPLIT(A282,""_""),1,1)"),"hcsB")</f>
        <v>hcsB</v>
      </c>
      <c r="C282" s="62">
        <v>855</v>
      </c>
      <c r="D282" s="62">
        <v>1244</v>
      </c>
      <c r="E282" s="62">
        <v>0.68729899999999999</v>
      </c>
      <c r="F282" s="62" t="s">
        <v>2374</v>
      </c>
      <c r="G282" s="62"/>
    </row>
    <row r="283" spans="1:7" ht="15.75" hidden="1" customHeight="1">
      <c r="A283" s="62" t="s">
        <v>2652</v>
      </c>
      <c r="B283" s="62" t="str">
        <f ca="1">IFERROR(__xludf.DUMMYFUNCTION("INDEX(SPLIT(A283,""_""),1,1)"),"hcsB")</f>
        <v>hcsB</v>
      </c>
      <c r="C283" s="62">
        <v>488</v>
      </c>
      <c r="D283" s="62">
        <v>1226</v>
      </c>
      <c r="E283" s="62">
        <v>0.39804200000000001</v>
      </c>
      <c r="F283" s="62" t="s">
        <v>2374</v>
      </c>
      <c r="G283" s="62"/>
    </row>
    <row r="284" spans="1:7" ht="15.75" hidden="1" customHeight="1">
      <c r="A284" s="62" t="s">
        <v>2653</v>
      </c>
      <c r="B284" s="62" t="str">
        <f ca="1">IFERROR(__xludf.DUMMYFUNCTION("INDEX(SPLIT(A284,""_""),1,1)"),"hcsB")</f>
        <v>hcsB</v>
      </c>
      <c r="C284" s="62">
        <v>478</v>
      </c>
      <c r="D284" s="62">
        <v>1262</v>
      </c>
      <c r="E284" s="62">
        <v>0.37876399999999999</v>
      </c>
      <c r="F284" s="62" t="s">
        <v>2374</v>
      </c>
      <c r="G284" s="62"/>
    </row>
    <row r="285" spans="1:7" ht="15.75" hidden="1" customHeight="1">
      <c r="A285" s="62" t="s">
        <v>2654</v>
      </c>
      <c r="B285" s="62" t="str">
        <f ca="1">IFERROR(__xludf.DUMMYFUNCTION("INDEX(SPLIT(A285,""_""),1,1)"),"hcsB")</f>
        <v>hcsB</v>
      </c>
      <c r="C285" s="62">
        <v>478</v>
      </c>
      <c r="D285" s="62">
        <v>1262</v>
      </c>
      <c r="E285" s="62">
        <v>0.37876399999999999</v>
      </c>
      <c r="F285" s="62" t="s">
        <v>2374</v>
      </c>
      <c r="G285" s="62"/>
    </row>
    <row r="286" spans="1:7" ht="15.75" hidden="1" customHeight="1">
      <c r="A286" s="62" t="s">
        <v>2655</v>
      </c>
      <c r="B286" s="62" t="str">
        <f ca="1">IFERROR(__xludf.DUMMYFUNCTION("INDEX(SPLIT(A286,""_""),1,1)"),"hcsB")</f>
        <v>hcsB</v>
      </c>
      <c r="C286" s="62">
        <v>478</v>
      </c>
      <c r="D286" s="62">
        <v>1262</v>
      </c>
      <c r="E286" s="62">
        <v>0.37876399999999999</v>
      </c>
      <c r="F286" s="62" t="s">
        <v>2374</v>
      </c>
      <c r="G286" s="62"/>
    </row>
    <row r="287" spans="1:7" ht="15.75" hidden="1" customHeight="1">
      <c r="A287" s="62" t="s">
        <v>2656</v>
      </c>
      <c r="B287" s="62" t="str">
        <f ca="1">IFERROR(__xludf.DUMMYFUNCTION("INDEX(SPLIT(A287,""_""),1,1)"),"hcsB")</f>
        <v>hcsB</v>
      </c>
      <c r="C287" s="62">
        <v>478</v>
      </c>
      <c r="D287" s="62">
        <v>1262</v>
      </c>
      <c r="E287" s="62">
        <v>0.37876399999999999</v>
      </c>
      <c r="F287" s="62" t="s">
        <v>2374</v>
      </c>
      <c r="G287" s="62"/>
    </row>
    <row r="288" spans="1:7" ht="15.75" hidden="1" customHeight="1">
      <c r="A288" s="62" t="s">
        <v>2657</v>
      </c>
      <c r="B288" s="62" t="str">
        <f ca="1">IFERROR(__xludf.DUMMYFUNCTION("INDEX(SPLIT(A288,""_""),1,1)"),"hcsB")</f>
        <v>hcsB</v>
      </c>
      <c r="C288" s="62">
        <v>478</v>
      </c>
      <c r="D288" s="62">
        <v>1262</v>
      </c>
      <c r="E288" s="62">
        <v>0.37876399999999999</v>
      </c>
      <c r="F288" s="62" t="s">
        <v>2374</v>
      </c>
      <c r="G288" s="62"/>
    </row>
    <row r="289" spans="1:7" ht="15.75" hidden="1" customHeight="1">
      <c r="A289" s="62" t="s">
        <v>2658</v>
      </c>
      <c r="B289" s="62" t="str">
        <f ca="1">IFERROR(__xludf.DUMMYFUNCTION("INDEX(SPLIT(A289,""_""),1,1)"),"hcsB")</f>
        <v>hcsB</v>
      </c>
      <c r="C289" s="62">
        <v>478</v>
      </c>
      <c r="D289" s="62">
        <v>1262</v>
      </c>
      <c r="E289" s="62">
        <v>0.37876399999999999</v>
      </c>
      <c r="F289" s="62" t="s">
        <v>2374</v>
      </c>
      <c r="G289" s="62"/>
    </row>
    <row r="290" spans="1:7" ht="15.75" hidden="1" customHeight="1">
      <c r="A290" s="62" t="s">
        <v>2659</v>
      </c>
      <c r="B290" s="62" t="str">
        <f ca="1">IFERROR(__xludf.DUMMYFUNCTION("INDEX(SPLIT(A290,""_""),1,1)"),"hcsB")</f>
        <v>hcsB</v>
      </c>
      <c r="C290" s="62">
        <v>389</v>
      </c>
      <c r="D290" s="62">
        <v>1262</v>
      </c>
      <c r="E290" s="62">
        <v>0.30824099999999999</v>
      </c>
      <c r="F290" s="62" t="s">
        <v>2374</v>
      </c>
      <c r="G290" s="62"/>
    </row>
    <row r="291" spans="1:7" ht="15.75" hidden="1" customHeight="1">
      <c r="A291" s="62" t="s">
        <v>2660</v>
      </c>
      <c r="B291" s="62" t="str">
        <f ca="1">IFERROR(__xludf.DUMMYFUNCTION("INDEX(SPLIT(A291,""_""),1,1)"),"hcsB")</f>
        <v>hcsB</v>
      </c>
      <c r="C291" s="62">
        <v>389</v>
      </c>
      <c r="D291" s="62">
        <v>1262</v>
      </c>
      <c r="E291" s="62">
        <v>0.30824099999999999</v>
      </c>
      <c r="F291" s="62" t="s">
        <v>2374</v>
      </c>
      <c r="G291" s="62"/>
    </row>
    <row r="292" spans="1:7" ht="15.75" hidden="1" customHeight="1">
      <c r="A292" s="62" t="s">
        <v>2661</v>
      </c>
      <c r="B292" s="62" t="str">
        <f ca="1">IFERROR(__xludf.DUMMYFUNCTION("INDEX(SPLIT(A292,""_""),1,1)"),"hcsB")</f>
        <v>hcsB</v>
      </c>
      <c r="C292" s="62">
        <v>389</v>
      </c>
      <c r="D292" s="62">
        <v>1262</v>
      </c>
      <c r="E292" s="62">
        <v>0.30824099999999999</v>
      </c>
      <c r="F292" s="62" t="s">
        <v>2374</v>
      </c>
      <c r="G292" s="62"/>
    </row>
    <row r="293" spans="1:7" ht="15.75" hidden="1" customHeight="1">
      <c r="A293" s="62" t="s">
        <v>2662</v>
      </c>
      <c r="B293" s="62" t="str">
        <f ca="1">IFERROR(__xludf.DUMMYFUNCTION("INDEX(SPLIT(A293,""_""),1,1)"),"hcsB")</f>
        <v>hcsB</v>
      </c>
      <c r="C293" s="62">
        <v>364</v>
      </c>
      <c r="D293" s="62">
        <v>1262</v>
      </c>
      <c r="E293" s="62">
        <v>0.28843099999999999</v>
      </c>
      <c r="F293" s="62" t="s">
        <v>2374</v>
      </c>
      <c r="G293" s="62"/>
    </row>
    <row r="294" spans="1:7" ht="15.75" hidden="1" customHeight="1">
      <c r="A294" s="62" t="s">
        <v>2663</v>
      </c>
      <c r="B294" s="62" t="str">
        <f ca="1">IFERROR(__xludf.DUMMYFUNCTION("INDEX(SPLIT(A294,""_""),1,1)"),"hcsB")</f>
        <v>hcsB</v>
      </c>
      <c r="C294" s="62">
        <v>328</v>
      </c>
      <c r="D294" s="62">
        <v>1262</v>
      </c>
      <c r="E294" s="62">
        <v>0.259905</v>
      </c>
      <c r="F294" s="62" t="s">
        <v>2374</v>
      </c>
      <c r="G294" s="62"/>
    </row>
    <row r="295" spans="1:7" ht="15.75" customHeight="1">
      <c r="A295" s="62" t="s">
        <v>2664</v>
      </c>
      <c r="B295" s="62" t="str">
        <f ca="1">IFERROR(__xludf.DUMMYFUNCTION("INDEX(SPLIT(A295,""_""),1,1)"),"hcsB")</f>
        <v>hcsB</v>
      </c>
      <c r="C295" s="62">
        <v>121</v>
      </c>
      <c r="D295" s="62">
        <v>1220</v>
      </c>
      <c r="E295" s="62">
        <v>9.9180299999999999E-2</v>
      </c>
      <c r="F295" s="62" t="s">
        <v>3</v>
      </c>
      <c r="G295" s="62"/>
    </row>
    <row r="296" spans="1:7" ht="15.75" hidden="1" customHeight="1">
      <c r="A296" s="62" t="s">
        <v>2665</v>
      </c>
      <c r="B296" s="62" t="str">
        <f ca="1">IFERROR(__xludf.DUMMYFUNCTION("INDEX(SPLIT(A296,""_""),1,1)"),"hcsB")</f>
        <v>hcsB</v>
      </c>
      <c r="C296" s="62">
        <v>121</v>
      </c>
      <c r="D296" s="62">
        <v>1262</v>
      </c>
      <c r="E296" s="62">
        <v>9.5879599999999995E-2</v>
      </c>
      <c r="F296" s="62" t="s">
        <v>2374</v>
      </c>
      <c r="G296" s="62"/>
    </row>
    <row r="297" spans="1:7" ht="15.75" hidden="1" customHeight="1">
      <c r="A297" s="62" t="s">
        <v>2666</v>
      </c>
      <c r="B297" s="62" t="str">
        <f ca="1">IFERROR(__xludf.DUMMYFUNCTION("INDEX(SPLIT(A297,""_""),1,1)"),"hcsB")</f>
        <v>hcsB</v>
      </c>
      <c r="C297" s="62">
        <v>121</v>
      </c>
      <c r="D297" s="62">
        <v>1262</v>
      </c>
      <c r="E297" s="62">
        <v>9.5879599999999995E-2</v>
      </c>
      <c r="F297" s="62" t="s">
        <v>2374</v>
      </c>
      <c r="G297" s="62"/>
    </row>
    <row r="298" spans="1:7" ht="15.75" hidden="1" customHeight="1">
      <c r="A298" s="62" t="s">
        <v>2667</v>
      </c>
      <c r="B298" s="62" t="str">
        <f ca="1">IFERROR(__xludf.DUMMYFUNCTION("INDEX(SPLIT(A298,""_""),1,1)"),"hcsB")</f>
        <v>hcsB</v>
      </c>
      <c r="C298" s="62">
        <v>121</v>
      </c>
      <c r="D298" s="62">
        <v>1262</v>
      </c>
      <c r="E298" s="62">
        <v>9.5879599999999995E-2</v>
      </c>
      <c r="F298" s="62" t="s">
        <v>2374</v>
      </c>
      <c r="G298" s="62"/>
    </row>
    <row r="299" spans="1:7" ht="15.75" hidden="1" customHeight="1">
      <c r="A299" s="62" t="s">
        <v>2668</v>
      </c>
      <c r="B299" s="62" t="str">
        <f ca="1">IFERROR(__xludf.DUMMYFUNCTION("INDEX(SPLIT(A299,""_""),1,1)"),"hcsB")</f>
        <v>hcsB</v>
      </c>
      <c r="C299" s="62">
        <v>121</v>
      </c>
      <c r="D299" s="62">
        <v>1262</v>
      </c>
      <c r="E299" s="62">
        <v>9.5879599999999995E-2</v>
      </c>
      <c r="F299" s="62" t="s">
        <v>2374</v>
      </c>
      <c r="G299" s="62"/>
    </row>
    <row r="300" spans="1:7" ht="15.75" hidden="1" customHeight="1">
      <c r="A300" s="62" t="s">
        <v>2669</v>
      </c>
      <c r="B300" s="62" t="str">
        <f ca="1">IFERROR(__xludf.DUMMYFUNCTION("INDEX(SPLIT(A300,""_""),1,1)"),"hcsB")</f>
        <v>hcsB</v>
      </c>
      <c r="C300" s="62">
        <v>121</v>
      </c>
      <c r="D300" s="62">
        <v>1262</v>
      </c>
      <c r="E300" s="62">
        <v>9.5879599999999995E-2</v>
      </c>
      <c r="F300" s="62" t="s">
        <v>2374</v>
      </c>
      <c r="G300" s="62"/>
    </row>
    <row r="301" spans="1:7" ht="15.75" hidden="1" customHeight="1">
      <c r="A301" s="62" t="s">
        <v>2670</v>
      </c>
      <c r="B301" s="62" t="str">
        <f ca="1">IFERROR(__xludf.DUMMYFUNCTION("INDEX(SPLIT(A301,""_""),1,1)"),"hcsB")</f>
        <v>hcsB</v>
      </c>
      <c r="C301" s="62">
        <v>121</v>
      </c>
      <c r="D301" s="62">
        <v>1262</v>
      </c>
      <c r="E301" s="62">
        <v>9.5879599999999995E-2</v>
      </c>
      <c r="F301" s="62" t="s">
        <v>2374</v>
      </c>
      <c r="G301" s="62"/>
    </row>
    <row r="302" spans="1:7" ht="15.75" hidden="1" customHeight="1">
      <c r="A302" s="62" t="s">
        <v>2671</v>
      </c>
      <c r="B302" s="62" t="str">
        <f ca="1">IFERROR(__xludf.DUMMYFUNCTION("INDEX(SPLIT(A302,""_""),1,1)"),"hcsB")</f>
        <v>hcsB</v>
      </c>
      <c r="C302" s="62">
        <v>121</v>
      </c>
      <c r="D302" s="62">
        <v>1262</v>
      </c>
      <c r="E302" s="62">
        <v>9.5879599999999995E-2</v>
      </c>
      <c r="F302" s="62" t="s">
        <v>2374</v>
      </c>
      <c r="G302" s="62"/>
    </row>
    <row r="303" spans="1:7" ht="15.75" hidden="1" customHeight="1">
      <c r="A303" s="62" t="s">
        <v>2672</v>
      </c>
      <c r="B303" s="62" t="str">
        <f ca="1">IFERROR(__xludf.DUMMYFUNCTION("INDEX(SPLIT(A303,""_""),1,1)"),"hcsB")</f>
        <v>hcsB</v>
      </c>
      <c r="C303" s="62">
        <v>83</v>
      </c>
      <c r="D303" s="62">
        <v>1262</v>
      </c>
      <c r="E303" s="62">
        <v>6.5768599999999997E-2</v>
      </c>
      <c r="F303" s="62" t="s">
        <v>2374</v>
      </c>
      <c r="G303" s="62"/>
    </row>
    <row r="304" spans="1:7" ht="15.75" hidden="1" customHeight="1">
      <c r="A304" s="62" t="s">
        <v>2673</v>
      </c>
      <c r="B304" s="62" t="str">
        <f ca="1">IFERROR(__xludf.DUMMYFUNCTION("INDEX(SPLIT(A304,""_""),1,1)"),"Insertion")</f>
        <v>Insertion</v>
      </c>
      <c r="C304" s="62">
        <v>0</v>
      </c>
      <c r="D304" s="62">
        <v>3384</v>
      </c>
      <c r="E304" s="62">
        <v>0</v>
      </c>
      <c r="F304" s="62" t="s">
        <v>2374</v>
      </c>
      <c r="G304" s="62"/>
    </row>
    <row r="305" spans="1:7" ht="15.75" hidden="1" customHeight="1">
      <c r="A305" s="62" t="s">
        <v>2674</v>
      </c>
      <c r="B305" s="62" t="str">
        <f ca="1">IFERROR(__xludf.DUMMYFUNCTION("INDEX(SPLIT(A305,""_""),1,1)"),"Insertion")</f>
        <v>Insertion</v>
      </c>
      <c r="C305" s="62">
        <v>0</v>
      </c>
      <c r="D305" s="62">
        <v>843</v>
      </c>
      <c r="E305" s="62">
        <v>0</v>
      </c>
      <c r="F305" s="62" t="s">
        <v>2374</v>
      </c>
      <c r="G305" s="62"/>
    </row>
    <row r="306" spans="1:7" ht="15.75" hidden="1" customHeight="1">
      <c r="A306" s="62" t="s">
        <v>2675</v>
      </c>
      <c r="B306" s="62" t="str">
        <f ca="1">IFERROR(__xludf.DUMMYFUNCTION("INDEX(SPLIT(A306,""_""),1,1)"),"Insertion")</f>
        <v>Insertion</v>
      </c>
      <c r="C306" s="62">
        <v>0</v>
      </c>
      <c r="D306" s="62">
        <v>1073</v>
      </c>
      <c r="E306" s="62">
        <v>0</v>
      </c>
      <c r="F306" s="62" t="s">
        <v>2374</v>
      </c>
      <c r="G306" s="62"/>
    </row>
    <row r="307" spans="1:7" ht="15.75" hidden="1" customHeight="1">
      <c r="A307" s="62" t="s">
        <v>2676</v>
      </c>
      <c r="B307" s="62" t="str">
        <f ca="1">IFERROR(__xludf.DUMMYFUNCTION("INDEX(SPLIT(A307,""_""),1,1)"),"Insertion")</f>
        <v>Insertion</v>
      </c>
      <c r="C307" s="62">
        <v>0</v>
      </c>
      <c r="D307" s="62">
        <v>1224</v>
      </c>
      <c r="E307" s="62">
        <v>0</v>
      </c>
      <c r="F307" s="62" t="s">
        <v>2374</v>
      </c>
      <c r="G307" s="62"/>
    </row>
    <row r="308" spans="1:7" ht="15.75" hidden="1" customHeight="1">
      <c r="A308" s="62" t="s">
        <v>2677</v>
      </c>
      <c r="B308" s="62" t="str">
        <f ca="1">IFERROR(__xludf.DUMMYFUNCTION("INDEX(SPLIT(A308,""_""),1,1)"),"Insertion")</f>
        <v>Insertion</v>
      </c>
      <c r="C308" s="62">
        <v>0</v>
      </c>
      <c r="D308" s="62">
        <v>788</v>
      </c>
      <c r="E308" s="62">
        <v>0</v>
      </c>
      <c r="F308" s="62" t="s">
        <v>2374</v>
      </c>
      <c r="G308" s="62"/>
    </row>
    <row r="309" spans="1:7" ht="15.75" hidden="1" customHeight="1">
      <c r="A309" s="62" t="s">
        <v>2678</v>
      </c>
      <c r="B309" s="62" t="str">
        <f ca="1">IFERROR(__xludf.DUMMYFUNCTION("INDEX(SPLIT(A309,""_""),1,1)"),"IS1016")</f>
        <v>IS1016</v>
      </c>
      <c r="C309" s="62">
        <v>494</v>
      </c>
      <c r="D309" s="62">
        <v>754</v>
      </c>
      <c r="E309" s="62">
        <v>0.65517199999999998</v>
      </c>
      <c r="F309" s="62" t="s">
        <v>2374</v>
      </c>
      <c r="G309" s="62"/>
    </row>
    <row r="310" spans="1:7" ht="15.75" hidden="1" customHeight="1">
      <c r="A310" s="62" t="s">
        <v>2679</v>
      </c>
      <c r="B310" s="62" t="str">
        <f ca="1">IFERROR(__xludf.DUMMYFUNCTION("INDEX(SPLIT(A310,""_""),1,1)"),"IS1016")</f>
        <v>IS1016</v>
      </c>
      <c r="C310" s="62">
        <v>462</v>
      </c>
      <c r="D310" s="62">
        <v>754</v>
      </c>
      <c r="E310" s="62">
        <v>0.61273200000000005</v>
      </c>
      <c r="F310" s="62" t="s">
        <v>2374</v>
      </c>
      <c r="G310" s="62"/>
    </row>
    <row r="311" spans="1:7" ht="15.75" hidden="1" customHeight="1">
      <c r="A311" s="62" t="s">
        <v>2680</v>
      </c>
      <c r="B311" s="62" t="str">
        <f ca="1">IFERROR(__xludf.DUMMYFUNCTION("INDEX(SPLIT(A311,""_""),1,1)"),"IS1016")</f>
        <v>IS1016</v>
      </c>
      <c r="C311" s="62">
        <v>604</v>
      </c>
      <c r="D311" s="62">
        <v>754</v>
      </c>
      <c r="E311" s="62">
        <v>0.80106100000000002</v>
      </c>
      <c r="F311" s="62" t="s">
        <v>2374</v>
      </c>
      <c r="G311" s="62"/>
    </row>
    <row r="312" spans="1:7" ht="15.75" hidden="1" customHeight="1">
      <c r="A312" s="62" t="s">
        <v>2681</v>
      </c>
      <c r="B312" s="62" t="str">
        <f ca="1">IFERROR(__xludf.DUMMYFUNCTION("INDEX(SPLIT(A312,""_""),1,1)"),"IS1016")</f>
        <v>IS1016</v>
      </c>
      <c r="C312" s="62">
        <v>602</v>
      </c>
      <c r="D312" s="62">
        <v>698</v>
      </c>
      <c r="E312" s="62">
        <v>0.86246400000000001</v>
      </c>
      <c r="F312" s="62" t="s">
        <v>2374</v>
      </c>
      <c r="G312" s="62"/>
    </row>
    <row r="313" spans="1:7" ht="15.75" hidden="1" customHeight="1">
      <c r="A313" s="62" t="s">
        <v>2682</v>
      </c>
      <c r="B313" s="62" t="str">
        <f ca="1">IFERROR(__xludf.DUMMYFUNCTION("INDEX(SPLIT(A313,""_""),1,1)"),"IS1016")</f>
        <v>IS1016</v>
      </c>
      <c r="C313" s="62">
        <v>80</v>
      </c>
      <c r="D313" s="62">
        <v>268</v>
      </c>
      <c r="E313" s="62">
        <v>0.29850700000000002</v>
      </c>
      <c r="F313" s="62" t="s">
        <v>2374</v>
      </c>
      <c r="G313" s="62"/>
    </row>
    <row r="314" spans="1:7" ht="15.75" hidden="1" customHeight="1">
      <c r="A314" s="62" t="s">
        <v>2683</v>
      </c>
      <c r="B314" s="62" t="str">
        <f ca="1">IFERROR(__xludf.DUMMYFUNCTION("INDEX(SPLIT(A314,""_""),1,1)"),"IS1016")</f>
        <v>IS1016</v>
      </c>
      <c r="C314" s="62">
        <v>470</v>
      </c>
      <c r="D314" s="62">
        <v>745</v>
      </c>
      <c r="E314" s="62">
        <v>0.63087199999999999</v>
      </c>
      <c r="F314" s="62" t="s">
        <v>2374</v>
      </c>
      <c r="G314" s="62"/>
    </row>
    <row r="315" spans="1:7" ht="15.75" customHeight="1">
      <c r="A315" s="62" t="s">
        <v>2684</v>
      </c>
      <c r="B315" s="62" t="str">
        <f ca="1">IFERROR(__xludf.DUMMYFUNCTION("INDEX(SPLIT(A315,""_""),1,1)"),"IS1016V6")</f>
        <v>IS1016V6</v>
      </c>
      <c r="C315" s="62">
        <v>461</v>
      </c>
      <c r="D315" s="62">
        <v>711</v>
      </c>
      <c r="E315" s="62">
        <v>0.64838200000000001</v>
      </c>
      <c r="F315" s="62" t="s">
        <v>3</v>
      </c>
      <c r="G315" s="62"/>
    </row>
    <row r="316" spans="1:7" ht="15.75" customHeight="1"/>
    <row r="317" spans="1:7" ht="15.75" customHeight="1"/>
    <row r="318" spans="1:7" ht="15.75" customHeight="1"/>
    <row r="319" spans="1:7" ht="15.75" customHeight="1"/>
    <row r="320" spans="1:7"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F315" xr:uid="{00000000-0009-0000-0000-000003000000}">
    <filterColumn colId="5">
      <filters>
        <filter val="Hicap"/>
      </filters>
    </filterColumn>
    <sortState xmlns:xlrd2="http://schemas.microsoft.com/office/spreadsheetml/2017/richdata2" ref="A3:F315">
      <sortCondition descending="1" ref="E3:E315"/>
      <sortCondition ref="A3:A315"/>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599"/>
    <outlinePr summaryBelow="0" summaryRight="0"/>
  </sheetPr>
  <dimension ref="A1:Q1000"/>
  <sheetViews>
    <sheetView workbookViewId="0">
      <selection activeCell="C14" sqref="C14"/>
    </sheetView>
  </sheetViews>
  <sheetFormatPr defaultColWidth="14.42578125" defaultRowHeight="15" customHeight="1"/>
  <cols>
    <col min="1" max="1" width="18.5703125" customWidth="1"/>
    <col min="2" max="2" width="40.42578125" customWidth="1"/>
    <col min="3" max="4" width="14.28515625" customWidth="1"/>
    <col min="5" max="6" width="9.42578125" customWidth="1"/>
    <col min="7" max="11" width="10.85546875" customWidth="1"/>
    <col min="12" max="16" width="9.42578125" customWidth="1"/>
    <col min="17" max="17" width="10.5703125" customWidth="1"/>
  </cols>
  <sheetData>
    <row r="1" spans="1:17" ht="41.25" customHeight="1">
      <c r="A1" s="36" t="s">
        <v>2685</v>
      </c>
      <c r="E1" s="66"/>
      <c r="F1" s="66"/>
      <c r="M1" s="10"/>
      <c r="N1" s="10"/>
      <c r="O1" s="10"/>
      <c r="P1" s="10"/>
      <c r="Q1" s="10"/>
    </row>
    <row r="2" spans="1:17" ht="15.75" customHeight="1">
      <c r="A2" s="67" t="s">
        <v>2021</v>
      </c>
      <c r="E2" s="66"/>
      <c r="F2" s="66"/>
      <c r="M2" s="10"/>
      <c r="N2" s="10"/>
      <c r="O2" s="10"/>
      <c r="P2" s="10"/>
      <c r="Q2" s="10"/>
    </row>
    <row r="3" spans="1:17" ht="49.5" customHeight="1">
      <c r="A3" s="68" t="s">
        <v>2686</v>
      </c>
      <c r="B3" s="68" t="s">
        <v>1778</v>
      </c>
      <c r="C3" s="68" t="s">
        <v>2687</v>
      </c>
      <c r="D3" s="68" t="s">
        <v>2688</v>
      </c>
      <c r="E3" s="69" t="s">
        <v>2689</v>
      </c>
      <c r="F3" s="69" t="s">
        <v>2690</v>
      </c>
      <c r="G3" s="68" t="s">
        <v>2691</v>
      </c>
      <c r="H3" s="68" t="s">
        <v>2692</v>
      </c>
      <c r="I3" s="68" t="s">
        <v>2693</v>
      </c>
      <c r="J3" s="68" t="s">
        <v>2694</v>
      </c>
      <c r="K3" s="68" t="s">
        <v>2695</v>
      </c>
      <c r="L3" s="68" t="s">
        <v>2696</v>
      </c>
      <c r="M3" s="68" t="s">
        <v>2697</v>
      </c>
      <c r="N3" s="68" t="s">
        <v>2698</v>
      </c>
      <c r="O3" s="68" t="s">
        <v>2699</v>
      </c>
      <c r="P3" s="68" t="s">
        <v>2700</v>
      </c>
    </row>
    <row r="4" spans="1:17" ht="15.75" customHeight="1">
      <c r="A4" s="70" t="s">
        <v>2701</v>
      </c>
      <c r="B4" s="70" t="s">
        <v>2702</v>
      </c>
      <c r="C4" s="71">
        <v>246143</v>
      </c>
      <c r="D4" s="71">
        <v>163594</v>
      </c>
      <c r="E4" s="72">
        <v>0.14323969155240401</v>
      </c>
      <c r="F4" s="72">
        <v>0.14162455318624401</v>
      </c>
      <c r="G4" s="73">
        <v>37.79</v>
      </c>
      <c r="H4" s="73">
        <v>33.128700000000002</v>
      </c>
      <c r="I4" s="74">
        <v>0.39510000000000001</v>
      </c>
      <c r="J4" s="73">
        <v>0.66</v>
      </c>
      <c r="K4" s="73">
        <v>4.2282000000000002</v>
      </c>
      <c r="L4" s="73">
        <v>88.31</v>
      </c>
      <c r="M4" s="73">
        <v>79</v>
      </c>
      <c r="N4" s="73">
        <v>38.979999999999997</v>
      </c>
      <c r="O4" s="73">
        <v>4.3899999999999997</v>
      </c>
      <c r="P4" s="73">
        <v>0.73</v>
      </c>
    </row>
    <row r="5" spans="1:17" ht="15.75" customHeight="1">
      <c r="A5" s="75"/>
      <c r="E5" s="66"/>
      <c r="F5" s="66"/>
      <c r="M5" s="10"/>
      <c r="N5" s="10"/>
      <c r="O5" s="10"/>
      <c r="P5" s="10"/>
      <c r="Q5" s="10"/>
    </row>
    <row r="6" spans="1:17" ht="15.75" customHeight="1">
      <c r="A6" s="75"/>
      <c r="E6" s="66"/>
      <c r="F6" s="66"/>
      <c r="M6" s="10"/>
      <c r="N6" s="10"/>
      <c r="O6" s="10"/>
      <c r="P6" s="10"/>
      <c r="Q6" s="10"/>
    </row>
    <row r="7" spans="1:17" ht="15.75" customHeight="1">
      <c r="A7" s="67" t="s">
        <v>2022</v>
      </c>
      <c r="E7" s="66"/>
      <c r="F7" s="66"/>
      <c r="M7" s="10"/>
      <c r="N7" s="10"/>
      <c r="O7" s="10"/>
      <c r="P7" s="10"/>
      <c r="Q7" s="10"/>
    </row>
    <row r="8" spans="1:17" ht="49.5" customHeight="1">
      <c r="A8" s="68" t="s">
        <v>2686</v>
      </c>
      <c r="B8" s="68" t="s">
        <v>1778</v>
      </c>
      <c r="C8" s="68" t="s">
        <v>2687</v>
      </c>
      <c r="D8" s="68" t="s">
        <v>2688</v>
      </c>
      <c r="E8" s="69" t="s">
        <v>2689</v>
      </c>
      <c r="F8" s="69" t="s">
        <v>2690</v>
      </c>
      <c r="G8" s="68" t="s">
        <v>2691</v>
      </c>
      <c r="H8" s="68" t="s">
        <v>2692</v>
      </c>
      <c r="I8" s="68" t="s">
        <v>2693</v>
      </c>
      <c r="J8" s="68" t="s">
        <v>2694</v>
      </c>
      <c r="K8" s="68" t="s">
        <v>2695</v>
      </c>
      <c r="L8" s="68" t="s">
        <v>2696</v>
      </c>
      <c r="M8" s="68" t="s">
        <v>2697</v>
      </c>
      <c r="N8" s="68" t="s">
        <v>2698</v>
      </c>
      <c r="O8" s="68" t="s">
        <v>2699</v>
      </c>
      <c r="P8" s="68" t="s">
        <v>2700</v>
      </c>
      <c r="Q8" s="76"/>
    </row>
    <row r="9" spans="1:17" ht="15.75" customHeight="1">
      <c r="A9" s="70" t="s">
        <v>2703</v>
      </c>
      <c r="B9" s="70" t="s">
        <v>2702</v>
      </c>
      <c r="C9" s="71">
        <v>117013</v>
      </c>
      <c r="D9" s="71">
        <v>75946</v>
      </c>
      <c r="E9" s="72">
        <v>0.173841656321333</v>
      </c>
      <c r="F9" s="72">
        <v>0.174094044881453</v>
      </c>
      <c r="G9" s="73">
        <v>37.75</v>
      </c>
      <c r="H9" s="73">
        <v>33.095599999999997</v>
      </c>
      <c r="I9" s="74">
        <v>0.39379999999999998</v>
      </c>
      <c r="J9" s="73">
        <v>0.67</v>
      </c>
      <c r="K9" s="73">
        <v>1.9685999999999999</v>
      </c>
      <c r="L9" s="73">
        <v>76.02</v>
      </c>
      <c r="M9" s="73">
        <v>51.83</v>
      </c>
      <c r="N9" s="73">
        <v>7.38</v>
      </c>
      <c r="O9" s="73">
        <v>0.5</v>
      </c>
      <c r="P9" s="73">
        <v>0.35</v>
      </c>
    </row>
    <row r="10" spans="1:17" ht="15.75" customHeight="1">
      <c r="A10" s="70" t="s">
        <v>2704</v>
      </c>
      <c r="B10" s="70" t="s">
        <v>2702</v>
      </c>
      <c r="C10" s="71">
        <v>129130</v>
      </c>
      <c r="D10" s="71">
        <v>87609</v>
      </c>
      <c r="E10" s="72">
        <v>0.17392660359704801</v>
      </c>
      <c r="F10" s="72">
        <v>0.17596982385714799</v>
      </c>
      <c r="G10" s="73">
        <v>37.83</v>
      </c>
      <c r="H10" s="73">
        <v>33.149299999999997</v>
      </c>
      <c r="I10" s="74">
        <v>0.3962</v>
      </c>
      <c r="J10" s="73">
        <v>0.65</v>
      </c>
      <c r="K10" s="73">
        <v>2.2595999999999998</v>
      </c>
      <c r="L10" s="73">
        <v>78.959999999999994</v>
      </c>
      <c r="M10" s="73">
        <v>57.53</v>
      </c>
      <c r="N10" s="73">
        <v>10.68</v>
      </c>
      <c r="O10" s="73">
        <v>0.66</v>
      </c>
      <c r="P10" s="73">
        <v>0.4</v>
      </c>
    </row>
    <row r="11" spans="1:17" ht="15.75" customHeight="1">
      <c r="E11" s="66"/>
      <c r="F11" s="66"/>
    </row>
    <row r="12" spans="1:17" ht="15.75" customHeight="1">
      <c r="D12" s="62" t="s">
        <v>2705</v>
      </c>
      <c r="E12" s="66" t="s">
        <v>2705</v>
      </c>
      <c r="F12" s="66"/>
    </row>
    <row r="13" spans="1:17" ht="15.75" customHeight="1">
      <c r="A13" s="67" t="s">
        <v>2706</v>
      </c>
      <c r="E13" s="66"/>
      <c r="F13" s="66"/>
      <c r="M13" s="10"/>
      <c r="N13" s="10"/>
      <c r="O13" s="10"/>
      <c r="P13" s="10"/>
      <c r="Q13" s="10"/>
    </row>
    <row r="14" spans="1:17" ht="49.5" customHeight="1">
      <c r="A14" s="68" t="s">
        <v>2686</v>
      </c>
      <c r="B14" s="68" t="s">
        <v>1778</v>
      </c>
      <c r="C14" s="68" t="s">
        <v>2687</v>
      </c>
      <c r="D14" s="68" t="s">
        <v>2688</v>
      </c>
      <c r="E14" s="69" t="s">
        <v>2689</v>
      </c>
      <c r="F14" s="69" t="s">
        <v>2690</v>
      </c>
      <c r="G14" s="68" t="s">
        <v>2691</v>
      </c>
      <c r="H14" s="68" t="s">
        <v>2692</v>
      </c>
      <c r="I14" s="68" t="s">
        <v>2693</v>
      </c>
      <c r="J14" s="68" t="s">
        <v>2694</v>
      </c>
      <c r="K14" s="68" t="s">
        <v>2695</v>
      </c>
      <c r="L14" s="68" t="s">
        <v>2696</v>
      </c>
      <c r="M14" s="68" t="s">
        <v>2697</v>
      </c>
      <c r="N14" s="68" t="s">
        <v>2698</v>
      </c>
      <c r="O14" s="68" t="s">
        <v>2699</v>
      </c>
      <c r="P14" s="68" t="s">
        <v>2700</v>
      </c>
      <c r="Q14" s="76"/>
    </row>
    <row r="15" spans="1:17" ht="15.75" customHeight="1">
      <c r="A15" s="70" t="s">
        <v>2701</v>
      </c>
      <c r="B15" s="70" t="s">
        <v>2707</v>
      </c>
      <c r="C15" s="71">
        <v>143422</v>
      </c>
      <c r="D15" s="71">
        <v>82507</v>
      </c>
      <c r="E15" s="72">
        <v>0.14736132190000001</v>
      </c>
      <c r="F15" s="72">
        <v>0.14843271529999999</v>
      </c>
      <c r="G15" s="73">
        <v>37.32</v>
      </c>
      <c r="H15" s="73">
        <v>28.443000000000001</v>
      </c>
      <c r="I15" s="74">
        <v>0.3992</v>
      </c>
      <c r="J15" s="73">
        <v>1.1100000000000001</v>
      </c>
      <c r="K15" s="73">
        <v>2.6855000000000002</v>
      </c>
      <c r="L15" s="73">
        <v>64.64</v>
      </c>
      <c r="M15" s="73">
        <v>52.71</v>
      </c>
      <c r="N15" s="73">
        <v>20.91</v>
      </c>
      <c r="O15" s="73">
        <v>2.2400000000000002</v>
      </c>
      <c r="P15" s="73">
        <v>0.59</v>
      </c>
    </row>
    <row r="16" spans="1:17" ht="15.75" customHeight="1">
      <c r="A16" s="70" t="s">
        <v>2701</v>
      </c>
      <c r="B16" s="70" t="s">
        <v>2708</v>
      </c>
      <c r="C16" s="71">
        <v>105169</v>
      </c>
      <c r="D16" s="71">
        <v>51900</v>
      </c>
      <c r="E16" s="72">
        <v>0.13442273260000001</v>
      </c>
      <c r="F16" s="72">
        <v>0.13534059840000001</v>
      </c>
      <c r="G16" s="73">
        <v>37.090000000000003</v>
      </c>
      <c r="H16" s="73">
        <v>28.9833</v>
      </c>
      <c r="I16" s="74">
        <v>0.40970000000000001</v>
      </c>
      <c r="J16" s="73">
        <v>1.22</v>
      </c>
      <c r="K16" s="73">
        <v>1.9772000000000001</v>
      </c>
      <c r="L16" s="73">
        <v>48.55</v>
      </c>
      <c r="M16" s="73">
        <v>37.54</v>
      </c>
      <c r="N16" s="73">
        <v>13.87</v>
      </c>
      <c r="O16" s="73">
        <v>1.74</v>
      </c>
      <c r="P16" s="73">
        <v>0.63</v>
      </c>
    </row>
    <row r="17" spans="1:17" ht="15.75" customHeight="1">
      <c r="A17" s="70" t="s">
        <v>2701</v>
      </c>
      <c r="B17" s="70" t="s">
        <v>2709</v>
      </c>
      <c r="C17" s="71">
        <v>28492</v>
      </c>
      <c r="D17" s="71">
        <v>5221</v>
      </c>
      <c r="E17" s="72">
        <v>9.9492521370000003E-2</v>
      </c>
      <c r="F17" s="72">
        <v>0.1006967267</v>
      </c>
      <c r="G17" s="73">
        <v>37.28</v>
      </c>
      <c r="H17" s="73">
        <v>23.612300000000001</v>
      </c>
      <c r="I17" s="74">
        <v>0.49149999999999999</v>
      </c>
      <c r="J17" s="73">
        <v>1.4</v>
      </c>
      <c r="K17" s="73">
        <v>0.50900000000000001</v>
      </c>
      <c r="L17" s="73">
        <v>8.59</v>
      </c>
      <c r="M17" s="73">
        <v>5.5</v>
      </c>
      <c r="N17" s="73">
        <v>2.09</v>
      </c>
      <c r="O17" s="73">
        <v>0.76</v>
      </c>
      <c r="P17" s="73">
        <v>0.51</v>
      </c>
    </row>
    <row r="18" spans="1:17" ht="15.75" customHeight="1">
      <c r="E18" s="66"/>
      <c r="F18" s="66"/>
      <c r="M18" s="10"/>
      <c r="N18" s="10"/>
      <c r="O18" s="10"/>
      <c r="P18" s="10"/>
      <c r="Q18" s="10"/>
    </row>
    <row r="19" spans="1:17" ht="15.75" customHeight="1">
      <c r="A19" s="67" t="s">
        <v>2710</v>
      </c>
      <c r="E19" s="66"/>
      <c r="F19" s="66"/>
      <c r="M19" s="10"/>
      <c r="N19" s="10"/>
      <c r="O19" s="10"/>
      <c r="P19" s="10"/>
      <c r="Q19" s="10"/>
    </row>
    <row r="20" spans="1:17" ht="49.5" customHeight="1">
      <c r="A20" s="68" t="s">
        <v>2686</v>
      </c>
      <c r="B20" s="68" t="s">
        <v>1778</v>
      </c>
      <c r="C20" s="68" t="s">
        <v>2687</v>
      </c>
      <c r="D20" s="68" t="s">
        <v>2688</v>
      </c>
      <c r="E20" s="69" t="s">
        <v>2689</v>
      </c>
      <c r="F20" s="69" t="s">
        <v>2690</v>
      </c>
      <c r="G20" s="68" t="s">
        <v>2691</v>
      </c>
      <c r="H20" s="68" t="s">
        <v>2692</v>
      </c>
      <c r="I20" s="68" t="s">
        <v>2693</v>
      </c>
      <c r="J20" s="68" t="s">
        <v>2694</v>
      </c>
      <c r="K20" s="68" t="s">
        <v>2695</v>
      </c>
      <c r="L20" s="68" t="s">
        <v>2696</v>
      </c>
      <c r="M20" s="68" t="s">
        <v>2697</v>
      </c>
      <c r="N20" s="68" t="s">
        <v>2698</v>
      </c>
      <c r="O20" s="68" t="s">
        <v>2699</v>
      </c>
      <c r="P20" s="68" t="s">
        <v>2700</v>
      </c>
      <c r="Q20" s="10"/>
    </row>
    <row r="21" spans="1:17" ht="15.75" customHeight="1">
      <c r="A21" s="70" t="s">
        <v>2701</v>
      </c>
      <c r="B21" s="70" t="s">
        <v>2711</v>
      </c>
      <c r="C21" s="71">
        <v>147843</v>
      </c>
      <c r="D21" s="71">
        <v>85689</v>
      </c>
      <c r="E21" s="72">
        <v>0.1476919723</v>
      </c>
      <c r="F21" s="72">
        <v>0.14795739520000001</v>
      </c>
      <c r="G21" s="73">
        <v>37.340000000000003</v>
      </c>
      <c r="H21" s="73">
        <v>29.959700000000002</v>
      </c>
      <c r="I21" s="74">
        <v>0.39810000000000001</v>
      </c>
      <c r="J21" s="73">
        <v>1.1000000000000001</v>
      </c>
      <c r="K21" s="73">
        <v>3.0177999999999998</v>
      </c>
      <c r="L21" s="73">
        <v>73.25</v>
      </c>
      <c r="M21" s="73">
        <v>59.59</v>
      </c>
      <c r="N21" s="73">
        <v>23.44</v>
      </c>
      <c r="O21" s="73">
        <v>2.5</v>
      </c>
      <c r="P21" s="73">
        <v>0.66</v>
      </c>
    </row>
    <row r="22" spans="1:17" ht="15.75" customHeight="1">
      <c r="A22" s="70" t="s">
        <v>2701</v>
      </c>
      <c r="B22" s="70" t="s">
        <v>2712</v>
      </c>
      <c r="C22" s="71">
        <v>150189</v>
      </c>
      <c r="D22" s="71">
        <v>88266</v>
      </c>
      <c r="E22" s="72">
        <v>0.14771112119999999</v>
      </c>
      <c r="F22" s="72">
        <v>0.15086573189999999</v>
      </c>
      <c r="G22" s="73">
        <v>37.340000000000003</v>
      </c>
      <c r="H22" s="73">
        <v>28.7591</v>
      </c>
      <c r="I22" s="74">
        <v>0.39760000000000001</v>
      </c>
      <c r="J22" s="73">
        <v>1.08</v>
      </c>
      <c r="K22" s="73">
        <v>2.8304999999999998</v>
      </c>
      <c r="L22" s="73">
        <v>68.05</v>
      </c>
      <c r="M22" s="73">
        <v>55.72</v>
      </c>
      <c r="N22" s="73">
        <v>22.32</v>
      </c>
      <c r="O22" s="73">
        <v>2.36</v>
      </c>
      <c r="P22" s="73">
        <v>0.61</v>
      </c>
    </row>
    <row r="23" spans="1:17" ht="15.75" customHeight="1">
      <c r="A23" s="70" t="s">
        <v>2701</v>
      </c>
      <c r="B23" s="70" t="s">
        <v>2713</v>
      </c>
      <c r="C23" s="71">
        <v>151247</v>
      </c>
      <c r="D23" s="71">
        <v>90061</v>
      </c>
      <c r="E23" s="72">
        <v>0.31390611159999998</v>
      </c>
      <c r="F23" s="72">
        <v>0.31358510830000003</v>
      </c>
      <c r="G23" s="73">
        <v>37.369999999999997</v>
      </c>
      <c r="H23" s="73">
        <v>31.0884</v>
      </c>
      <c r="I23" s="74">
        <v>0.39800000000000002</v>
      </c>
      <c r="J23" s="73">
        <v>1.08</v>
      </c>
      <c r="K23" s="73">
        <v>3.1316999999999999</v>
      </c>
      <c r="L23" s="73">
        <v>74.23</v>
      </c>
      <c r="M23" s="73">
        <v>61.13</v>
      </c>
      <c r="N23" s="73">
        <v>24.88</v>
      </c>
      <c r="O23" s="73">
        <v>2.67</v>
      </c>
      <c r="P23" s="73">
        <v>0.71</v>
      </c>
    </row>
    <row r="24" spans="1:17" ht="15.75" customHeight="1">
      <c r="A24" s="70" t="s">
        <v>2701</v>
      </c>
      <c r="B24" s="70" t="s">
        <v>2714</v>
      </c>
      <c r="C24" s="71">
        <v>147923</v>
      </c>
      <c r="D24" s="71">
        <v>86898</v>
      </c>
      <c r="E24" s="72">
        <v>0.25</v>
      </c>
      <c r="F24" s="72">
        <v>0.33333333329999998</v>
      </c>
      <c r="G24" s="73">
        <v>37.340000000000003</v>
      </c>
      <c r="H24" s="73">
        <v>30.330500000000001</v>
      </c>
      <c r="I24" s="74">
        <v>0.39839999999999998</v>
      </c>
      <c r="J24" s="73">
        <v>1.0900000000000001</v>
      </c>
      <c r="K24" s="73">
        <v>3.0179999999999998</v>
      </c>
      <c r="L24" s="73">
        <v>72.64</v>
      </c>
      <c r="M24" s="73">
        <v>59.45</v>
      </c>
      <c r="N24" s="73">
        <v>23.71</v>
      </c>
      <c r="O24" s="73">
        <v>2.54</v>
      </c>
      <c r="P24" s="73">
        <v>0.65</v>
      </c>
    </row>
    <row r="25" spans="1:17" ht="15.75" customHeight="1">
      <c r="A25" s="70" t="s">
        <v>2701</v>
      </c>
      <c r="B25" s="70" t="s">
        <v>2715</v>
      </c>
      <c r="C25" s="71">
        <v>190552</v>
      </c>
      <c r="D25" s="71">
        <v>138160</v>
      </c>
      <c r="E25" s="72">
        <v>0.1657199718</v>
      </c>
      <c r="F25" s="72">
        <v>0.16727415000000001</v>
      </c>
      <c r="G25" s="73">
        <v>37.68</v>
      </c>
      <c r="H25" s="73">
        <v>32.738199999999999</v>
      </c>
      <c r="I25" s="74">
        <v>0.39550000000000002</v>
      </c>
      <c r="J25" s="73">
        <v>0.8</v>
      </c>
      <c r="K25" s="73">
        <v>3.8492000000000002</v>
      </c>
      <c r="L25" s="73">
        <v>83.68</v>
      </c>
      <c r="M25" s="73">
        <v>73.22</v>
      </c>
      <c r="N25" s="73">
        <v>34.17</v>
      </c>
      <c r="O25" s="73">
        <v>3.7</v>
      </c>
      <c r="P25" s="73">
        <v>0.72</v>
      </c>
    </row>
    <row r="26" spans="1:17" ht="15.75" customHeight="1">
      <c r="A26" s="70" t="s">
        <v>2701</v>
      </c>
      <c r="B26" s="70" t="s">
        <v>2716</v>
      </c>
      <c r="C26" s="71">
        <v>189150</v>
      </c>
      <c r="D26" s="71">
        <v>134819</v>
      </c>
      <c r="E26" s="72">
        <v>0.16515255940000001</v>
      </c>
      <c r="F26" s="72">
        <v>0.16702621970000001</v>
      </c>
      <c r="G26" s="73">
        <v>37.659999999999997</v>
      </c>
      <c r="H26" s="73">
        <v>32.410400000000003</v>
      </c>
      <c r="I26" s="74">
        <v>0.39579999999999999</v>
      </c>
      <c r="J26" s="73">
        <v>0.81</v>
      </c>
      <c r="K26" s="73">
        <v>3.8376000000000001</v>
      </c>
      <c r="L26" s="73">
        <v>84.4</v>
      </c>
      <c r="M26" s="73">
        <v>73.400000000000006</v>
      </c>
      <c r="N26" s="73">
        <v>33.67</v>
      </c>
      <c r="O26" s="73">
        <v>3.62</v>
      </c>
      <c r="P26" s="73">
        <v>0.69</v>
      </c>
    </row>
    <row r="27" spans="1:17" ht="15.75" customHeight="1">
      <c r="E27" s="66"/>
      <c r="F27" s="66"/>
      <c r="M27" s="10"/>
      <c r="N27" s="10"/>
      <c r="O27" s="10"/>
      <c r="P27" s="10"/>
      <c r="Q27" s="10"/>
    </row>
    <row r="28" spans="1:17" ht="15.75" customHeight="1">
      <c r="A28" s="62" t="s">
        <v>2717</v>
      </c>
      <c r="E28" s="66"/>
      <c r="F28" s="66"/>
      <c r="M28" s="10"/>
      <c r="N28" s="10"/>
      <c r="O28" s="10"/>
      <c r="P28" s="10"/>
      <c r="Q28" s="10"/>
    </row>
    <row r="29" spans="1:17" ht="15.75" customHeight="1">
      <c r="E29" s="66"/>
      <c r="F29" s="66"/>
      <c r="K29" s="77"/>
    </row>
    <row r="30" spans="1:17" ht="15.75" customHeight="1">
      <c r="E30" s="66"/>
      <c r="F30" s="66"/>
      <c r="M30" s="10"/>
      <c r="N30" s="10"/>
      <c r="O30" s="10"/>
      <c r="P30" s="10"/>
      <c r="Q30" s="10"/>
    </row>
    <row r="31" spans="1:17" ht="15.75" customHeight="1">
      <c r="E31" s="66"/>
      <c r="F31" s="66"/>
      <c r="M31" s="10"/>
      <c r="N31" s="10"/>
      <c r="O31" s="10"/>
      <c r="P31" s="10"/>
      <c r="Q31" s="10"/>
    </row>
    <row r="32" spans="1:17" ht="15.75" customHeight="1">
      <c r="E32" s="66"/>
      <c r="F32" s="66"/>
      <c r="M32" s="10"/>
      <c r="N32" s="10"/>
      <c r="O32" s="10"/>
      <c r="P32" s="10"/>
      <c r="Q32" s="10"/>
    </row>
    <row r="33" spans="5:17" ht="15.75" customHeight="1">
      <c r="E33" s="66"/>
      <c r="F33" s="66"/>
      <c r="M33" s="10"/>
      <c r="N33" s="10"/>
      <c r="O33" s="10"/>
      <c r="P33" s="10"/>
      <c r="Q33" s="10"/>
    </row>
    <row r="34" spans="5:17" ht="15.75" customHeight="1">
      <c r="E34" s="66"/>
      <c r="F34" s="66"/>
      <c r="M34" s="10"/>
      <c r="N34" s="10"/>
      <c r="O34" s="10"/>
      <c r="P34" s="10"/>
      <c r="Q34" s="10"/>
    </row>
    <row r="35" spans="5:17" ht="15.75" customHeight="1">
      <c r="E35" s="66"/>
      <c r="F35" s="66"/>
      <c r="M35" s="10"/>
      <c r="N35" s="10"/>
      <c r="O35" s="10"/>
      <c r="P35" s="10"/>
      <c r="Q35" s="10"/>
    </row>
    <row r="36" spans="5:17" ht="15.75" customHeight="1">
      <c r="E36" s="66"/>
      <c r="F36" s="66"/>
      <c r="M36" s="10"/>
      <c r="N36" s="10"/>
      <c r="O36" s="10"/>
      <c r="P36" s="10"/>
      <c r="Q36" s="10"/>
    </row>
    <row r="37" spans="5:17" ht="15.75" customHeight="1">
      <c r="E37" s="66"/>
      <c r="F37" s="66"/>
      <c r="M37" s="10"/>
      <c r="N37" s="10"/>
      <c r="O37" s="10"/>
      <c r="P37" s="10"/>
      <c r="Q37" s="10"/>
    </row>
    <row r="38" spans="5:17" ht="15.75" customHeight="1">
      <c r="E38" s="66"/>
      <c r="F38" s="66"/>
      <c r="M38" s="10"/>
      <c r="N38" s="10"/>
      <c r="O38" s="10"/>
      <c r="P38" s="10"/>
      <c r="Q38" s="10"/>
    </row>
    <row r="39" spans="5:17" ht="15.75" customHeight="1">
      <c r="E39" s="66"/>
      <c r="F39" s="66"/>
      <c r="M39" s="10"/>
      <c r="N39" s="10"/>
      <c r="O39" s="10"/>
      <c r="P39" s="10"/>
      <c r="Q39" s="10"/>
    </row>
    <row r="40" spans="5:17" ht="15.75" customHeight="1">
      <c r="E40" s="66"/>
      <c r="F40" s="66"/>
      <c r="M40" s="10"/>
      <c r="N40" s="10"/>
      <c r="O40" s="10"/>
      <c r="P40" s="10"/>
      <c r="Q40" s="10"/>
    </row>
    <row r="41" spans="5:17" ht="15.75" customHeight="1">
      <c r="E41" s="66"/>
      <c r="F41" s="66"/>
      <c r="M41" s="10"/>
      <c r="N41" s="10"/>
      <c r="O41" s="10"/>
      <c r="P41" s="10"/>
      <c r="Q41" s="10"/>
    </row>
    <row r="42" spans="5:17" ht="15.75" customHeight="1">
      <c r="E42" s="66"/>
      <c r="F42" s="66"/>
      <c r="M42" s="10"/>
      <c r="N42" s="10"/>
      <c r="O42" s="10"/>
      <c r="P42" s="10"/>
      <c r="Q42" s="10"/>
    </row>
    <row r="43" spans="5:17" ht="15.75" customHeight="1">
      <c r="E43" s="66"/>
      <c r="F43" s="66"/>
      <c r="M43" s="10"/>
      <c r="N43" s="10"/>
      <c r="O43" s="10"/>
      <c r="P43" s="10"/>
      <c r="Q43" s="10"/>
    </row>
    <row r="44" spans="5:17" ht="15.75" customHeight="1">
      <c r="E44" s="66"/>
      <c r="F44" s="66"/>
      <c r="M44" s="10"/>
      <c r="N44" s="10"/>
      <c r="O44" s="10"/>
      <c r="P44" s="10"/>
      <c r="Q44" s="10"/>
    </row>
    <row r="45" spans="5:17" ht="15.75" customHeight="1">
      <c r="E45" s="66"/>
      <c r="F45" s="66"/>
      <c r="M45" s="10"/>
      <c r="N45" s="10"/>
      <c r="O45" s="10"/>
      <c r="P45" s="10"/>
      <c r="Q45" s="10"/>
    </row>
    <row r="46" spans="5:17" ht="15.75" customHeight="1">
      <c r="E46" s="66"/>
      <c r="F46" s="66"/>
      <c r="M46" s="10"/>
      <c r="N46" s="10"/>
      <c r="O46" s="10"/>
      <c r="P46" s="10"/>
      <c r="Q46" s="10"/>
    </row>
    <row r="47" spans="5:17" ht="15.75" customHeight="1">
      <c r="E47" s="66"/>
      <c r="F47" s="66"/>
      <c r="M47" s="10"/>
      <c r="N47" s="10"/>
      <c r="O47" s="10"/>
      <c r="P47" s="10"/>
      <c r="Q47" s="10"/>
    </row>
    <row r="48" spans="5:17" ht="15.75" customHeight="1">
      <c r="E48" s="66"/>
      <c r="F48" s="66"/>
      <c r="M48" s="10"/>
      <c r="N48" s="10"/>
      <c r="O48" s="10"/>
      <c r="P48" s="10"/>
      <c r="Q48" s="10"/>
    </row>
    <row r="49" spans="5:17" ht="15.75" customHeight="1">
      <c r="E49" s="66"/>
      <c r="F49" s="66"/>
      <c r="M49" s="10"/>
      <c r="N49" s="10"/>
      <c r="O49" s="10"/>
      <c r="P49" s="10"/>
      <c r="Q49" s="10"/>
    </row>
    <row r="50" spans="5:17" ht="15.75" customHeight="1">
      <c r="E50" s="66"/>
      <c r="F50" s="66"/>
      <c r="M50" s="10"/>
      <c r="N50" s="10"/>
      <c r="O50" s="10"/>
      <c r="P50" s="10"/>
      <c r="Q50" s="10"/>
    </row>
    <row r="51" spans="5:17" ht="15.75" customHeight="1">
      <c r="E51" s="66"/>
      <c r="F51" s="66"/>
      <c r="M51" s="10"/>
      <c r="N51" s="10"/>
      <c r="O51" s="10"/>
      <c r="P51" s="10"/>
      <c r="Q51" s="10"/>
    </row>
    <row r="52" spans="5:17" ht="15.75" customHeight="1">
      <c r="E52" s="66"/>
      <c r="F52" s="66"/>
      <c r="M52" s="10"/>
      <c r="N52" s="10"/>
      <c r="O52" s="10"/>
      <c r="P52" s="10"/>
      <c r="Q52" s="10"/>
    </row>
    <row r="53" spans="5:17" ht="15.75" customHeight="1">
      <c r="E53" s="66"/>
      <c r="F53" s="66"/>
      <c r="M53" s="10"/>
      <c r="N53" s="10"/>
      <c r="O53" s="10"/>
      <c r="P53" s="10"/>
      <c r="Q53" s="10"/>
    </row>
    <row r="54" spans="5:17" ht="15.75" customHeight="1">
      <c r="E54" s="66"/>
      <c r="F54" s="66"/>
      <c r="M54" s="10"/>
      <c r="N54" s="10"/>
      <c r="O54" s="10"/>
      <c r="P54" s="10"/>
      <c r="Q54" s="10"/>
    </row>
    <row r="55" spans="5:17" ht="15.75" customHeight="1">
      <c r="E55" s="66"/>
      <c r="F55" s="66"/>
      <c r="M55" s="10"/>
      <c r="N55" s="10"/>
      <c r="O55" s="10"/>
      <c r="P55" s="10"/>
      <c r="Q55" s="10"/>
    </row>
    <row r="56" spans="5:17" ht="15.75" customHeight="1">
      <c r="E56" s="66"/>
      <c r="F56" s="66"/>
      <c r="M56" s="10"/>
      <c r="N56" s="10"/>
      <c r="O56" s="10"/>
      <c r="P56" s="10"/>
      <c r="Q56" s="10"/>
    </row>
    <row r="57" spans="5:17" ht="15.75" customHeight="1">
      <c r="E57" s="66"/>
      <c r="F57" s="66"/>
      <c r="M57" s="10"/>
      <c r="N57" s="10"/>
      <c r="O57" s="10"/>
      <c r="P57" s="10"/>
      <c r="Q57" s="10"/>
    </row>
    <row r="58" spans="5:17" ht="15.75" customHeight="1">
      <c r="E58" s="66"/>
      <c r="F58" s="66"/>
      <c r="M58" s="10"/>
      <c r="N58" s="10"/>
      <c r="O58" s="10"/>
      <c r="P58" s="10"/>
      <c r="Q58" s="10"/>
    </row>
    <row r="59" spans="5:17" ht="15.75" customHeight="1">
      <c r="E59" s="66"/>
      <c r="F59" s="66"/>
      <c r="M59" s="10"/>
      <c r="N59" s="10"/>
      <c r="O59" s="10"/>
      <c r="P59" s="10"/>
      <c r="Q59" s="10"/>
    </row>
    <row r="60" spans="5:17" ht="15.75" customHeight="1">
      <c r="E60" s="66"/>
      <c r="F60" s="66"/>
      <c r="M60" s="10"/>
      <c r="N60" s="10"/>
      <c r="O60" s="10"/>
      <c r="P60" s="10"/>
      <c r="Q60" s="10"/>
    </row>
    <row r="61" spans="5:17" ht="15.75" customHeight="1">
      <c r="E61" s="66"/>
      <c r="F61" s="66"/>
      <c r="M61" s="10"/>
      <c r="N61" s="10"/>
      <c r="O61" s="10"/>
      <c r="P61" s="10"/>
      <c r="Q61" s="10"/>
    </row>
    <row r="62" spans="5:17" ht="15.75" customHeight="1">
      <c r="E62" s="66"/>
      <c r="F62" s="66"/>
      <c r="M62" s="10"/>
      <c r="N62" s="10"/>
      <c r="O62" s="10"/>
      <c r="P62" s="10"/>
      <c r="Q62" s="10"/>
    </row>
    <row r="63" spans="5:17" ht="15.75" customHeight="1">
      <c r="E63" s="66"/>
      <c r="F63" s="66"/>
      <c r="M63" s="10"/>
      <c r="N63" s="10"/>
      <c r="O63" s="10"/>
      <c r="P63" s="10"/>
      <c r="Q63" s="10"/>
    </row>
    <row r="64" spans="5:17" ht="15.75" customHeight="1">
      <c r="E64" s="66"/>
      <c r="F64" s="66"/>
      <c r="M64" s="10"/>
      <c r="N64" s="10"/>
      <c r="O64" s="10"/>
      <c r="P64" s="10"/>
      <c r="Q64" s="10"/>
    </row>
    <row r="65" spans="5:17" ht="15.75" customHeight="1">
      <c r="E65" s="66"/>
      <c r="F65" s="66"/>
      <c r="M65" s="10"/>
      <c r="N65" s="10"/>
      <c r="O65" s="10"/>
      <c r="P65" s="10"/>
      <c r="Q65" s="10"/>
    </row>
    <row r="66" spans="5:17" ht="15.75" customHeight="1">
      <c r="E66" s="66"/>
      <c r="F66" s="66"/>
      <c r="M66" s="10"/>
      <c r="N66" s="10"/>
      <c r="O66" s="10"/>
      <c r="P66" s="10"/>
      <c r="Q66" s="10"/>
    </row>
    <row r="67" spans="5:17" ht="15.75" customHeight="1">
      <c r="E67" s="66"/>
      <c r="F67" s="66"/>
      <c r="M67" s="10"/>
      <c r="N67" s="10"/>
      <c r="O67" s="10"/>
      <c r="P67" s="10"/>
      <c r="Q67" s="10"/>
    </row>
    <row r="68" spans="5:17" ht="15.75" customHeight="1">
      <c r="E68" s="66"/>
      <c r="F68" s="66"/>
      <c r="M68" s="10"/>
      <c r="N68" s="10"/>
      <c r="O68" s="10"/>
      <c r="P68" s="10"/>
      <c r="Q68" s="10"/>
    </row>
    <row r="69" spans="5:17" ht="15.75" customHeight="1">
      <c r="E69" s="66"/>
      <c r="F69" s="66"/>
      <c r="M69" s="10"/>
      <c r="N69" s="10"/>
      <c r="O69" s="10"/>
      <c r="P69" s="10"/>
      <c r="Q69" s="10"/>
    </row>
    <row r="70" spans="5:17" ht="15.75" customHeight="1">
      <c r="E70" s="66"/>
      <c r="F70" s="66"/>
      <c r="M70" s="10"/>
      <c r="N70" s="10"/>
      <c r="O70" s="10"/>
      <c r="P70" s="10"/>
      <c r="Q70" s="10"/>
    </row>
    <row r="71" spans="5:17" ht="15.75" customHeight="1">
      <c r="E71" s="66"/>
      <c r="F71" s="66"/>
      <c r="M71" s="10"/>
      <c r="N71" s="10"/>
      <c r="O71" s="10"/>
      <c r="P71" s="10"/>
      <c r="Q71" s="10"/>
    </row>
    <row r="72" spans="5:17" ht="15.75" customHeight="1">
      <c r="E72" s="66"/>
      <c r="F72" s="66"/>
      <c r="M72" s="10"/>
      <c r="N72" s="10"/>
      <c r="O72" s="10"/>
      <c r="P72" s="10"/>
      <c r="Q72" s="10"/>
    </row>
    <row r="73" spans="5:17" ht="15.75" customHeight="1">
      <c r="E73" s="66"/>
      <c r="F73" s="66"/>
      <c r="M73" s="10"/>
      <c r="N73" s="10"/>
      <c r="O73" s="10"/>
      <c r="P73" s="10"/>
      <c r="Q73" s="10"/>
    </row>
    <row r="74" spans="5:17" ht="15.75" customHeight="1">
      <c r="E74" s="66"/>
      <c r="F74" s="66"/>
      <c r="M74" s="10"/>
      <c r="N74" s="10"/>
      <c r="O74" s="10"/>
      <c r="P74" s="10"/>
      <c r="Q74" s="10"/>
    </row>
    <row r="75" spans="5:17" ht="15.75" customHeight="1">
      <c r="E75" s="66"/>
      <c r="F75" s="66"/>
      <c r="M75" s="10"/>
      <c r="N75" s="10"/>
      <c r="O75" s="10"/>
      <c r="P75" s="10"/>
      <c r="Q75" s="10"/>
    </row>
    <row r="76" spans="5:17" ht="15.75" customHeight="1">
      <c r="E76" s="66"/>
      <c r="F76" s="66"/>
      <c r="M76" s="10"/>
      <c r="N76" s="10"/>
      <c r="O76" s="10"/>
      <c r="P76" s="10"/>
      <c r="Q76" s="10"/>
    </row>
    <row r="77" spans="5:17" ht="15.75" customHeight="1">
      <c r="E77" s="66"/>
      <c r="F77" s="66"/>
      <c r="M77" s="10"/>
      <c r="N77" s="10"/>
      <c r="O77" s="10"/>
      <c r="P77" s="10"/>
      <c r="Q77" s="10"/>
    </row>
    <row r="78" spans="5:17" ht="15.75" customHeight="1">
      <c r="E78" s="66"/>
      <c r="F78" s="66"/>
      <c r="M78" s="10"/>
      <c r="N78" s="10"/>
      <c r="O78" s="10"/>
      <c r="P78" s="10"/>
      <c r="Q78" s="10"/>
    </row>
    <row r="79" spans="5:17" ht="15.75" customHeight="1">
      <c r="E79" s="66"/>
      <c r="F79" s="66"/>
      <c r="M79" s="10"/>
      <c r="N79" s="10"/>
      <c r="O79" s="10"/>
      <c r="P79" s="10"/>
      <c r="Q79" s="10"/>
    </row>
    <row r="80" spans="5:17" ht="15.75" customHeight="1">
      <c r="E80" s="66"/>
      <c r="F80" s="66"/>
      <c r="M80" s="10"/>
      <c r="N80" s="10"/>
      <c r="O80" s="10"/>
      <c r="P80" s="10"/>
      <c r="Q80" s="10"/>
    </row>
    <row r="81" spans="5:17" ht="15.75" customHeight="1">
      <c r="E81" s="66"/>
      <c r="F81" s="66"/>
      <c r="M81" s="10"/>
      <c r="N81" s="10"/>
      <c r="O81" s="10"/>
      <c r="P81" s="10"/>
      <c r="Q81" s="10"/>
    </row>
    <row r="82" spans="5:17" ht="15.75" customHeight="1">
      <c r="E82" s="66"/>
      <c r="F82" s="66"/>
      <c r="M82" s="10"/>
      <c r="N82" s="10"/>
      <c r="O82" s="10"/>
      <c r="P82" s="10"/>
      <c r="Q82" s="10"/>
    </row>
    <row r="83" spans="5:17" ht="15.75" customHeight="1">
      <c r="E83" s="66"/>
      <c r="F83" s="66"/>
      <c r="M83" s="10"/>
      <c r="N83" s="10"/>
      <c r="O83" s="10"/>
      <c r="P83" s="10"/>
      <c r="Q83" s="10"/>
    </row>
    <row r="84" spans="5:17" ht="15.75" customHeight="1">
      <c r="E84" s="66"/>
      <c r="F84" s="66"/>
      <c r="M84" s="10"/>
      <c r="N84" s="10"/>
      <c r="O84" s="10"/>
      <c r="P84" s="10"/>
      <c r="Q84" s="10"/>
    </row>
    <row r="85" spans="5:17" ht="15.75" customHeight="1">
      <c r="E85" s="66"/>
      <c r="F85" s="66"/>
      <c r="M85" s="10"/>
      <c r="N85" s="10"/>
      <c r="O85" s="10"/>
      <c r="P85" s="10"/>
      <c r="Q85" s="10"/>
    </row>
    <row r="86" spans="5:17" ht="15.75" customHeight="1">
      <c r="E86" s="66"/>
      <c r="F86" s="66"/>
      <c r="M86" s="10"/>
      <c r="N86" s="10"/>
      <c r="O86" s="10"/>
      <c r="P86" s="10"/>
      <c r="Q86" s="10"/>
    </row>
    <row r="87" spans="5:17" ht="15.75" customHeight="1">
      <c r="E87" s="66"/>
      <c r="F87" s="66"/>
      <c r="M87" s="10"/>
      <c r="N87" s="10"/>
      <c r="O87" s="10"/>
      <c r="P87" s="10"/>
      <c r="Q87" s="10"/>
    </row>
    <row r="88" spans="5:17" ht="15.75" customHeight="1">
      <c r="E88" s="66"/>
      <c r="F88" s="66"/>
      <c r="M88" s="10"/>
      <c r="N88" s="10"/>
      <c r="O88" s="10"/>
      <c r="P88" s="10"/>
      <c r="Q88" s="10"/>
    </row>
    <row r="89" spans="5:17" ht="15.75" customHeight="1">
      <c r="E89" s="66"/>
      <c r="F89" s="66"/>
      <c r="M89" s="10"/>
      <c r="N89" s="10"/>
      <c r="O89" s="10"/>
      <c r="P89" s="10"/>
      <c r="Q89" s="10"/>
    </row>
    <row r="90" spans="5:17" ht="15.75" customHeight="1">
      <c r="E90" s="66"/>
      <c r="F90" s="66"/>
      <c r="M90" s="10"/>
      <c r="N90" s="10"/>
      <c r="O90" s="10"/>
      <c r="P90" s="10"/>
      <c r="Q90" s="10"/>
    </row>
    <row r="91" spans="5:17" ht="15.75" customHeight="1">
      <c r="E91" s="66"/>
      <c r="F91" s="66"/>
      <c r="M91" s="10"/>
      <c r="N91" s="10"/>
      <c r="O91" s="10"/>
      <c r="P91" s="10"/>
      <c r="Q91" s="10"/>
    </row>
    <row r="92" spans="5:17" ht="15.75" customHeight="1">
      <c r="E92" s="66"/>
      <c r="F92" s="66"/>
      <c r="M92" s="10"/>
      <c r="N92" s="10"/>
      <c r="O92" s="10"/>
      <c r="P92" s="10"/>
      <c r="Q92" s="10"/>
    </row>
    <row r="93" spans="5:17" ht="15.75" customHeight="1">
      <c r="E93" s="66"/>
      <c r="F93" s="66"/>
      <c r="M93" s="10"/>
      <c r="N93" s="10"/>
      <c r="O93" s="10"/>
      <c r="P93" s="10"/>
      <c r="Q93" s="10"/>
    </row>
    <row r="94" spans="5:17" ht="15.75" customHeight="1">
      <c r="E94" s="66"/>
      <c r="F94" s="66"/>
      <c r="M94" s="10"/>
      <c r="N94" s="10"/>
      <c r="O94" s="10"/>
      <c r="P94" s="10"/>
      <c r="Q94" s="10"/>
    </row>
    <row r="95" spans="5:17" ht="15.75" customHeight="1">
      <c r="E95" s="66"/>
      <c r="F95" s="66"/>
      <c r="M95" s="10"/>
      <c r="N95" s="10"/>
      <c r="O95" s="10"/>
      <c r="P95" s="10"/>
      <c r="Q95" s="10"/>
    </row>
    <row r="96" spans="5:17" ht="15.75" customHeight="1">
      <c r="E96" s="66"/>
      <c r="F96" s="66"/>
      <c r="M96" s="10"/>
      <c r="N96" s="10"/>
      <c r="O96" s="10"/>
      <c r="P96" s="10"/>
      <c r="Q96" s="10"/>
    </row>
    <row r="97" spans="5:17" ht="15.75" customHeight="1">
      <c r="E97" s="66"/>
      <c r="F97" s="66"/>
      <c r="M97" s="10"/>
      <c r="N97" s="10"/>
      <c r="O97" s="10"/>
      <c r="P97" s="10"/>
      <c r="Q97" s="10"/>
    </row>
    <row r="98" spans="5:17" ht="15.75" customHeight="1">
      <c r="E98" s="66"/>
      <c r="F98" s="66"/>
      <c r="M98" s="10"/>
      <c r="N98" s="10"/>
      <c r="O98" s="10"/>
      <c r="P98" s="10"/>
      <c r="Q98" s="10"/>
    </row>
    <row r="99" spans="5:17" ht="15.75" customHeight="1">
      <c r="E99" s="66"/>
      <c r="F99" s="66"/>
      <c r="M99" s="10"/>
      <c r="N99" s="10"/>
      <c r="O99" s="10"/>
      <c r="P99" s="10"/>
      <c r="Q99" s="10"/>
    </row>
    <row r="100" spans="5:17" ht="15.75" customHeight="1">
      <c r="E100" s="66"/>
      <c r="F100" s="66"/>
      <c r="M100" s="10"/>
      <c r="N100" s="10"/>
      <c r="O100" s="10"/>
      <c r="P100" s="10"/>
      <c r="Q100" s="10"/>
    </row>
    <row r="101" spans="5:17" ht="15.75" customHeight="1">
      <c r="E101" s="66"/>
      <c r="F101" s="66"/>
      <c r="M101" s="10"/>
      <c r="N101" s="10"/>
      <c r="O101" s="10"/>
      <c r="P101" s="10"/>
      <c r="Q101" s="10"/>
    </row>
    <row r="102" spans="5:17" ht="15.75" customHeight="1">
      <c r="E102" s="66"/>
      <c r="F102" s="66"/>
      <c r="M102" s="10"/>
      <c r="N102" s="10"/>
      <c r="O102" s="10"/>
      <c r="P102" s="10"/>
      <c r="Q102" s="10"/>
    </row>
    <row r="103" spans="5:17" ht="15.75" customHeight="1">
      <c r="E103" s="66"/>
      <c r="F103" s="66"/>
      <c r="M103" s="10"/>
      <c r="N103" s="10"/>
      <c r="O103" s="10"/>
      <c r="P103" s="10"/>
      <c r="Q103" s="10"/>
    </row>
    <row r="104" spans="5:17" ht="15.75" customHeight="1">
      <c r="E104" s="66"/>
      <c r="F104" s="66"/>
      <c r="M104" s="10"/>
      <c r="N104" s="10"/>
      <c r="O104" s="10"/>
      <c r="P104" s="10"/>
      <c r="Q104" s="10"/>
    </row>
    <row r="105" spans="5:17" ht="15.75" customHeight="1">
      <c r="E105" s="66"/>
      <c r="F105" s="66"/>
      <c r="M105" s="10"/>
      <c r="N105" s="10"/>
      <c r="O105" s="10"/>
      <c r="P105" s="10"/>
      <c r="Q105" s="10"/>
    </row>
    <row r="106" spans="5:17" ht="15.75" customHeight="1">
      <c r="E106" s="66"/>
      <c r="F106" s="66"/>
      <c r="M106" s="10"/>
      <c r="N106" s="10"/>
      <c r="O106" s="10"/>
      <c r="P106" s="10"/>
      <c r="Q106" s="10"/>
    </row>
    <row r="107" spans="5:17" ht="15.75" customHeight="1">
      <c r="E107" s="66"/>
      <c r="F107" s="66"/>
      <c r="M107" s="10"/>
      <c r="N107" s="10"/>
      <c r="O107" s="10"/>
      <c r="P107" s="10"/>
      <c r="Q107" s="10"/>
    </row>
    <row r="108" spans="5:17" ht="15.75" customHeight="1">
      <c r="E108" s="66"/>
      <c r="F108" s="66"/>
      <c r="M108" s="10"/>
      <c r="N108" s="10"/>
      <c r="O108" s="10"/>
      <c r="P108" s="10"/>
      <c r="Q108" s="10"/>
    </row>
    <row r="109" spans="5:17" ht="15.75" customHeight="1">
      <c r="E109" s="66"/>
      <c r="F109" s="66"/>
      <c r="M109" s="10"/>
      <c r="N109" s="10"/>
      <c r="O109" s="10"/>
      <c r="P109" s="10"/>
      <c r="Q109" s="10"/>
    </row>
    <row r="110" spans="5:17" ht="15.75" customHeight="1">
      <c r="E110" s="66"/>
      <c r="F110" s="66"/>
      <c r="M110" s="10"/>
      <c r="N110" s="10"/>
      <c r="O110" s="10"/>
      <c r="P110" s="10"/>
      <c r="Q110" s="10"/>
    </row>
    <row r="111" spans="5:17" ht="15.75" customHeight="1">
      <c r="E111" s="66"/>
      <c r="F111" s="66"/>
      <c r="M111" s="10"/>
      <c r="N111" s="10"/>
      <c r="O111" s="10"/>
      <c r="P111" s="10"/>
      <c r="Q111" s="10"/>
    </row>
    <row r="112" spans="5:17" ht="15.75" customHeight="1">
      <c r="E112" s="66"/>
      <c r="F112" s="66"/>
      <c r="M112" s="10"/>
      <c r="N112" s="10"/>
      <c r="O112" s="10"/>
      <c r="P112" s="10"/>
      <c r="Q112" s="10"/>
    </row>
    <row r="113" spans="5:17" ht="15.75" customHeight="1">
      <c r="E113" s="66"/>
      <c r="F113" s="66"/>
      <c r="M113" s="10"/>
      <c r="N113" s="10"/>
      <c r="O113" s="10"/>
      <c r="P113" s="10"/>
      <c r="Q113" s="10"/>
    </row>
    <row r="114" spans="5:17" ht="15.75" customHeight="1">
      <c r="E114" s="66"/>
      <c r="F114" s="66"/>
      <c r="M114" s="10"/>
      <c r="N114" s="10"/>
      <c r="O114" s="10"/>
      <c r="P114" s="10"/>
      <c r="Q114" s="10"/>
    </row>
    <row r="115" spans="5:17" ht="15.75" customHeight="1">
      <c r="E115" s="66"/>
      <c r="F115" s="66"/>
      <c r="M115" s="10"/>
      <c r="N115" s="10"/>
      <c r="O115" s="10"/>
      <c r="P115" s="10"/>
      <c r="Q115" s="10"/>
    </row>
    <row r="116" spans="5:17" ht="15.75" customHeight="1">
      <c r="E116" s="66"/>
      <c r="F116" s="66"/>
      <c r="M116" s="10"/>
      <c r="N116" s="10"/>
      <c r="O116" s="10"/>
      <c r="P116" s="10"/>
      <c r="Q116" s="10"/>
    </row>
    <row r="117" spans="5:17" ht="15.75" customHeight="1">
      <c r="E117" s="66"/>
      <c r="F117" s="66"/>
      <c r="M117" s="10"/>
      <c r="N117" s="10"/>
      <c r="O117" s="10"/>
      <c r="P117" s="10"/>
      <c r="Q117" s="10"/>
    </row>
    <row r="118" spans="5:17" ht="15.75" customHeight="1">
      <c r="E118" s="66"/>
      <c r="F118" s="66"/>
      <c r="M118" s="10"/>
      <c r="N118" s="10"/>
      <c r="O118" s="10"/>
      <c r="P118" s="10"/>
      <c r="Q118" s="10"/>
    </row>
    <row r="119" spans="5:17" ht="15.75" customHeight="1">
      <c r="E119" s="66"/>
      <c r="F119" s="66"/>
      <c r="M119" s="10"/>
      <c r="N119" s="10"/>
      <c r="O119" s="10"/>
      <c r="P119" s="10"/>
      <c r="Q119" s="10"/>
    </row>
    <row r="120" spans="5:17" ht="15.75" customHeight="1">
      <c r="E120" s="66"/>
      <c r="F120" s="66"/>
      <c r="M120" s="10"/>
      <c r="N120" s="10"/>
      <c r="O120" s="10"/>
      <c r="P120" s="10"/>
      <c r="Q120" s="10"/>
    </row>
    <row r="121" spans="5:17" ht="15.75" customHeight="1">
      <c r="E121" s="66"/>
      <c r="F121" s="66"/>
      <c r="M121" s="10"/>
      <c r="N121" s="10"/>
      <c r="O121" s="10"/>
      <c r="P121" s="10"/>
      <c r="Q121" s="10"/>
    </row>
    <row r="122" spans="5:17" ht="15.75" customHeight="1">
      <c r="E122" s="66"/>
      <c r="F122" s="66"/>
      <c r="M122" s="10"/>
      <c r="N122" s="10"/>
      <c r="O122" s="10"/>
      <c r="P122" s="10"/>
      <c r="Q122" s="10"/>
    </row>
    <row r="123" spans="5:17" ht="15.75" customHeight="1">
      <c r="E123" s="66"/>
      <c r="F123" s="66"/>
      <c r="M123" s="10"/>
      <c r="N123" s="10"/>
      <c r="O123" s="10"/>
      <c r="P123" s="10"/>
      <c r="Q123" s="10"/>
    </row>
    <row r="124" spans="5:17" ht="15.75" customHeight="1">
      <c r="E124" s="66"/>
      <c r="F124" s="66"/>
      <c r="M124" s="10"/>
      <c r="N124" s="10"/>
      <c r="O124" s="10"/>
      <c r="P124" s="10"/>
      <c r="Q124" s="10"/>
    </row>
    <row r="125" spans="5:17" ht="15.75" customHeight="1">
      <c r="E125" s="66"/>
      <c r="F125" s="66"/>
      <c r="M125" s="10"/>
      <c r="N125" s="10"/>
      <c r="O125" s="10"/>
      <c r="P125" s="10"/>
      <c r="Q125" s="10"/>
    </row>
    <row r="126" spans="5:17" ht="15.75" customHeight="1">
      <c r="E126" s="66"/>
      <c r="F126" s="66"/>
      <c r="M126" s="10"/>
      <c r="N126" s="10"/>
      <c r="O126" s="10"/>
      <c r="P126" s="10"/>
      <c r="Q126" s="10"/>
    </row>
    <row r="127" spans="5:17" ht="15.75" customHeight="1">
      <c r="E127" s="66"/>
      <c r="F127" s="66"/>
      <c r="M127" s="10"/>
      <c r="N127" s="10"/>
      <c r="O127" s="10"/>
      <c r="P127" s="10"/>
      <c r="Q127" s="10"/>
    </row>
    <row r="128" spans="5:17" ht="15.75" customHeight="1">
      <c r="E128" s="66"/>
      <c r="F128" s="66"/>
      <c r="M128" s="10"/>
      <c r="N128" s="10"/>
      <c r="O128" s="10"/>
      <c r="P128" s="10"/>
      <c r="Q128" s="10"/>
    </row>
    <row r="129" spans="5:17" ht="15.75" customHeight="1">
      <c r="E129" s="66"/>
      <c r="F129" s="66"/>
      <c r="M129" s="10"/>
      <c r="N129" s="10"/>
      <c r="O129" s="10"/>
      <c r="P129" s="10"/>
      <c r="Q129" s="10"/>
    </row>
    <row r="130" spans="5:17" ht="15.75" customHeight="1">
      <c r="E130" s="66"/>
      <c r="F130" s="66"/>
      <c r="M130" s="10"/>
      <c r="N130" s="10"/>
      <c r="O130" s="10"/>
      <c r="P130" s="10"/>
      <c r="Q130" s="10"/>
    </row>
    <row r="131" spans="5:17" ht="15.75" customHeight="1">
      <c r="E131" s="66"/>
      <c r="F131" s="66"/>
      <c r="M131" s="10"/>
      <c r="N131" s="10"/>
      <c r="O131" s="10"/>
      <c r="P131" s="10"/>
      <c r="Q131" s="10"/>
    </row>
    <row r="132" spans="5:17" ht="15.75" customHeight="1">
      <c r="E132" s="66"/>
      <c r="F132" s="66"/>
      <c r="M132" s="10"/>
      <c r="N132" s="10"/>
      <c r="O132" s="10"/>
      <c r="P132" s="10"/>
      <c r="Q132" s="10"/>
    </row>
    <row r="133" spans="5:17" ht="15.75" customHeight="1">
      <c r="E133" s="66"/>
      <c r="F133" s="66"/>
      <c r="M133" s="10"/>
      <c r="N133" s="10"/>
      <c r="O133" s="10"/>
      <c r="P133" s="10"/>
      <c r="Q133" s="10"/>
    </row>
    <row r="134" spans="5:17" ht="15.75" customHeight="1">
      <c r="E134" s="66"/>
      <c r="F134" s="66"/>
      <c r="M134" s="10"/>
      <c r="N134" s="10"/>
      <c r="O134" s="10"/>
      <c r="P134" s="10"/>
      <c r="Q134" s="10"/>
    </row>
    <row r="135" spans="5:17" ht="15.75" customHeight="1">
      <c r="E135" s="66"/>
      <c r="F135" s="66"/>
      <c r="M135" s="10"/>
      <c r="N135" s="10"/>
      <c r="O135" s="10"/>
      <c r="P135" s="10"/>
      <c r="Q135" s="10"/>
    </row>
    <row r="136" spans="5:17" ht="15.75" customHeight="1">
      <c r="E136" s="66"/>
      <c r="F136" s="66"/>
      <c r="M136" s="10"/>
      <c r="N136" s="10"/>
      <c r="O136" s="10"/>
      <c r="P136" s="10"/>
      <c r="Q136" s="10"/>
    </row>
    <row r="137" spans="5:17" ht="15.75" customHeight="1">
      <c r="E137" s="66"/>
      <c r="F137" s="66"/>
      <c r="M137" s="10"/>
      <c r="N137" s="10"/>
      <c r="O137" s="10"/>
      <c r="P137" s="10"/>
      <c r="Q137" s="10"/>
    </row>
    <row r="138" spans="5:17" ht="15.75" customHeight="1">
      <c r="E138" s="66"/>
      <c r="F138" s="66"/>
      <c r="M138" s="10"/>
      <c r="N138" s="10"/>
      <c r="O138" s="10"/>
      <c r="P138" s="10"/>
      <c r="Q138" s="10"/>
    </row>
    <row r="139" spans="5:17" ht="15.75" customHeight="1">
      <c r="E139" s="66"/>
      <c r="F139" s="66"/>
      <c r="M139" s="10"/>
      <c r="N139" s="10"/>
      <c r="O139" s="10"/>
      <c r="P139" s="10"/>
      <c r="Q139" s="10"/>
    </row>
    <row r="140" spans="5:17" ht="15.75" customHeight="1">
      <c r="E140" s="66"/>
      <c r="F140" s="66"/>
      <c r="M140" s="10"/>
      <c r="N140" s="10"/>
      <c r="O140" s="10"/>
      <c r="P140" s="10"/>
      <c r="Q140" s="10"/>
    </row>
    <row r="141" spans="5:17" ht="15.75" customHeight="1">
      <c r="E141" s="66"/>
      <c r="F141" s="66"/>
      <c r="M141" s="10"/>
      <c r="N141" s="10"/>
      <c r="O141" s="10"/>
      <c r="P141" s="10"/>
      <c r="Q141" s="10"/>
    </row>
    <row r="142" spans="5:17" ht="15.75" customHeight="1">
      <c r="E142" s="66"/>
      <c r="F142" s="66"/>
      <c r="M142" s="10"/>
      <c r="N142" s="10"/>
      <c r="O142" s="10"/>
      <c r="P142" s="10"/>
      <c r="Q142" s="10"/>
    </row>
    <row r="143" spans="5:17" ht="15.75" customHeight="1">
      <c r="E143" s="66"/>
      <c r="F143" s="66"/>
      <c r="M143" s="10"/>
      <c r="N143" s="10"/>
      <c r="O143" s="10"/>
      <c r="P143" s="10"/>
      <c r="Q143" s="10"/>
    </row>
    <row r="144" spans="5:17" ht="15.75" customHeight="1">
      <c r="E144" s="66"/>
      <c r="F144" s="66"/>
      <c r="M144" s="10"/>
      <c r="N144" s="10"/>
      <c r="O144" s="10"/>
      <c r="P144" s="10"/>
      <c r="Q144" s="10"/>
    </row>
    <row r="145" spans="5:17" ht="15.75" customHeight="1">
      <c r="E145" s="66"/>
      <c r="F145" s="66"/>
      <c r="M145" s="10"/>
      <c r="N145" s="10"/>
      <c r="O145" s="10"/>
      <c r="P145" s="10"/>
      <c r="Q145" s="10"/>
    </row>
    <row r="146" spans="5:17" ht="15.75" customHeight="1">
      <c r="E146" s="66"/>
      <c r="F146" s="66"/>
      <c r="M146" s="10"/>
      <c r="N146" s="10"/>
      <c r="O146" s="10"/>
      <c r="P146" s="10"/>
      <c r="Q146" s="10"/>
    </row>
    <row r="147" spans="5:17" ht="15.75" customHeight="1">
      <c r="E147" s="66"/>
      <c r="F147" s="66"/>
      <c r="M147" s="10"/>
      <c r="N147" s="10"/>
      <c r="O147" s="10"/>
      <c r="P147" s="10"/>
      <c r="Q147" s="10"/>
    </row>
    <row r="148" spans="5:17" ht="15.75" customHeight="1">
      <c r="E148" s="66"/>
      <c r="F148" s="66"/>
      <c r="M148" s="10"/>
      <c r="N148" s="10"/>
      <c r="O148" s="10"/>
      <c r="P148" s="10"/>
      <c r="Q148" s="10"/>
    </row>
    <row r="149" spans="5:17" ht="15.75" customHeight="1">
      <c r="E149" s="66"/>
      <c r="F149" s="66"/>
      <c r="M149" s="10"/>
      <c r="N149" s="10"/>
      <c r="O149" s="10"/>
      <c r="P149" s="10"/>
      <c r="Q149" s="10"/>
    </row>
    <row r="150" spans="5:17" ht="15.75" customHeight="1">
      <c r="E150" s="66"/>
      <c r="F150" s="66"/>
      <c r="M150" s="10"/>
      <c r="N150" s="10"/>
      <c r="O150" s="10"/>
      <c r="P150" s="10"/>
      <c r="Q150" s="10"/>
    </row>
    <row r="151" spans="5:17" ht="15.75" customHeight="1">
      <c r="E151" s="66"/>
      <c r="F151" s="66"/>
      <c r="M151" s="10"/>
      <c r="N151" s="10"/>
      <c r="O151" s="10"/>
      <c r="P151" s="10"/>
      <c r="Q151" s="10"/>
    </row>
    <row r="152" spans="5:17" ht="15.75" customHeight="1">
      <c r="E152" s="66"/>
      <c r="F152" s="66"/>
      <c r="M152" s="10"/>
      <c r="N152" s="10"/>
      <c r="O152" s="10"/>
      <c r="P152" s="10"/>
      <c r="Q152" s="10"/>
    </row>
    <row r="153" spans="5:17" ht="15.75" customHeight="1">
      <c r="E153" s="66"/>
      <c r="F153" s="66"/>
      <c r="M153" s="10"/>
      <c r="N153" s="10"/>
      <c r="O153" s="10"/>
      <c r="P153" s="10"/>
      <c r="Q153" s="10"/>
    </row>
    <row r="154" spans="5:17" ht="15.75" customHeight="1">
      <c r="E154" s="66"/>
      <c r="F154" s="66"/>
      <c r="M154" s="10"/>
      <c r="N154" s="10"/>
      <c r="O154" s="10"/>
      <c r="P154" s="10"/>
      <c r="Q154" s="10"/>
    </row>
    <row r="155" spans="5:17" ht="15.75" customHeight="1">
      <c r="E155" s="66"/>
      <c r="F155" s="66"/>
      <c r="M155" s="10"/>
      <c r="N155" s="10"/>
      <c r="O155" s="10"/>
      <c r="P155" s="10"/>
      <c r="Q155" s="10"/>
    </row>
    <row r="156" spans="5:17" ht="15.75" customHeight="1">
      <c r="E156" s="66"/>
      <c r="F156" s="66"/>
      <c r="M156" s="10"/>
      <c r="N156" s="10"/>
      <c r="O156" s="10"/>
      <c r="P156" s="10"/>
      <c r="Q156" s="10"/>
    </row>
    <row r="157" spans="5:17" ht="15.75" customHeight="1">
      <c r="E157" s="66"/>
      <c r="F157" s="66"/>
      <c r="M157" s="10"/>
      <c r="N157" s="10"/>
      <c r="O157" s="10"/>
      <c r="P157" s="10"/>
      <c r="Q157" s="10"/>
    </row>
    <row r="158" spans="5:17" ht="15.75" customHeight="1">
      <c r="E158" s="66"/>
      <c r="F158" s="66"/>
      <c r="M158" s="10"/>
      <c r="N158" s="10"/>
      <c r="O158" s="10"/>
      <c r="P158" s="10"/>
      <c r="Q158" s="10"/>
    </row>
    <row r="159" spans="5:17" ht="15.75" customHeight="1">
      <c r="E159" s="66"/>
      <c r="F159" s="66"/>
      <c r="M159" s="10"/>
      <c r="N159" s="10"/>
      <c r="O159" s="10"/>
      <c r="P159" s="10"/>
      <c r="Q159" s="10"/>
    </row>
    <row r="160" spans="5:17" ht="15.75" customHeight="1">
      <c r="E160" s="66"/>
      <c r="F160" s="66"/>
      <c r="M160" s="10"/>
      <c r="N160" s="10"/>
      <c r="O160" s="10"/>
      <c r="P160" s="10"/>
      <c r="Q160" s="10"/>
    </row>
    <row r="161" spans="5:17" ht="15.75" customHeight="1">
      <c r="E161" s="66"/>
      <c r="F161" s="66"/>
      <c r="M161" s="10"/>
      <c r="N161" s="10"/>
      <c r="O161" s="10"/>
      <c r="P161" s="10"/>
      <c r="Q161" s="10"/>
    </row>
    <row r="162" spans="5:17" ht="15.75" customHeight="1">
      <c r="E162" s="66"/>
      <c r="F162" s="66"/>
      <c r="M162" s="10"/>
      <c r="N162" s="10"/>
      <c r="O162" s="10"/>
      <c r="P162" s="10"/>
      <c r="Q162" s="10"/>
    </row>
    <row r="163" spans="5:17" ht="15.75" customHeight="1">
      <c r="E163" s="66"/>
      <c r="F163" s="66"/>
      <c r="M163" s="10"/>
      <c r="N163" s="10"/>
      <c r="O163" s="10"/>
      <c r="P163" s="10"/>
      <c r="Q163" s="10"/>
    </row>
    <row r="164" spans="5:17" ht="15.75" customHeight="1">
      <c r="E164" s="66"/>
      <c r="F164" s="66"/>
      <c r="M164" s="10"/>
      <c r="N164" s="10"/>
      <c r="O164" s="10"/>
      <c r="P164" s="10"/>
      <c r="Q164" s="10"/>
    </row>
    <row r="165" spans="5:17" ht="15.75" customHeight="1">
      <c r="E165" s="66"/>
      <c r="F165" s="66"/>
      <c r="M165" s="10"/>
      <c r="N165" s="10"/>
      <c r="O165" s="10"/>
      <c r="P165" s="10"/>
      <c r="Q165" s="10"/>
    </row>
    <row r="166" spans="5:17" ht="15.75" customHeight="1">
      <c r="E166" s="66"/>
      <c r="F166" s="66"/>
      <c r="M166" s="10"/>
      <c r="N166" s="10"/>
      <c r="O166" s="10"/>
      <c r="P166" s="10"/>
      <c r="Q166" s="10"/>
    </row>
    <row r="167" spans="5:17" ht="15.75" customHeight="1">
      <c r="E167" s="66"/>
      <c r="F167" s="66"/>
      <c r="M167" s="10"/>
      <c r="N167" s="10"/>
      <c r="O167" s="10"/>
      <c r="P167" s="10"/>
      <c r="Q167" s="10"/>
    </row>
    <row r="168" spans="5:17" ht="15.75" customHeight="1">
      <c r="E168" s="66"/>
      <c r="F168" s="66"/>
      <c r="M168" s="10"/>
      <c r="N168" s="10"/>
      <c r="O168" s="10"/>
      <c r="P168" s="10"/>
      <c r="Q168" s="10"/>
    </row>
    <row r="169" spans="5:17" ht="15.75" customHeight="1">
      <c r="E169" s="66"/>
      <c r="F169" s="66"/>
      <c r="M169" s="10"/>
      <c r="N169" s="10"/>
      <c r="O169" s="10"/>
      <c r="P169" s="10"/>
      <c r="Q169" s="10"/>
    </row>
    <row r="170" spans="5:17" ht="15.75" customHeight="1">
      <c r="E170" s="66"/>
      <c r="F170" s="66"/>
      <c r="M170" s="10"/>
      <c r="N170" s="10"/>
      <c r="O170" s="10"/>
      <c r="P170" s="10"/>
      <c r="Q170" s="10"/>
    </row>
    <row r="171" spans="5:17" ht="15.75" customHeight="1">
      <c r="E171" s="66"/>
      <c r="F171" s="66"/>
      <c r="M171" s="10"/>
      <c r="N171" s="10"/>
      <c r="O171" s="10"/>
      <c r="P171" s="10"/>
      <c r="Q171" s="10"/>
    </row>
    <row r="172" spans="5:17" ht="15.75" customHeight="1">
      <c r="E172" s="66"/>
      <c r="F172" s="66"/>
      <c r="M172" s="10"/>
      <c r="N172" s="10"/>
      <c r="O172" s="10"/>
      <c r="P172" s="10"/>
      <c r="Q172" s="10"/>
    </row>
    <row r="173" spans="5:17" ht="15.75" customHeight="1">
      <c r="E173" s="66"/>
      <c r="F173" s="66"/>
      <c r="M173" s="10"/>
      <c r="N173" s="10"/>
      <c r="O173" s="10"/>
      <c r="P173" s="10"/>
      <c r="Q173" s="10"/>
    </row>
    <row r="174" spans="5:17" ht="15.75" customHeight="1">
      <c r="E174" s="66"/>
      <c r="F174" s="66"/>
      <c r="M174" s="10"/>
      <c r="N174" s="10"/>
      <c r="O174" s="10"/>
      <c r="P174" s="10"/>
      <c r="Q174" s="10"/>
    </row>
    <row r="175" spans="5:17" ht="15.75" customHeight="1">
      <c r="E175" s="66"/>
      <c r="F175" s="66"/>
      <c r="M175" s="10"/>
      <c r="N175" s="10"/>
      <c r="O175" s="10"/>
      <c r="P175" s="10"/>
      <c r="Q175" s="10"/>
    </row>
    <row r="176" spans="5:17" ht="15.75" customHeight="1">
      <c r="E176" s="66"/>
      <c r="F176" s="66"/>
      <c r="M176" s="10"/>
      <c r="N176" s="10"/>
      <c r="O176" s="10"/>
      <c r="P176" s="10"/>
      <c r="Q176" s="10"/>
    </row>
    <row r="177" spans="5:17" ht="15.75" customHeight="1">
      <c r="E177" s="66"/>
      <c r="F177" s="66"/>
      <c r="M177" s="10"/>
      <c r="N177" s="10"/>
      <c r="O177" s="10"/>
      <c r="P177" s="10"/>
      <c r="Q177" s="10"/>
    </row>
    <row r="178" spans="5:17" ht="15.75" customHeight="1">
      <c r="E178" s="66"/>
      <c r="F178" s="66"/>
      <c r="M178" s="10"/>
      <c r="N178" s="10"/>
      <c r="O178" s="10"/>
      <c r="P178" s="10"/>
      <c r="Q178" s="10"/>
    </row>
    <row r="179" spans="5:17" ht="15.75" customHeight="1">
      <c r="E179" s="66"/>
      <c r="F179" s="66"/>
      <c r="M179" s="10"/>
      <c r="N179" s="10"/>
      <c r="O179" s="10"/>
      <c r="P179" s="10"/>
      <c r="Q179" s="10"/>
    </row>
    <row r="180" spans="5:17" ht="15.75" customHeight="1">
      <c r="E180" s="66"/>
      <c r="F180" s="66"/>
      <c r="M180" s="10"/>
      <c r="N180" s="10"/>
      <c r="O180" s="10"/>
      <c r="P180" s="10"/>
      <c r="Q180" s="10"/>
    </row>
    <row r="181" spans="5:17" ht="15.75" customHeight="1">
      <c r="E181" s="66"/>
      <c r="F181" s="66"/>
      <c r="M181" s="10"/>
      <c r="N181" s="10"/>
      <c r="O181" s="10"/>
      <c r="P181" s="10"/>
      <c r="Q181" s="10"/>
    </row>
    <row r="182" spans="5:17" ht="15.75" customHeight="1">
      <c r="E182" s="66"/>
      <c r="F182" s="66"/>
      <c r="M182" s="10"/>
      <c r="N182" s="10"/>
      <c r="O182" s="10"/>
      <c r="P182" s="10"/>
      <c r="Q182" s="10"/>
    </row>
    <row r="183" spans="5:17" ht="15.75" customHeight="1">
      <c r="E183" s="66"/>
      <c r="F183" s="66"/>
      <c r="M183" s="10"/>
      <c r="N183" s="10"/>
      <c r="O183" s="10"/>
      <c r="P183" s="10"/>
      <c r="Q183" s="10"/>
    </row>
    <row r="184" spans="5:17" ht="15.75" customHeight="1">
      <c r="E184" s="66"/>
      <c r="F184" s="66"/>
      <c r="M184" s="10"/>
      <c r="N184" s="10"/>
      <c r="O184" s="10"/>
      <c r="P184" s="10"/>
      <c r="Q184" s="10"/>
    </row>
    <row r="185" spans="5:17" ht="15.75" customHeight="1">
      <c r="E185" s="66"/>
      <c r="F185" s="66"/>
      <c r="M185" s="10"/>
      <c r="N185" s="10"/>
      <c r="O185" s="10"/>
      <c r="P185" s="10"/>
      <c r="Q185" s="10"/>
    </row>
    <row r="186" spans="5:17" ht="15.75" customHeight="1">
      <c r="E186" s="66"/>
      <c r="F186" s="66"/>
      <c r="M186" s="10"/>
      <c r="N186" s="10"/>
      <c r="O186" s="10"/>
      <c r="P186" s="10"/>
      <c r="Q186" s="10"/>
    </row>
    <row r="187" spans="5:17" ht="15.75" customHeight="1">
      <c r="E187" s="66"/>
      <c r="F187" s="66"/>
      <c r="M187" s="10"/>
      <c r="N187" s="10"/>
      <c r="O187" s="10"/>
      <c r="P187" s="10"/>
      <c r="Q187" s="10"/>
    </row>
    <row r="188" spans="5:17" ht="15.75" customHeight="1">
      <c r="E188" s="66"/>
      <c r="F188" s="66"/>
      <c r="M188" s="10"/>
      <c r="N188" s="10"/>
      <c r="O188" s="10"/>
      <c r="P188" s="10"/>
      <c r="Q188" s="10"/>
    </row>
    <row r="189" spans="5:17" ht="15.75" customHeight="1">
      <c r="E189" s="66"/>
      <c r="F189" s="66"/>
      <c r="M189" s="10"/>
      <c r="N189" s="10"/>
      <c r="O189" s="10"/>
      <c r="P189" s="10"/>
      <c r="Q189" s="10"/>
    </row>
    <row r="190" spans="5:17" ht="15.75" customHeight="1">
      <c r="E190" s="66"/>
      <c r="F190" s="66"/>
      <c r="M190" s="10"/>
      <c r="N190" s="10"/>
      <c r="O190" s="10"/>
      <c r="P190" s="10"/>
      <c r="Q190" s="10"/>
    </row>
    <row r="191" spans="5:17" ht="15.75" customHeight="1">
      <c r="E191" s="66"/>
      <c r="F191" s="66"/>
      <c r="M191" s="10"/>
      <c r="N191" s="10"/>
      <c r="O191" s="10"/>
      <c r="P191" s="10"/>
      <c r="Q191" s="10"/>
    </row>
    <row r="192" spans="5:17" ht="15.75" customHeight="1">
      <c r="E192" s="66"/>
      <c r="F192" s="66"/>
      <c r="M192" s="10"/>
      <c r="N192" s="10"/>
      <c r="O192" s="10"/>
      <c r="P192" s="10"/>
      <c r="Q192" s="10"/>
    </row>
    <row r="193" spans="5:17" ht="15.75" customHeight="1">
      <c r="E193" s="66"/>
      <c r="F193" s="66"/>
      <c r="M193" s="10"/>
      <c r="N193" s="10"/>
      <c r="O193" s="10"/>
      <c r="P193" s="10"/>
      <c r="Q193" s="10"/>
    </row>
    <row r="194" spans="5:17" ht="15.75" customHeight="1">
      <c r="E194" s="66"/>
      <c r="F194" s="66"/>
      <c r="M194" s="10"/>
      <c r="N194" s="10"/>
      <c r="O194" s="10"/>
      <c r="P194" s="10"/>
      <c r="Q194" s="10"/>
    </row>
    <row r="195" spans="5:17" ht="15.75" customHeight="1">
      <c r="E195" s="66"/>
      <c r="F195" s="66"/>
      <c r="M195" s="10"/>
      <c r="N195" s="10"/>
      <c r="O195" s="10"/>
      <c r="P195" s="10"/>
      <c r="Q195" s="10"/>
    </row>
    <row r="196" spans="5:17" ht="15.75" customHeight="1">
      <c r="E196" s="66"/>
      <c r="F196" s="66"/>
      <c r="M196" s="10"/>
      <c r="N196" s="10"/>
      <c r="O196" s="10"/>
      <c r="P196" s="10"/>
      <c r="Q196" s="10"/>
    </row>
    <row r="197" spans="5:17" ht="15.75" customHeight="1">
      <c r="E197" s="66"/>
      <c r="F197" s="66"/>
      <c r="M197" s="10"/>
      <c r="N197" s="10"/>
      <c r="O197" s="10"/>
      <c r="P197" s="10"/>
      <c r="Q197" s="10"/>
    </row>
    <row r="198" spans="5:17" ht="15.75" customHeight="1">
      <c r="E198" s="66"/>
      <c r="F198" s="66"/>
      <c r="M198" s="10"/>
      <c r="N198" s="10"/>
      <c r="O198" s="10"/>
      <c r="P198" s="10"/>
      <c r="Q198" s="10"/>
    </row>
    <row r="199" spans="5:17" ht="15.75" customHeight="1">
      <c r="E199" s="66"/>
      <c r="F199" s="66"/>
      <c r="M199" s="10"/>
      <c r="N199" s="10"/>
      <c r="O199" s="10"/>
      <c r="P199" s="10"/>
      <c r="Q199" s="10"/>
    </row>
    <row r="200" spans="5:17" ht="15.75" customHeight="1">
      <c r="E200" s="66"/>
      <c r="F200" s="66"/>
      <c r="M200" s="10"/>
      <c r="N200" s="10"/>
      <c r="O200" s="10"/>
      <c r="P200" s="10"/>
      <c r="Q200" s="10"/>
    </row>
    <row r="201" spans="5:17" ht="15.75" customHeight="1">
      <c r="E201" s="66"/>
      <c r="F201" s="66"/>
      <c r="M201" s="10"/>
      <c r="N201" s="10"/>
      <c r="O201" s="10"/>
      <c r="P201" s="10"/>
      <c r="Q201" s="10"/>
    </row>
    <row r="202" spans="5:17" ht="15.75" customHeight="1">
      <c r="E202" s="66"/>
      <c r="F202" s="66"/>
      <c r="M202" s="10"/>
      <c r="N202" s="10"/>
      <c r="O202" s="10"/>
      <c r="P202" s="10"/>
      <c r="Q202" s="10"/>
    </row>
    <row r="203" spans="5:17" ht="15.75" customHeight="1">
      <c r="E203" s="66"/>
      <c r="F203" s="66"/>
      <c r="M203" s="10"/>
      <c r="N203" s="10"/>
      <c r="O203" s="10"/>
      <c r="P203" s="10"/>
      <c r="Q203" s="10"/>
    </row>
    <row r="204" spans="5:17" ht="15.75" customHeight="1">
      <c r="E204" s="66"/>
      <c r="F204" s="66"/>
      <c r="M204" s="10"/>
      <c r="N204" s="10"/>
      <c r="O204" s="10"/>
      <c r="P204" s="10"/>
      <c r="Q204" s="10"/>
    </row>
    <row r="205" spans="5:17" ht="15.75" customHeight="1">
      <c r="E205" s="66"/>
      <c r="F205" s="66"/>
      <c r="M205" s="10"/>
      <c r="N205" s="10"/>
      <c r="O205" s="10"/>
      <c r="P205" s="10"/>
      <c r="Q205" s="10"/>
    </row>
    <row r="206" spans="5:17" ht="15.75" customHeight="1">
      <c r="E206" s="66"/>
      <c r="F206" s="66"/>
      <c r="M206" s="10"/>
      <c r="N206" s="10"/>
      <c r="O206" s="10"/>
      <c r="P206" s="10"/>
      <c r="Q206" s="10"/>
    </row>
    <row r="207" spans="5:17" ht="15.75" customHeight="1">
      <c r="E207" s="66"/>
      <c r="F207" s="66"/>
      <c r="M207" s="10"/>
      <c r="N207" s="10"/>
      <c r="O207" s="10"/>
      <c r="P207" s="10"/>
      <c r="Q207" s="10"/>
    </row>
    <row r="208" spans="5:17" ht="15.75" customHeight="1">
      <c r="E208" s="66"/>
      <c r="F208" s="66"/>
      <c r="M208" s="10"/>
      <c r="N208" s="10"/>
      <c r="O208" s="10"/>
      <c r="P208" s="10"/>
      <c r="Q208" s="10"/>
    </row>
    <row r="209" spans="5:17" ht="15.75" customHeight="1">
      <c r="E209" s="66"/>
      <c r="F209" s="66"/>
      <c r="M209" s="10"/>
      <c r="N209" s="10"/>
      <c r="O209" s="10"/>
      <c r="P209" s="10"/>
      <c r="Q209" s="10"/>
    </row>
    <row r="210" spans="5:17" ht="15.75" customHeight="1">
      <c r="E210" s="66"/>
      <c r="F210" s="66"/>
      <c r="M210" s="10"/>
      <c r="N210" s="10"/>
      <c r="O210" s="10"/>
      <c r="P210" s="10"/>
      <c r="Q210" s="10"/>
    </row>
    <row r="211" spans="5:17" ht="15.75" customHeight="1">
      <c r="E211" s="66"/>
      <c r="F211" s="66"/>
      <c r="M211" s="10"/>
      <c r="N211" s="10"/>
      <c r="O211" s="10"/>
      <c r="P211" s="10"/>
      <c r="Q211" s="10"/>
    </row>
    <row r="212" spans="5:17" ht="15.75" customHeight="1">
      <c r="E212" s="66"/>
      <c r="F212" s="66"/>
      <c r="M212" s="10"/>
      <c r="N212" s="10"/>
      <c r="O212" s="10"/>
      <c r="P212" s="10"/>
      <c r="Q212" s="10"/>
    </row>
    <row r="213" spans="5:17" ht="15.75" customHeight="1">
      <c r="E213" s="66"/>
      <c r="F213" s="66"/>
      <c r="M213" s="10"/>
      <c r="N213" s="10"/>
      <c r="O213" s="10"/>
      <c r="P213" s="10"/>
      <c r="Q213" s="10"/>
    </row>
    <row r="214" spans="5:17" ht="15.75" customHeight="1">
      <c r="E214" s="66"/>
      <c r="F214" s="66"/>
      <c r="M214" s="10"/>
      <c r="N214" s="10"/>
      <c r="O214" s="10"/>
      <c r="P214" s="10"/>
      <c r="Q214" s="10"/>
    </row>
    <row r="215" spans="5:17" ht="15.75" customHeight="1">
      <c r="E215" s="66"/>
      <c r="F215" s="66"/>
      <c r="M215" s="10"/>
      <c r="N215" s="10"/>
      <c r="O215" s="10"/>
      <c r="P215" s="10"/>
      <c r="Q215" s="10"/>
    </row>
    <row r="216" spans="5:17" ht="15.75" customHeight="1">
      <c r="E216" s="66"/>
      <c r="F216" s="66"/>
      <c r="M216" s="10"/>
      <c r="N216" s="10"/>
      <c r="O216" s="10"/>
      <c r="P216" s="10"/>
      <c r="Q216" s="10"/>
    </row>
    <row r="217" spans="5:17" ht="15.75" customHeight="1">
      <c r="E217" s="66"/>
      <c r="F217" s="66"/>
      <c r="M217" s="10"/>
      <c r="N217" s="10"/>
      <c r="O217" s="10"/>
      <c r="P217" s="10"/>
      <c r="Q217" s="10"/>
    </row>
    <row r="218" spans="5:17" ht="15.75" customHeight="1">
      <c r="E218" s="66"/>
      <c r="F218" s="66"/>
      <c r="M218" s="10"/>
      <c r="N218" s="10"/>
      <c r="O218" s="10"/>
      <c r="P218" s="10"/>
      <c r="Q218" s="10"/>
    </row>
    <row r="219" spans="5:17" ht="15.75" customHeight="1">
      <c r="E219" s="66"/>
      <c r="F219" s="66"/>
      <c r="M219" s="10"/>
      <c r="N219" s="10"/>
      <c r="O219" s="10"/>
      <c r="P219" s="10"/>
      <c r="Q219" s="10"/>
    </row>
    <row r="220" spans="5:17" ht="15.75" customHeight="1">
      <c r="E220" s="66"/>
      <c r="F220" s="66"/>
      <c r="M220" s="10"/>
      <c r="N220" s="10"/>
      <c r="O220" s="10"/>
      <c r="P220" s="10"/>
      <c r="Q220" s="10"/>
    </row>
    <row r="221" spans="5:17" ht="15.75" customHeight="1">
      <c r="E221" s="66"/>
      <c r="F221" s="66"/>
      <c r="M221" s="10"/>
      <c r="N221" s="10"/>
      <c r="O221" s="10"/>
      <c r="P221" s="10"/>
      <c r="Q221" s="10"/>
    </row>
    <row r="222" spans="5:17" ht="15.75" customHeight="1">
      <c r="E222" s="66"/>
      <c r="F222" s="66"/>
      <c r="M222" s="10"/>
      <c r="N222" s="10"/>
      <c r="O222" s="10"/>
      <c r="P222" s="10"/>
      <c r="Q222" s="10"/>
    </row>
    <row r="223" spans="5:17" ht="15.75" customHeight="1">
      <c r="E223" s="66"/>
      <c r="F223" s="66"/>
      <c r="M223" s="10"/>
      <c r="N223" s="10"/>
      <c r="O223" s="10"/>
      <c r="P223" s="10"/>
      <c r="Q223" s="10"/>
    </row>
    <row r="224" spans="5:17" ht="15.75" customHeight="1">
      <c r="E224" s="66"/>
      <c r="F224" s="66"/>
      <c r="M224" s="10"/>
      <c r="N224" s="10"/>
      <c r="O224" s="10"/>
      <c r="P224" s="10"/>
      <c r="Q224" s="10"/>
    </row>
    <row r="225" spans="5:17" ht="15.75" customHeight="1">
      <c r="E225" s="66"/>
      <c r="F225" s="66"/>
      <c r="M225" s="10"/>
      <c r="N225" s="10"/>
      <c r="O225" s="10"/>
      <c r="P225" s="10"/>
      <c r="Q225" s="10"/>
    </row>
    <row r="226" spans="5:17" ht="15.75" customHeight="1">
      <c r="E226" s="66"/>
      <c r="F226" s="66"/>
      <c r="M226" s="10"/>
      <c r="N226" s="10"/>
      <c r="O226" s="10"/>
      <c r="P226" s="10"/>
      <c r="Q226" s="10"/>
    </row>
    <row r="227" spans="5:17" ht="15.75" customHeight="1">
      <c r="E227" s="66"/>
      <c r="F227" s="66"/>
      <c r="M227" s="10"/>
      <c r="N227" s="10"/>
      <c r="O227" s="10"/>
      <c r="P227" s="10"/>
      <c r="Q227" s="10"/>
    </row>
    <row r="228" spans="5:17" ht="15.75" customHeight="1">
      <c r="E228" s="66"/>
      <c r="F228" s="66"/>
      <c r="M228" s="10"/>
      <c r="N228" s="10"/>
      <c r="O228" s="10"/>
      <c r="P228" s="10"/>
      <c r="Q228" s="10"/>
    </row>
    <row r="229" spans="5:17" ht="15.75" customHeight="1"/>
    <row r="230" spans="5:17" ht="15.75" customHeight="1"/>
    <row r="231" spans="5:17" ht="15.75" customHeight="1"/>
    <row r="232" spans="5:17" ht="15.75" customHeight="1"/>
    <row r="233" spans="5:17" ht="15.75" customHeight="1"/>
    <row r="234" spans="5:17" ht="15.75" customHeight="1"/>
    <row r="235" spans="5:17" ht="15.75" customHeight="1"/>
    <row r="236" spans="5:17" ht="15.75" customHeight="1"/>
    <row r="237" spans="5:17" ht="15.75" customHeight="1"/>
    <row r="238" spans="5:17" ht="15.75" customHeight="1"/>
    <row r="239" spans="5:17" ht="15.75" customHeight="1"/>
    <row r="240" spans="5:1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E599"/>
    <outlinePr summaryBelow="0" summaryRight="0"/>
  </sheetPr>
  <dimension ref="A1:X1000"/>
  <sheetViews>
    <sheetView workbookViewId="0"/>
  </sheetViews>
  <sheetFormatPr defaultColWidth="14.42578125" defaultRowHeight="15" customHeight="1"/>
  <cols>
    <col min="1" max="6" width="14.42578125" customWidth="1"/>
    <col min="22" max="22" width="15.85546875" customWidth="1"/>
    <col min="24" max="24" width="16.5703125" customWidth="1"/>
  </cols>
  <sheetData>
    <row r="1" spans="1:24" ht="45.75" customHeight="1">
      <c r="A1" s="78" t="s">
        <v>2718</v>
      </c>
      <c r="B1" s="79"/>
      <c r="C1" s="79"/>
      <c r="D1" s="8"/>
      <c r="E1" s="8"/>
      <c r="F1" s="8"/>
      <c r="G1" s="8"/>
      <c r="H1" s="8"/>
      <c r="I1" s="8"/>
      <c r="J1" s="8"/>
      <c r="K1" s="8"/>
      <c r="L1" s="76"/>
      <c r="M1" s="76"/>
      <c r="N1" s="76"/>
      <c r="O1" s="76"/>
      <c r="P1" s="76"/>
      <c r="Q1" s="76"/>
      <c r="R1" s="76"/>
      <c r="S1" s="76"/>
      <c r="T1" s="76"/>
      <c r="U1" s="76"/>
      <c r="V1" s="76"/>
      <c r="W1" s="76"/>
      <c r="X1" s="76"/>
    </row>
    <row r="2" spans="1:24" ht="15.75" customHeight="1">
      <c r="A2" s="80" t="s">
        <v>2719</v>
      </c>
      <c r="B2" s="80" t="s">
        <v>2720</v>
      </c>
      <c r="C2" s="80" t="s">
        <v>2721</v>
      </c>
      <c r="D2" s="80" t="s">
        <v>2722</v>
      </c>
      <c r="E2" s="80" t="s">
        <v>2723</v>
      </c>
      <c r="F2" s="80" t="s">
        <v>2724</v>
      </c>
      <c r="G2" s="80" t="s">
        <v>2725</v>
      </c>
      <c r="H2" s="80" t="s">
        <v>2726</v>
      </c>
      <c r="I2" s="80" t="s">
        <v>2727</v>
      </c>
      <c r="J2" s="80" t="s">
        <v>2728</v>
      </c>
      <c r="K2" s="80" t="s">
        <v>2729</v>
      </c>
      <c r="L2" s="68" t="s">
        <v>2730</v>
      </c>
      <c r="M2" s="68" t="s">
        <v>2731</v>
      </c>
      <c r="N2" s="68" t="s">
        <v>1777</v>
      </c>
      <c r="O2" s="68" t="s">
        <v>2732</v>
      </c>
      <c r="P2" s="68" t="s">
        <v>2733</v>
      </c>
      <c r="Q2" s="68" t="s">
        <v>2734</v>
      </c>
      <c r="R2" s="68" t="s">
        <v>2735</v>
      </c>
      <c r="S2" s="68" t="s">
        <v>2736</v>
      </c>
      <c r="T2" s="68" t="s">
        <v>2737</v>
      </c>
      <c r="U2" s="68" t="s">
        <v>2738</v>
      </c>
      <c r="V2" s="68" t="s">
        <v>2739</v>
      </c>
      <c r="W2" s="68" t="s">
        <v>2740</v>
      </c>
      <c r="X2" s="68" t="s">
        <v>2741</v>
      </c>
    </row>
    <row r="3" spans="1:24" ht="15.75" customHeight="1">
      <c r="A3" s="73" t="s">
        <v>2742</v>
      </c>
      <c r="B3" s="73">
        <v>515167</v>
      </c>
      <c r="C3" s="73" t="s">
        <v>2743</v>
      </c>
      <c r="D3" s="73" t="s">
        <v>2744</v>
      </c>
      <c r="E3" s="73" t="s">
        <v>2745</v>
      </c>
      <c r="F3" s="73">
        <v>144</v>
      </c>
      <c r="G3" s="73" t="s">
        <v>2746</v>
      </c>
      <c r="H3" s="73">
        <v>6</v>
      </c>
      <c r="I3" s="73" t="s">
        <v>2747</v>
      </c>
      <c r="J3" s="73">
        <v>36</v>
      </c>
      <c r="K3" s="73" t="s">
        <v>2745</v>
      </c>
      <c r="L3" s="73" t="s">
        <v>2748</v>
      </c>
      <c r="M3" s="73" t="s">
        <v>2749</v>
      </c>
      <c r="N3" s="73" t="s">
        <v>2750</v>
      </c>
      <c r="O3" s="73" t="s">
        <v>2751</v>
      </c>
      <c r="P3" s="73" t="s">
        <v>2752</v>
      </c>
      <c r="Q3" s="73" t="s">
        <v>2753</v>
      </c>
      <c r="R3" s="73" t="s">
        <v>2754</v>
      </c>
      <c r="S3" s="81">
        <v>44197</v>
      </c>
      <c r="T3" s="73" t="s">
        <v>2755</v>
      </c>
      <c r="U3" s="73" t="s">
        <v>2756</v>
      </c>
      <c r="V3" s="73" t="s">
        <v>2757</v>
      </c>
      <c r="W3" s="73" t="s">
        <v>2757</v>
      </c>
      <c r="X3" s="73" t="s">
        <v>2758</v>
      </c>
    </row>
    <row r="4" spans="1:24" ht="15.75" customHeight="1">
      <c r="A4" s="73" t="s">
        <v>2742</v>
      </c>
      <c r="B4" s="73">
        <v>776614</v>
      </c>
      <c r="C4" s="73" t="s">
        <v>2743</v>
      </c>
      <c r="D4" s="73" t="s">
        <v>2759</v>
      </c>
      <c r="E4" s="73" t="s">
        <v>2760</v>
      </c>
      <c r="F4" s="73">
        <v>114</v>
      </c>
      <c r="G4" s="73" t="s">
        <v>2746</v>
      </c>
      <c r="H4" s="73">
        <v>5</v>
      </c>
      <c r="I4" s="73" t="s">
        <v>2761</v>
      </c>
      <c r="J4" s="73">
        <v>37</v>
      </c>
      <c r="K4" s="73" t="s">
        <v>2760</v>
      </c>
      <c r="L4" s="73" t="s">
        <v>2762</v>
      </c>
      <c r="M4" s="73" t="s">
        <v>2749</v>
      </c>
      <c r="N4" s="73" t="s">
        <v>2763</v>
      </c>
      <c r="O4" s="73" t="s">
        <v>2764</v>
      </c>
      <c r="P4" s="73" t="s">
        <v>2752</v>
      </c>
      <c r="Q4" s="73" t="s">
        <v>2765</v>
      </c>
      <c r="R4" s="73" t="s">
        <v>2754</v>
      </c>
      <c r="S4" s="81">
        <v>44197</v>
      </c>
      <c r="T4" s="73" t="s">
        <v>2766</v>
      </c>
      <c r="U4" s="73" t="s">
        <v>2767</v>
      </c>
      <c r="V4" s="73" t="s">
        <v>2768</v>
      </c>
      <c r="W4" s="73" t="s">
        <v>2768</v>
      </c>
      <c r="X4" s="73" t="s">
        <v>2769</v>
      </c>
    </row>
    <row r="5" spans="1:24" ht="15.75" customHeight="1">
      <c r="A5" s="73" t="s">
        <v>2742</v>
      </c>
      <c r="B5" s="73">
        <v>890935</v>
      </c>
      <c r="C5" s="73" t="s">
        <v>2743</v>
      </c>
      <c r="D5" s="73" t="s">
        <v>2760</v>
      </c>
      <c r="E5" s="73" t="s">
        <v>2770</v>
      </c>
      <c r="F5" s="73">
        <v>36.415399999999998</v>
      </c>
      <c r="G5" s="73" t="s">
        <v>2746</v>
      </c>
      <c r="H5" s="73">
        <v>2</v>
      </c>
      <c r="I5" s="73" t="s">
        <v>2771</v>
      </c>
      <c r="J5" s="73">
        <v>36</v>
      </c>
      <c r="K5" s="73" t="s">
        <v>2770</v>
      </c>
      <c r="L5" s="73" t="s">
        <v>2748</v>
      </c>
      <c r="M5" s="73" t="s">
        <v>2749</v>
      </c>
      <c r="N5" s="73" t="s">
        <v>1951</v>
      </c>
      <c r="O5" s="73" t="s">
        <v>2772</v>
      </c>
      <c r="P5" s="73" t="s">
        <v>2752</v>
      </c>
      <c r="Q5" s="73" t="s">
        <v>2773</v>
      </c>
      <c r="R5" s="73" t="s">
        <v>2754</v>
      </c>
      <c r="S5" s="81">
        <v>44197</v>
      </c>
      <c r="T5" s="73" t="s">
        <v>2774</v>
      </c>
      <c r="U5" s="73" t="s">
        <v>2775</v>
      </c>
      <c r="V5" s="73" t="s">
        <v>2776</v>
      </c>
      <c r="W5" s="73" t="s">
        <v>2776</v>
      </c>
      <c r="X5" s="73" t="s">
        <v>2777</v>
      </c>
    </row>
    <row r="6" spans="1:24" ht="15.75" customHeight="1">
      <c r="A6" s="73" t="s">
        <v>2742</v>
      </c>
      <c r="B6" s="73">
        <v>979089</v>
      </c>
      <c r="C6" s="73" t="s">
        <v>2743</v>
      </c>
      <c r="D6" s="73" t="s">
        <v>2778</v>
      </c>
      <c r="E6" s="73" t="s">
        <v>2759</v>
      </c>
      <c r="F6" s="73">
        <v>38.414999999999999</v>
      </c>
      <c r="G6" s="73" t="s">
        <v>2746</v>
      </c>
      <c r="H6" s="73">
        <v>2</v>
      </c>
      <c r="I6" s="73" t="s">
        <v>2779</v>
      </c>
      <c r="J6" s="73">
        <v>37</v>
      </c>
      <c r="K6" s="73" t="s">
        <v>2759</v>
      </c>
      <c r="L6" s="73" t="s">
        <v>2780</v>
      </c>
      <c r="M6" s="73" t="s">
        <v>2749</v>
      </c>
      <c r="N6" s="73" t="s">
        <v>2781</v>
      </c>
      <c r="O6" s="73" t="s">
        <v>2782</v>
      </c>
      <c r="P6" s="73" t="s">
        <v>2752</v>
      </c>
      <c r="Q6" s="73" t="s">
        <v>2783</v>
      </c>
      <c r="R6" s="73" t="s">
        <v>2754</v>
      </c>
      <c r="S6" s="81">
        <v>44197</v>
      </c>
      <c r="T6" s="73" t="s">
        <v>2784</v>
      </c>
      <c r="U6" s="73" t="s">
        <v>2785</v>
      </c>
      <c r="V6" s="73" t="s">
        <v>2786</v>
      </c>
      <c r="W6" s="73" t="s">
        <v>2786</v>
      </c>
      <c r="X6" s="73" t="s">
        <v>2787</v>
      </c>
    </row>
    <row r="7" spans="1:24" ht="15.75" customHeight="1">
      <c r="A7" s="73" t="s">
        <v>2742</v>
      </c>
      <c r="B7" s="73">
        <v>1295975</v>
      </c>
      <c r="C7" s="73" t="s">
        <v>2743</v>
      </c>
      <c r="D7" s="73" t="s">
        <v>2759</v>
      </c>
      <c r="E7" s="73" t="s">
        <v>2760</v>
      </c>
      <c r="F7" s="73">
        <v>32.416800000000002</v>
      </c>
      <c r="G7" s="73" t="s">
        <v>2746</v>
      </c>
      <c r="H7" s="73">
        <v>2</v>
      </c>
      <c r="I7" s="73" t="s">
        <v>2788</v>
      </c>
      <c r="J7" s="73">
        <v>37</v>
      </c>
      <c r="K7" s="73" t="s">
        <v>2760</v>
      </c>
      <c r="L7" s="73" t="s">
        <v>2762</v>
      </c>
      <c r="M7" s="73" t="s">
        <v>2749</v>
      </c>
      <c r="N7" s="73" t="s">
        <v>2789</v>
      </c>
      <c r="O7" s="73" t="s">
        <v>2790</v>
      </c>
      <c r="P7" s="73" t="s">
        <v>2752</v>
      </c>
      <c r="Q7" s="73" t="s">
        <v>2791</v>
      </c>
      <c r="R7" s="73" t="s">
        <v>2754</v>
      </c>
      <c r="S7" s="81">
        <v>44197</v>
      </c>
      <c r="T7" s="73" t="s">
        <v>2766</v>
      </c>
      <c r="U7" s="73" t="s">
        <v>2767</v>
      </c>
      <c r="V7" s="82" t="s">
        <v>2792</v>
      </c>
      <c r="W7" s="82" t="s">
        <v>2792</v>
      </c>
      <c r="X7" s="73" t="s">
        <v>2793</v>
      </c>
    </row>
    <row r="8" spans="1:24" ht="15.75" customHeight="1">
      <c r="A8" s="73" t="s">
        <v>2742</v>
      </c>
      <c r="B8" s="73">
        <v>1490685</v>
      </c>
      <c r="C8" s="73" t="s">
        <v>2743</v>
      </c>
      <c r="D8" s="73" t="s">
        <v>2794</v>
      </c>
      <c r="E8" s="73" t="s">
        <v>2778</v>
      </c>
      <c r="F8" s="73">
        <v>106</v>
      </c>
      <c r="G8" s="73" t="s">
        <v>2746</v>
      </c>
      <c r="H8" s="73">
        <v>5</v>
      </c>
      <c r="I8" s="73" t="s">
        <v>2795</v>
      </c>
      <c r="J8" s="73">
        <v>38</v>
      </c>
      <c r="K8" s="73" t="s">
        <v>2778</v>
      </c>
      <c r="L8" s="73" t="s">
        <v>2748</v>
      </c>
      <c r="M8" s="73" t="s">
        <v>2749</v>
      </c>
      <c r="N8" s="73" t="s">
        <v>2796</v>
      </c>
      <c r="O8" s="73" t="s">
        <v>2797</v>
      </c>
      <c r="P8" s="73" t="s">
        <v>2752</v>
      </c>
      <c r="Q8" s="73" t="s">
        <v>2798</v>
      </c>
      <c r="R8" s="73" t="s">
        <v>2754</v>
      </c>
      <c r="S8" s="81">
        <v>44197</v>
      </c>
      <c r="T8" s="73" t="s">
        <v>2799</v>
      </c>
      <c r="U8" s="73" t="s">
        <v>2800</v>
      </c>
      <c r="V8" s="73" t="s">
        <v>2801</v>
      </c>
      <c r="W8" s="73" t="s">
        <v>2801</v>
      </c>
      <c r="X8" s="73" t="s">
        <v>2802</v>
      </c>
    </row>
    <row r="9" spans="1:24" ht="15.75" customHeight="1"/>
    <row r="10" spans="1:24" ht="15.75" customHeight="1"/>
    <row r="11" spans="1:24" ht="15.75" customHeight="1"/>
    <row r="12" spans="1:24" ht="15.75" customHeight="1">
      <c r="I12" s="62" t="s">
        <v>2803</v>
      </c>
    </row>
    <row r="13" spans="1:24" ht="15.75" customHeight="1"/>
    <row r="14" spans="1:24" ht="15.75" customHeight="1"/>
    <row r="15" spans="1:24" ht="15.75" customHeight="1"/>
    <row r="16" spans="1:24"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A7D6"/>
    <outlinePr summaryBelow="0" summaryRight="0"/>
  </sheetPr>
  <dimension ref="A1:Z1000"/>
  <sheetViews>
    <sheetView workbookViewId="0"/>
  </sheetViews>
  <sheetFormatPr defaultColWidth="14.42578125" defaultRowHeight="15" customHeight="1"/>
  <cols>
    <col min="1" max="5" width="14.42578125" customWidth="1"/>
    <col min="6" max="6" width="3.85546875" customWidth="1"/>
    <col min="7" max="7" width="35.85546875" customWidth="1"/>
  </cols>
  <sheetData>
    <row r="1" spans="1:26" ht="54" customHeight="1">
      <c r="A1" s="83" t="s">
        <v>2804</v>
      </c>
      <c r="B1" s="52"/>
      <c r="C1" s="52"/>
      <c r="D1" s="52"/>
      <c r="E1" s="52"/>
      <c r="F1" s="52"/>
      <c r="G1" s="52"/>
      <c r="H1" s="52"/>
      <c r="I1" s="52"/>
      <c r="J1" s="52"/>
      <c r="K1" s="52"/>
      <c r="L1" s="52"/>
      <c r="M1" s="52"/>
      <c r="N1" s="52"/>
      <c r="O1" s="52"/>
      <c r="P1" s="52"/>
      <c r="Q1" s="52"/>
      <c r="R1" s="52"/>
      <c r="S1" s="52"/>
      <c r="T1" s="52"/>
      <c r="U1" s="52"/>
      <c r="V1" s="52"/>
      <c r="W1" s="52"/>
      <c r="X1" s="52"/>
      <c r="Y1" s="52"/>
      <c r="Z1" s="52"/>
    </row>
    <row r="2" spans="1:26" ht="15.75" customHeight="1">
      <c r="A2" s="84"/>
      <c r="B2" s="85"/>
      <c r="C2" s="86"/>
      <c r="D2" s="86"/>
      <c r="E2" s="86"/>
      <c r="F2" s="86"/>
      <c r="G2" s="85"/>
      <c r="H2" s="85"/>
      <c r="I2" s="85"/>
      <c r="J2" s="85"/>
      <c r="K2" s="85"/>
      <c r="L2" s="85"/>
      <c r="M2" s="85"/>
    </row>
    <row r="3" spans="1:26" ht="15.75" customHeight="1">
      <c r="A3" s="87" t="s">
        <v>2805</v>
      </c>
      <c r="B3" s="87" t="s">
        <v>2806</v>
      </c>
      <c r="C3" s="88" t="s">
        <v>2807</v>
      </c>
      <c r="D3" s="88" t="s">
        <v>2808</v>
      </c>
      <c r="E3" s="88" t="s">
        <v>2726</v>
      </c>
      <c r="F3" s="89"/>
      <c r="G3" s="90"/>
      <c r="H3" s="90"/>
      <c r="I3" s="85"/>
      <c r="J3" s="85"/>
      <c r="K3" s="85"/>
      <c r="L3" s="85"/>
      <c r="M3" s="85"/>
    </row>
    <row r="4" spans="1:26" ht="15.75" customHeight="1">
      <c r="A4" s="91">
        <v>86824</v>
      </c>
      <c r="B4" s="92" t="s">
        <v>2759</v>
      </c>
      <c r="C4" s="93" t="s">
        <v>2760</v>
      </c>
      <c r="D4" s="94" t="s">
        <v>2760</v>
      </c>
      <c r="E4" s="94">
        <v>1</v>
      </c>
      <c r="F4" s="95"/>
      <c r="G4" s="90" t="s">
        <v>2809</v>
      </c>
      <c r="H4" s="96">
        <v>20</v>
      </c>
      <c r="I4" s="85"/>
      <c r="J4" s="85"/>
      <c r="K4" s="85"/>
      <c r="L4" s="85"/>
      <c r="M4" s="85"/>
    </row>
    <row r="5" spans="1:26" ht="15.75" customHeight="1">
      <c r="A5" s="91">
        <v>189912</v>
      </c>
      <c r="B5" s="92" t="s">
        <v>2759</v>
      </c>
      <c r="C5" s="93" t="s">
        <v>2760</v>
      </c>
      <c r="D5" s="94" t="s">
        <v>2760</v>
      </c>
      <c r="E5" s="92">
        <v>2</v>
      </c>
      <c r="F5" s="95"/>
      <c r="G5" s="90" t="s">
        <v>2810</v>
      </c>
      <c r="H5" s="96">
        <v>25</v>
      </c>
      <c r="I5" s="85"/>
      <c r="J5" s="85"/>
      <c r="K5" s="85"/>
      <c r="L5" s="85"/>
      <c r="M5" s="85"/>
    </row>
    <row r="6" spans="1:26" ht="15.75" customHeight="1">
      <c r="A6" s="91">
        <v>260148</v>
      </c>
      <c r="B6" s="92" t="s">
        <v>2744</v>
      </c>
      <c r="C6" s="93" t="s">
        <v>2778</v>
      </c>
      <c r="D6" s="92">
        <v>0</v>
      </c>
      <c r="E6" s="92">
        <v>0</v>
      </c>
      <c r="F6" s="95"/>
      <c r="G6" s="90" t="s">
        <v>2811</v>
      </c>
      <c r="H6" s="96">
        <v>2</v>
      </c>
      <c r="I6" s="85"/>
      <c r="J6" s="85"/>
      <c r="K6" s="85"/>
      <c r="L6" s="85"/>
      <c r="M6" s="85"/>
    </row>
    <row r="7" spans="1:26" ht="15.75" customHeight="1">
      <c r="A7" s="91">
        <v>271114</v>
      </c>
      <c r="B7" s="92" t="s">
        <v>2744</v>
      </c>
      <c r="C7" s="93" t="s">
        <v>2759</v>
      </c>
      <c r="D7" s="94" t="s">
        <v>2759</v>
      </c>
      <c r="E7" s="92">
        <v>1</v>
      </c>
      <c r="F7" s="95"/>
      <c r="G7" s="90"/>
      <c r="H7" s="90"/>
      <c r="I7" s="85"/>
      <c r="J7" s="85"/>
      <c r="K7" s="85"/>
      <c r="L7" s="85"/>
      <c r="M7" s="85"/>
    </row>
    <row r="8" spans="1:26" ht="15.75" customHeight="1">
      <c r="A8" s="91">
        <v>485976</v>
      </c>
      <c r="B8" s="92" t="s">
        <v>2744</v>
      </c>
      <c r="C8" s="93" t="s">
        <v>2778</v>
      </c>
      <c r="D8" s="94" t="s">
        <v>2778</v>
      </c>
      <c r="E8" s="92">
        <v>1</v>
      </c>
      <c r="F8" s="95"/>
      <c r="G8" s="90"/>
      <c r="H8" s="90"/>
      <c r="I8" s="85"/>
      <c r="J8" s="85"/>
      <c r="K8" s="85"/>
      <c r="L8" s="85"/>
      <c r="M8" s="85"/>
    </row>
    <row r="9" spans="1:26" ht="15.75" customHeight="1">
      <c r="A9" s="91">
        <v>557841</v>
      </c>
      <c r="B9" s="92" t="s">
        <v>2744</v>
      </c>
      <c r="C9" s="93" t="s">
        <v>2778</v>
      </c>
      <c r="D9" s="92">
        <v>0</v>
      </c>
      <c r="E9" s="92">
        <v>0</v>
      </c>
      <c r="F9" s="95"/>
      <c r="G9" s="90"/>
      <c r="H9" s="90"/>
      <c r="I9" s="85"/>
      <c r="J9" s="85"/>
      <c r="K9" s="85"/>
      <c r="L9" s="85"/>
      <c r="M9" s="85"/>
    </row>
    <row r="10" spans="1:26" ht="15.75" customHeight="1">
      <c r="A10" s="91">
        <v>727741</v>
      </c>
      <c r="B10" s="92" t="s">
        <v>2760</v>
      </c>
      <c r="C10" s="93" t="s">
        <v>2759</v>
      </c>
      <c r="D10" s="92">
        <v>0</v>
      </c>
      <c r="E10" s="92">
        <v>0</v>
      </c>
      <c r="F10" s="95"/>
      <c r="G10" s="90"/>
      <c r="H10" s="90"/>
      <c r="I10" s="85"/>
      <c r="J10" s="85"/>
      <c r="K10" s="85"/>
      <c r="L10" s="85"/>
      <c r="M10" s="85"/>
    </row>
    <row r="11" spans="1:26" ht="15.75" customHeight="1">
      <c r="A11" s="91">
        <v>779365</v>
      </c>
      <c r="B11" s="92" t="s">
        <v>2744</v>
      </c>
      <c r="C11" s="93" t="s">
        <v>2778</v>
      </c>
      <c r="D11" s="94" t="s">
        <v>2778</v>
      </c>
      <c r="E11" s="92">
        <v>0</v>
      </c>
      <c r="F11" s="95"/>
      <c r="G11" s="90"/>
      <c r="H11" s="90"/>
      <c r="I11" s="85"/>
      <c r="J11" s="85"/>
      <c r="K11" s="85"/>
      <c r="L11" s="85"/>
      <c r="M11" s="85"/>
    </row>
    <row r="12" spans="1:26" ht="15.75" customHeight="1">
      <c r="A12" s="91">
        <v>898980</v>
      </c>
      <c r="B12" s="92" t="s">
        <v>2759</v>
      </c>
      <c r="C12" s="93" t="s">
        <v>2778</v>
      </c>
      <c r="D12" s="92">
        <v>0</v>
      </c>
      <c r="E12" s="92">
        <v>0</v>
      </c>
      <c r="F12" s="95"/>
      <c r="G12" s="90"/>
      <c r="H12" s="90"/>
      <c r="I12" s="85"/>
      <c r="J12" s="85"/>
      <c r="K12" s="85"/>
      <c r="L12" s="85"/>
      <c r="M12" s="85"/>
    </row>
    <row r="13" spans="1:26" ht="15.75" customHeight="1">
      <c r="A13" s="91">
        <v>1067966</v>
      </c>
      <c r="B13" s="92" t="s">
        <v>2744</v>
      </c>
      <c r="C13" s="93" t="s">
        <v>2759</v>
      </c>
      <c r="D13" s="94" t="s">
        <v>2759</v>
      </c>
      <c r="E13" s="92">
        <v>1</v>
      </c>
      <c r="F13" s="95"/>
      <c r="G13" s="90"/>
      <c r="H13" s="90"/>
      <c r="I13" s="85"/>
      <c r="J13" s="85"/>
      <c r="K13" s="85"/>
      <c r="L13" s="85"/>
      <c r="M13" s="85"/>
    </row>
    <row r="14" spans="1:26" ht="15.75" customHeight="1">
      <c r="A14" s="91">
        <v>1211729</v>
      </c>
      <c r="B14" s="92" t="s">
        <v>2759</v>
      </c>
      <c r="C14" s="93" t="s">
        <v>2744</v>
      </c>
      <c r="D14" s="94" t="s">
        <v>2744</v>
      </c>
      <c r="E14" s="92">
        <v>1</v>
      </c>
      <c r="F14" s="95"/>
      <c r="G14" s="90"/>
      <c r="H14" s="90"/>
      <c r="I14" s="85"/>
      <c r="J14" s="85"/>
      <c r="K14" s="85"/>
      <c r="L14" s="85"/>
      <c r="M14" s="85"/>
    </row>
    <row r="15" spans="1:26" ht="15.75" customHeight="1">
      <c r="A15" s="91">
        <v>1296743</v>
      </c>
      <c r="B15" s="92" t="s">
        <v>2744</v>
      </c>
      <c r="C15" s="93" t="s">
        <v>2778</v>
      </c>
      <c r="D15" s="94" t="s">
        <v>2778</v>
      </c>
      <c r="E15" s="92">
        <v>2</v>
      </c>
      <c r="F15" s="95"/>
      <c r="G15" s="90"/>
      <c r="H15" s="90"/>
      <c r="I15" s="85"/>
      <c r="J15" s="85"/>
      <c r="K15" s="85"/>
      <c r="L15" s="85"/>
      <c r="M15" s="85"/>
    </row>
    <row r="16" spans="1:26" ht="15.75" customHeight="1">
      <c r="A16" s="91">
        <v>1387701</v>
      </c>
      <c r="B16" s="92" t="s">
        <v>2744</v>
      </c>
      <c r="C16" s="93" t="s">
        <v>2778</v>
      </c>
      <c r="D16" s="92">
        <v>0</v>
      </c>
      <c r="E16" s="92">
        <v>0</v>
      </c>
      <c r="F16" s="95"/>
      <c r="G16" s="90"/>
      <c r="H16" s="90"/>
      <c r="I16" s="85"/>
      <c r="J16" s="85"/>
      <c r="K16" s="85"/>
      <c r="L16" s="85"/>
      <c r="M16" s="85"/>
    </row>
    <row r="17" spans="1:13" ht="15.75" customHeight="1">
      <c r="A17" s="91">
        <v>1413031</v>
      </c>
      <c r="B17" s="92" t="s">
        <v>2744</v>
      </c>
      <c r="C17" s="93" t="s">
        <v>2759</v>
      </c>
      <c r="D17" s="92">
        <v>0</v>
      </c>
      <c r="E17" s="92">
        <v>0</v>
      </c>
      <c r="F17" s="95"/>
      <c r="G17" s="90"/>
      <c r="H17" s="90"/>
      <c r="I17" s="85"/>
      <c r="J17" s="85"/>
      <c r="K17" s="85"/>
      <c r="L17" s="85"/>
      <c r="M17" s="85"/>
    </row>
    <row r="18" spans="1:13" ht="15.75" customHeight="1">
      <c r="A18" s="91">
        <v>1434752</v>
      </c>
      <c r="B18" s="92" t="s">
        <v>2744</v>
      </c>
      <c r="C18" s="93" t="s">
        <v>2759</v>
      </c>
      <c r="D18" s="94" t="s">
        <v>2759</v>
      </c>
      <c r="E18" s="92">
        <v>1</v>
      </c>
      <c r="F18" s="95"/>
      <c r="G18" s="90"/>
      <c r="H18" s="90"/>
      <c r="I18" s="85"/>
      <c r="J18" s="85"/>
      <c r="K18" s="85"/>
      <c r="L18" s="85"/>
      <c r="M18" s="85"/>
    </row>
    <row r="19" spans="1:13" ht="15.75" customHeight="1">
      <c r="A19" s="97">
        <v>1489055</v>
      </c>
      <c r="B19" s="98" t="s">
        <v>2744</v>
      </c>
      <c r="C19" s="99" t="s">
        <v>2778</v>
      </c>
      <c r="D19" s="100" t="s">
        <v>2744</v>
      </c>
      <c r="E19" s="98">
        <v>1</v>
      </c>
      <c r="F19" s="95"/>
      <c r="G19" s="90"/>
      <c r="H19" s="90"/>
      <c r="I19" s="85"/>
      <c r="J19" s="85"/>
      <c r="K19" s="85"/>
      <c r="L19" s="85"/>
      <c r="M19" s="85"/>
    </row>
    <row r="20" spans="1:13" ht="15.75" customHeight="1">
      <c r="A20" s="91">
        <v>1530658</v>
      </c>
      <c r="B20" s="92" t="s">
        <v>2744</v>
      </c>
      <c r="C20" s="93" t="s">
        <v>2759</v>
      </c>
      <c r="D20" s="92">
        <v>0</v>
      </c>
      <c r="E20" s="92">
        <v>0</v>
      </c>
      <c r="F20" s="95"/>
      <c r="G20" s="90"/>
      <c r="H20" s="90"/>
      <c r="I20" s="85"/>
      <c r="J20" s="85"/>
      <c r="K20" s="85"/>
      <c r="L20" s="85"/>
      <c r="M20" s="85"/>
    </row>
    <row r="21" spans="1:13" ht="15.75" customHeight="1">
      <c r="A21" s="91">
        <v>1609461</v>
      </c>
      <c r="B21" s="92" t="s">
        <v>2778</v>
      </c>
      <c r="C21" s="93" t="s">
        <v>2744</v>
      </c>
      <c r="D21" s="94" t="s">
        <v>2744</v>
      </c>
      <c r="E21" s="92">
        <v>2</v>
      </c>
      <c r="F21" s="95"/>
      <c r="G21" s="90"/>
      <c r="H21" s="90"/>
      <c r="I21" s="85"/>
      <c r="J21" s="85"/>
      <c r="K21" s="85"/>
      <c r="L21" s="85"/>
      <c r="M21" s="85"/>
    </row>
    <row r="22" spans="1:13" ht="15.75" customHeight="1">
      <c r="A22" s="91">
        <v>1754708</v>
      </c>
      <c r="B22" s="92" t="s">
        <v>2744</v>
      </c>
      <c r="C22" s="93" t="s">
        <v>2778</v>
      </c>
      <c r="D22" s="94" t="s">
        <v>2778</v>
      </c>
      <c r="E22" s="92">
        <v>1</v>
      </c>
      <c r="F22" s="95"/>
      <c r="G22" s="90"/>
      <c r="H22" s="90"/>
      <c r="I22" s="85"/>
      <c r="J22" s="85"/>
      <c r="K22" s="85"/>
      <c r="L22" s="85"/>
      <c r="M22" s="85"/>
    </row>
    <row r="23" spans="1:13" ht="15.75" customHeight="1">
      <c r="A23" s="91">
        <v>1868678</v>
      </c>
      <c r="B23" s="92" t="s">
        <v>2760</v>
      </c>
      <c r="C23" s="93" t="s">
        <v>2778</v>
      </c>
      <c r="D23" s="92">
        <v>0</v>
      </c>
      <c r="E23" s="92">
        <v>0</v>
      </c>
      <c r="F23" s="95"/>
      <c r="G23" s="90"/>
      <c r="H23" s="90"/>
      <c r="I23" s="85"/>
      <c r="J23" s="85"/>
      <c r="K23" s="85"/>
      <c r="L23" s="85"/>
      <c r="M23" s="85"/>
    </row>
    <row r="24" spans="1:13" ht="15.75" customHeight="1">
      <c r="A24" s="91">
        <v>1956162</v>
      </c>
      <c r="B24" s="92" t="s">
        <v>2778</v>
      </c>
      <c r="C24" s="93" t="s">
        <v>2744</v>
      </c>
      <c r="D24" s="94" t="s">
        <v>2812</v>
      </c>
      <c r="E24" s="94" t="s">
        <v>2813</v>
      </c>
      <c r="F24" s="95"/>
      <c r="G24" s="90"/>
      <c r="H24" s="90"/>
      <c r="I24" s="85"/>
      <c r="J24" s="85"/>
      <c r="K24" s="85"/>
      <c r="L24" s="85"/>
      <c r="M24" s="85"/>
    </row>
    <row r="25" spans="1:13" ht="15.75" customHeight="1">
      <c r="A25" s="91">
        <v>2092152</v>
      </c>
      <c r="B25" s="92" t="s">
        <v>2744</v>
      </c>
      <c r="C25" s="93" t="s">
        <v>2778</v>
      </c>
      <c r="D25" s="92">
        <v>0</v>
      </c>
      <c r="E25" s="92">
        <v>0</v>
      </c>
      <c r="F25" s="95"/>
      <c r="G25" s="90"/>
      <c r="H25" s="90"/>
      <c r="I25" s="85"/>
      <c r="J25" s="85"/>
      <c r="K25" s="85"/>
      <c r="L25" s="85"/>
      <c r="M25" s="85"/>
    </row>
    <row r="26" spans="1:13" ht="15.75" customHeight="1">
      <c r="A26" s="91">
        <v>2097520</v>
      </c>
      <c r="B26" s="92" t="s">
        <v>2760</v>
      </c>
      <c r="C26" s="93" t="s">
        <v>2778</v>
      </c>
      <c r="D26" s="94" t="s">
        <v>2778</v>
      </c>
      <c r="E26" s="92">
        <v>1</v>
      </c>
      <c r="F26" s="95"/>
      <c r="G26" s="90"/>
      <c r="H26" s="90"/>
      <c r="I26" s="85"/>
      <c r="J26" s="85"/>
      <c r="K26" s="85"/>
      <c r="L26" s="85"/>
      <c r="M26" s="85"/>
    </row>
    <row r="27" spans="1:13" ht="15.75" customHeight="1">
      <c r="A27" s="97">
        <v>2352174</v>
      </c>
      <c r="B27" s="98" t="s">
        <v>2778</v>
      </c>
      <c r="C27" s="99" t="s">
        <v>2760</v>
      </c>
      <c r="D27" s="100" t="s">
        <v>2778</v>
      </c>
      <c r="E27" s="98">
        <v>1</v>
      </c>
      <c r="F27" s="95"/>
      <c r="G27" s="90"/>
      <c r="H27" s="90"/>
      <c r="I27" s="85"/>
      <c r="J27" s="85"/>
      <c r="K27" s="85"/>
      <c r="L27" s="85"/>
      <c r="M27" s="85"/>
    </row>
    <row r="28" spans="1:13" ht="15.75" customHeight="1">
      <c r="A28" s="91">
        <v>2419529</v>
      </c>
      <c r="B28" s="92" t="s">
        <v>2760</v>
      </c>
      <c r="C28" s="93" t="s">
        <v>2759</v>
      </c>
      <c r="D28" s="92">
        <v>0</v>
      </c>
      <c r="E28" s="92">
        <v>0</v>
      </c>
      <c r="F28" s="95"/>
      <c r="G28" s="90"/>
      <c r="H28" s="90"/>
      <c r="I28" s="85"/>
      <c r="J28" s="85"/>
      <c r="K28" s="85"/>
      <c r="L28" s="85"/>
      <c r="M28" s="85"/>
    </row>
    <row r="29" spans="1:13" ht="15.75" customHeight="1">
      <c r="A29" s="91">
        <v>2495165</v>
      </c>
      <c r="B29" s="92" t="s">
        <v>2744</v>
      </c>
      <c r="C29" s="93" t="s">
        <v>2759</v>
      </c>
      <c r="D29" s="92">
        <v>0</v>
      </c>
      <c r="E29" s="92">
        <v>0</v>
      </c>
      <c r="F29" s="101"/>
      <c r="G29" s="90"/>
      <c r="H29" s="90"/>
      <c r="I29" s="85"/>
      <c r="J29" s="85"/>
      <c r="K29" s="85"/>
      <c r="L29" s="85"/>
      <c r="M29" s="85"/>
    </row>
    <row r="30" spans="1:13" ht="15.75" customHeight="1">
      <c r="A30" s="91">
        <v>2725715</v>
      </c>
      <c r="B30" s="92" t="s">
        <v>2744</v>
      </c>
      <c r="C30" s="93" t="s">
        <v>2778</v>
      </c>
      <c r="D30" s="92">
        <v>0</v>
      </c>
      <c r="E30" s="92">
        <v>0</v>
      </c>
      <c r="F30" s="95"/>
      <c r="G30" s="90"/>
      <c r="H30" s="90"/>
      <c r="I30" s="85"/>
      <c r="J30" s="85"/>
      <c r="K30" s="85"/>
      <c r="L30" s="85"/>
      <c r="M30" s="85"/>
    </row>
    <row r="31" spans="1:13" ht="15.75" customHeight="1">
      <c r="A31" s="91">
        <v>2753572</v>
      </c>
      <c r="B31" s="92" t="s">
        <v>2759</v>
      </c>
      <c r="C31" s="93" t="s">
        <v>2778</v>
      </c>
      <c r="D31" s="92">
        <v>0</v>
      </c>
      <c r="E31" s="92">
        <v>0</v>
      </c>
      <c r="F31" s="95"/>
      <c r="G31" s="90"/>
      <c r="H31" s="90"/>
      <c r="I31" s="85"/>
      <c r="J31" s="85"/>
      <c r="K31" s="85"/>
      <c r="L31" s="85"/>
      <c r="M31" s="85"/>
    </row>
    <row r="32" spans="1:13" ht="15.75" customHeight="1">
      <c r="A32" s="91">
        <v>2977542</v>
      </c>
      <c r="B32" s="92" t="s">
        <v>2744</v>
      </c>
      <c r="C32" s="93" t="s">
        <v>2759</v>
      </c>
      <c r="D32" s="92">
        <v>0</v>
      </c>
      <c r="E32" s="92">
        <v>0</v>
      </c>
      <c r="F32" s="95"/>
      <c r="G32" s="90"/>
      <c r="H32" s="90"/>
      <c r="I32" s="85"/>
      <c r="J32" s="85"/>
      <c r="K32" s="85"/>
      <c r="L32" s="85"/>
      <c r="M32" s="85"/>
    </row>
    <row r="33" spans="1:13" ht="15.75" customHeight="1">
      <c r="A33" s="91">
        <v>3078807</v>
      </c>
      <c r="B33" s="92" t="s">
        <v>2744</v>
      </c>
      <c r="C33" s="93" t="s">
        <v>2759</v>
      </c>
      <c r="D33" s="92">
        <v>0</v>
      </c>
      <c r="E33" s="92">
        <v>0</v>
      </c>
      <c r="F33" s="95"/>
      <c r="G33" s="90"/>
      <c r="H33" s="90"/>
      <c r="I33" s="85"/>
      <c r="J33" s="85"/>
      <c r="K33" s="85"/>
      <c r="L33" s="85"/>
      <c r="M33" s="85"/>
    </row>
    <row r="34" spans="1:13" ht="15.75" customHeight="1">
      <c r="A34" s="91">
        <v>3274298</v>
      </c>
      <c r="B34" s="92" t="s">
        <v>2759</v>
      </c>
      <c r="C34" s="93" t="s">
        <v>2778</v>
      </c>
      <c r="D34" s="92">
        <v>0</v>
      </c>
      <c r="E34" s="92">
        <v>0</v>
      </c>
      <c r="F34" s="95"/>
      <c r="G34" s="90"/>
      <c r="H34" s="90"/>
      <c r="I34" s="85"/>
      <c r="J34" s="85"/>
      <c r="K34" s="85"/>
      <c r="L34" s="85"/>
      <c r="M34" s="85"/>
    </row>
    <row r="35" spans="1:13" ht="15.75" customHeight="1">
      <c r="A35" s="91">
        <v>3398153</v>
      </c>
      <c r="B35" s="92" t="s">
        <v>2760</v>
      </c>
      <c r="C35" s="93" t="s">
        <v>2759</v>
      </c>
      <c r="D35" s="94" t="s">
        <v>2759</v>
      </c>
      <c r="E35" s="92">
        <v>2</v>
      </c>
      <c r="F35" s="95"/>
      <c r="G35" s="90"/>
      <c r="H35" s="90"/>
      <c r="I35" s="85"/>
      <c r="J35" s="85"/>
      <c r="K35" s="85"/>
      <c r="L35" s="85"/>
      <c r="M35" s="85"/>
    </row>
    <row r="36" spans="1:13" ht="15.75" customHeight="1">
      <c r="A36" s="91">
        <v>3500922</v>
      </c>
      <c r="B36" s="92" t="s">
        <v>2778</v>
      </c>
      <c r="C36" s="93" t="s">
        <v>2760</v>
      </c>
      <c r="D36" s="94" t="s">
        <v>2760</v>
      </c>
      <c r="E36" s="92">
        <v>1</v>
      </c>
      <c r="F36" s="95"/>
      <c r="G36" s="90"/>
      <c r="H36" s="90"/>
      <c r="I36" s="85"/>
      <c r="J36" s="85"/>
      <c r="K36" s="85"/>
      <c r="L36" s="85"/>
      <c r="M36" s="85"/>
    </row>
    <row r="37" spans="1:13" ht="15.75" customHeight="1">
      <c r="A37" s="91">
        <v>3535148</v>
      </c>
      <c r="B37" s="92" t="s">
        <v>2760</v>
      </c>
      <c r="C37" s="93" t="s">
        <v>2778</v>
      </c>
      <c r="D37" s="94" t="s">
        <v>2778</v>
      </c>
      <c r="E37" s="92">
        <v>1</v>
      </c>
      <c r="F37" s="95"/>
      <c r="G37" s="90"/>
      <c r="H37" s="90"/>
      <c r="I37" s="85"/>
      <c r="J37" s="85"/>
      <c r="K37" s="85"/>
      <c r="L37" s="85"/>
      <c r="M37" s="85"/>
    </row>
    <row r="38" spans="1:13" ht="15.75" customHeight="1">
      <c r="A38" s="91">
        <v>3560088</v>
      </c>
      <c r="B38" s="92" t="s">
        <v>2760</v>
      </c>
      <c r="C38" s="93" t="s">
        <v>2759</v>
      </c>
      <c r="D38" s="94" t="s">
        <v>2759</v>
      </c>
      <c r="E38" s="92">
        <v>1</v>
      </c>
      <c r="F38" s="95"/>
      <c r="G38" s="90"/>
      <c r="H38" s="90"/>
      <c r="I38" s="85"/>
      <c r="J38" s="85"/>
      <c r="K38" s="85"/>
      <c r="L38" s="85"/>
      <c r="M38" s="85"/>
    </row>
    <row r="39" spans="1:13" ht="15.75" customHeight="1">
      <c r="A39" s="91">
        <v>3568597</v>
      </c>
      <c r="B39" s="92" t="s">
        <v>2744</v>
      </c>
      <c r="C39" s="93" t="s">
        <v>2778</v>
      </c>
      <c r="D39" s="94" t="s">
        <v>2778</v>
      </c>
      <c r="E39" s="92">
        <v>1</v>
      </c>
      <c r="F39" s="95"/>
      <c r="G39" s="90"/>
      <c r="H39" s="90"/>
      <c r="I39" s="85"/>
      <c r="J39" s="85"/>
      <c r="K39" s="85"/>
      <c r="L39" s="85"/>
      <c r="M39" s="85"/>
    </row>
    <row r="40" spans="1:13" ht="15.75" customHeight="1">
      <c r="A40" s="91">
        <v>3843195</v>
      </c>
      <c r="B40" s="92" t="s">
        <v>2744</v>
      </c>
      <c r="C40" s="93" t="s">
        <v>2759</v>
      </c>
      <c r="D40" s="92">
        <v>0</v>
      </c>
      <c r="E40" s="92">
        <v>0</v>
      </c>
      <c r="F40" s="95"/>
      <c r="G40" s="90"/>
      <c r="H40" s="90"/>
      <c r="I40" s="85"/>
      <c r="J40" s="85"/>
      <c r="K40" s="85"/>
      <c r="L40" s="85"/>
      <c r="M40" s="85"/>
    </row>
    <row r="41" spans="1:13" ht="15.75" customHeight="1">
      <c r="A41" s="91">
        <v>3892488</v>
      </c>
      <c r="B41" s="92" t="s">
        <v>2744</v>
      </c>
      <c r="C41" s="93" t="s">
        <v>2778</v>
      </c>
      <c r="D41" s="92">
        <v>0</v>
      </c>
      <c r="E41" s="92">
        <v>0</v>
      </c>
      <c r="F41" s="95"/>
      <c r="G41" s="90"/>
      <c r="H41" s="90"/>
      <c r="I41" s="85"/>
      <c r="J41" s="85"/>
      <c r="K41" s="85"/>
      <c r="L41" s="85"/>
      <c r="M41" s="85"/>
    </row>
    <row r="42" spans="1:13" ht="15.75" customHeight="1">
      <c r="A42" s="91">
        <v>4066494</v>
      </c>
      <c r="B42" s="92" t="s">
        <v>2744</v>
      </c>
      <c r="C42" s="93" t="s">
        <v>2778</v>
      </c>
      <c r="D42" s="94" t="s">
        <v>2778</v>
      </c>
      <c r="E42" s="92">
        <v>1</v>
      </c>
      <c r="F42" s="95"/>
      <c r="G42" s="90"/>
      <c r="H42" s="90"/>
      <c r="I42" s="85"/>
      <c r="J42" s="85"/>
      <c r="K42" s="85"/>
      <c r="L42" s="85"/>
      <c r="M42" s="85"/>
    </row>
    <row r="43" spans="1:13" ht="15.75" customHeight="1">
      <c r="A43" s="91">
        <v>4307755</v>
      </c>
      <c r="B43" s="92" t="s">
        <v>2760</v>
      </c>
      <c r="C43" s="93" t="s">
        <v>2759</v>
      </c>
      <c r="D43" s="94" t="s">
        <v>2759</v>
      </c>
      <c r="E43" s="92">
        <v>3</v>
      </c>
      <c r="F43" s="95"/>
      <c r="G43" s="90"/>
      <c r="H43" s="90"/>
      <c r="I43" s="85"/>
      <c r="J43" s="85"/>
      <c r="K43" s="85"/>
      <c r="L43" s="85"/>
      <c r="M43" s="85"/>
    </row>
    <row r="44" spans="1:13" ht="15.75" customHeight="1">
      <c r="A44" s="91">
        <v>4423366</v>
      </c>
      <c r="B44" s="92" t="s">
        <v>2760</v>
      </c>
      <c r="C44" s="93" t="s">
        <v>2759</v>
      </c>
      <c r="D44" s="92">
        <v>0</v>
      </c>
      <c r="E44" s="92">
        <v>0</v>
      </c>
      <c r="F44" s="95"/>
      <c r="G44" s="90"/>
      <c r="H44" s="90"/>
      <c r="I44" s="85"/>
      <c r="J44" s="85"/>
      <c r="K44" s="85"/>
      <c r="L44" s="85"/>
      <c r="M44" s="85"/>
    </row>
    <row r="45" spans="1:13" ht="15.75" customHeight="1">
      <c r="A45" s="91">
        <v>4460688</v>
      </c>
      <c r="B45" s="92" t="s">
        <v>2744</v>
      </c>
      <c r="C45" s="93" t="s">
        <v>2778</v>
      </c>
      <c r="D45" s="94" t="s">
        <v>2812</v>
      </c>
      <c r="E45" s="94" t="s">
        <v>2813</v>
      </c>
      <c r="F45" s="95"/>
      <c r="G45" s="90"/>
      <c r="H45" s="90"/>
      <c r="I45" s="85"/>
      <c r="J45" s="85"/>
      <c r="K45" s="85"/>
      <c r="L45" s="85"/>
      <c r="M45" s="85"/>
    </row>
    <row r="46" spans="1:13" ht="15.75" customHeight="1">
      <c r="A46" s="91">
        <v>4465967</v>
      </c>
      <c r="B46" s="92" t="s">
        <v>2744</v>
      </c>
      <c r="C46" s="93" t="s">
        <v>2759</v>
      </c>
      <c r="D46" s="92">
        <v>0</v>
      </c>
      <c r="E46" s="92">
        <v>0</v>
      </c>
      <c r="F46" s="95"/>
      <c r="G46" s="90"/>
      <c r="H46" s="90"/>
      <c r="I46" s="85"/>
      <c r="J46" s="85"/>
      <c r="K46" s="85"/>
      <c r="L46" s="85"/>
      <c r="M46" s="85"/>
    </row>
    <row r="47" spans="1:13" ht="15.75" customHeight="1">
      <c r="A47" s="91">
        <v>4628496</v>
      </c>
      <c r="B47" s="92" t="s">
        <v>2744</v>
      </c>
      <c r="C47" s="93" t="s">
        <v>2759</v>
      </c>
      <c r="D47" s="94" t="s">
        <v>2759</v>
      </c>
      <c r="E47" s="92">
        <v>1</v>
      </c>
      <c r="F47" s="95"/>
      <c r="G47" s="90"/>
      <c r="H47" s="90"/>
      <c r="I47" s="85"/>
      <c r="J47" s="85"/>
      <c r="K47" s="85"/>
      <c r="L47" s="85"/>
      <c r="M47" s="85"/>
    </row>
    <row r="48" spans="1:13" ht="15.75" customHeight="1">
      <c r="A48" s="91">
        <v>4629169</v>
      </c>
      <c r="B48" s="92" t="s">
        <v>2760</v>
      </c>
      <c r="C48" s="93" t="s">
        <v>2759</v>
      </c>
      <c r="D48" s="94" t="s">
        <v>2759</v>
      </c>
      <c r="E48" s="92">
        <v>2</v>
      </c>
      <c r="F48" s="95"/>
      <c r="G48" s="90"/>
      <c r="H48" s="90"/>
      <c r="I48" s="85"/>
      <c r="J48" s="85"/>
      <c r="K48" s="85"/>
      <c r="L48" s="85"/>
      <c r="M48" s="85"/>
    </row>
    <row r="49" spans="1:13" ht="15.75" customHeight="1">
      <c r="A49" s="90"/>
      <c r="B49" s="90"/>
      <c r="C49" s="101"/>
      <c r="D49" s="101"/>
      <c r="E49" s="101"/>
      <c r="F49" s="95"/>
      <c r="G49" s="90"/>
      <c r="H49" s="90"/>
      <c r="I49" s="85"/>
      <c r="J49" s="85"/>
      <c r="K49" s="85"/>
      <c r="L49" s="85"/>
      <c r="M49" s="85"/>
    </row>
    <row r="50" spans="1:13" ht="15.75" customHeight="1">
      <c r="A50" s="90"/>
      <c r="B50" s="90"/>
      <c r="C50" s="101"/>
      <c r="D50" s="101"/>
      <c r="E50" s="101"/>
      <c r="F50" s="95"/>
      <c r="G50" s="90"/>
      <c r="H50" s="90"/>
      <c r="I50" s="85"/>
      <c r="J50" s="85"/>
      <c r="K50" s="85"/>
      <c r="L50" s="85"/>
      <c r="M50" s="85"/>
    </row>
    <row r="51" spans="1:13" ht="15.75" customHeight="1">
      <c r="A51" s="90"/>
      <c r="B51" s="90"/>
      <c r="C51" s="101"/>
      <c r="D51" s="101"/>
      <c r="E51" s="101"/>
      <c r="F51" s="95"/>
      <c r="G51" s="90"/>
      <c r="H51" s="90"/>
      <c r="I51" s="85"/>
      <c r="J51" s="85"/>
      <c r="K51" s="85"/>
      <c r="L51" s="85"/>
      <c r="M51" s="85"/>
    </row>
    <row r="52" spans="1:13" ht="15.75" customHeight="1">
      <c r="A52" s="90"/>
      <c r="B52" s="90"/>
      <c r="C52" s="101"/>
      <c r="D52" s="101"/>
      <c r="E52" s="101"/>
      <c r="F52" s="95"/>
      <c r="G52" s="90"/>
      <c r="H52" s="90"/>
      <c r="I52" s="85"/>
      <c r="J52" s="85"/>
      <c r="K52" s="85"/>
      <c r="L52" s="85"/>
      <c r="M52" s="85"/>
    </row>
    <row r="53" spans="1:13" ht="15.75" customHeight="1">
      <c r="A53" s="90"/>
      <c r="B53" s="90"/>
      <c r="C53" s="101"/>
      <c r="D53" s="101"/>
      <c r="E53" s="101"/>
      <c r="F53" s="95"/>
      <c r="G53" s="90"/>
      <c r="H53" s="90"/>
      <c r="I53" s="85"/>
      <c r="J53" s="85"/>
      <c r="K53" s="85"/>
      <c r="L53" s="85"/>
      <c r="M53" s="85"/>
    </row>
    <row r="54" spans="1:13" ht="15.75" customHeight="1">
      <c r="A54" s="102"/>
      <c r="B54" s="103"/>
      <c r="C54" s="103"/>
      <c r="D54" s="101"/>
      <c r="E54" s="101"/>
      <c r="F54" s="101"/>
      <c r="G54" s="90"/>
      <c r="H54" s="90"/>
      <c r="I54" s="85"/>
      <c r="J54" s="85"/>
      <c r="K54" s="85"/>
      <c r="L54" s="85"/>
      <c r="M54" s="85"/>
    </row>
    <row r="55" spans="1:13" ht="15.75" customHeight="1">
      <c r="A55" s="102"/>
      <c r="B55" s="103"/>
      <c r="C55" s="103"/>
      <c r="D55" s="101"/>
      <c r="E55" s="101"/>
      <c r="F55" s="101"/>
      <c r="G55" s="90"/>
      <c r="H55" s="90"/>
      <c r="I55" s="85"/>
      <c r="J55" s="85"/>
      <c r="K55" s="85"/>
      <c r="L55" s="85"/>
      <c r="M55" s="85"/>
    </row>
    <row r="56" spans="1:13" ht="15.75" customHeight="1">
      <c r="A56" s="90"/>
      <c r="B56" s="90"/>
      <c r="C56" s="101"/>
      <c r="D56" s="101"/>
      <c r="E56" s="101"/>
      <c r="F56" s="101"/>
      <c r="G56" s="90"/>
      <c r="H56" s="90"/>
      <c r="I56" s="85"/>
      <c r="J56" s="85"/>
      <c r="K56" s="85"/>
      <c r="L56" s="85"/>
      <c r="M56" s="85"/>
    </row>
    <row r="57" spans="1:13" ht="15.75" customHeight="1">
      <c r="A57" s="90"/>
      <c r="B57" s="90"/>
      <c r="C57" s="101"/>
      <c r="D57" s="101"/>
      <c r="E57" s="101"/>
      <c r="F57" s="101"/>
      <c r="G57" s="90"/>
      <c r="H57" s="90"/>
      <c r="I57" s="85"/>
      <c r="J57" s="85"/>
      <c r="K57" s="85"/>
      <c r="L57" s="85"/>
      <c r="M57" s="85"/>
    </row>
    <row r="58" spans="1:13" ht="15.75" customHeight="1">
      <c r="A58" s="90"/>
      <c r="B58" s="90"/>
      <c r="C58" s="101"/>
      <c r="D58" s="101"/>
      <c r="E58" s="101"/>
      <c r="F58" s="101"/>
      <c r="G58" s="90"/>
      <c r="H58" s="90"/>
      <c r="I58" s="85"/>
      <c r="J58" s="85"/>
      <c r="K58" s="85"/>
      <c r="L58" s="85"/>
      <c r="M58" s="85"/>
    </row>
    <row r="59" spans="1:13" ht="15.75" customHeight="1">
      <c r="A59" s="90"/>
      <c r="B59" s="90"/>
      <c r="C59" s="101"/>
      <c r="D59" s="101"/>
      <c r="E59" s="101"/>
      <c r="F59" s="101"/>
      <c r="G59" s="90"/>
      <c r="H59" s="90"/>
      <c r="I59" s="85"/>
      <c r="J59" s="85"/>
      <c r="K59" s="85"/>
      <c r="L59" s="85"/>
      <c r="M59" s="85"/>
    </row>
    <row r="60" spans="1:13" ht="15.75" customHeight="1">
      <c r="A60" s="90"/>
      <c r="B60" s="90"/>
      <c r="C60" s="101"/>
      <c r="D60" s="101"/>
      <c r="E60" s="101"/>
      <c r="F60" s="101"/>
      <c r="G60" s="90"/>
      <c r="H60" s="90"/>
      <c r="I60" s="85"/>
      <c r="J60" s="85"/>
      <c r="K60" s="85"/>
      <c r="L60" s="85"/>
      <c r="M60" s="85"/>
    </row>
    <row r="61" spans="1:13" ht="15.75" customHeight="1">
      <c r="A61" s="90"/>
      <c r="B61" s="90"/>
      <c r="C61" s="101"/>
      <c r="D61" s="101"/>
      <c r="E61" s="101"/>
      <c r="F61" s="101"/>
      <c r="G61" s="90"/>
      <c r="H61" s="90"/>
      <c r="I61" s="85"/>
      <c r="J61" s="85"/>
      <c r="K61" s="85"/>
      <c r="L61" s="85"/>
      <c r="M61" s="85"/>
    </row>
    <row r="62" spans="1:13" ht="15.75" customHeight="1">
      <c r="A62" s="90"/>
      <c r="B62" s="90"/>
      <c r="C62" s="101"/>
      <c r="D62" s="101"/>
      <c r="E62" s="101"/>
      <c r="F62" s="101"/>
      <c r="G62" s="90"/>
      <c r="H62" s="90"/>
      <c r="I62" s="85"/>
      <c r="J62" s="85"/>
      <c r="K62" s="85"/>
      <c r="L62" s="85"/>
      <c r="M62" s="85"/>
    </row>
    <row r="63" spans="1:13" ht="15.75" customHeight="1">
      <c r="A63" s="90"/>
      <c r="B63" s="90"/>
      <c r="C63" s="101"/>
      <c r="D63" s="101"/>
      <c r="E63" s="101"/>
      <c r="F63" s="101"/>
      <c r="G63" s="90"/>
      <c r="H63" s="90"/>
      <c r="I63" s="85"/>
      <c r="J63" s="85"/>
      <c r="K63" s="85"/>
      <c r="L63" s="85"/>
      <c r="M63" s="85"/>
    </row>
    <row r="64" spans="1:13" ht="15.75" customHeight="1">
      <c r="A64" s="90"/>
      <c r="B64" s="90"/>
      <c r="C64" s="101"/>
      <c r="D64" s="101"/>
      <c r="E64" s="101"/>
      <c r="F64" s="101"/>
      <c r="G64" s="90"/>
      <c r="H64" s="90"/>
      <c r="I64" s="85"/>
      <c r="J64" s="85"/>
      <c r="K64" s="85"/>
      <c r="L64" s="85"/>
      <c r="M64" s="85"/>
    </row>
    <row r="65" spans="1:13" ht="15.75" customHeight="1">
      <c r="A65" s="90"/>
      <c r="B65" s="90"/>
      <c r="C65" s="101"/>
      <c r="D65" s="101"/>
      <c r="E65" s="101"/>
      <c r="F65" s="101"/>
      <c r="G65" s="90"/>
      <c r="H65" s="90"/>
      <c r="I65" s="85"/>
      <c r="J65" s="85"/>
      <c r="K65" s="85"/>
      <c r="L65" s="85"/>
      <c r="M65" s="85"/>
    </row>
    <row r="66" spans="1:13" ht="15.75" customHeight="1">
      <c r="A66" s="90"/>
      <c r="B66" s="90"/>
      <c r="C66" s="101"/>
      <c r="D66" s="101"/>
      <c r="E66" s="101"/>
      <c r="F66" s="101"/>
      <c r="G66" s="90"/>
      <c r="H66" s="90"/>
      <c r="I66" s="85"/>
      <c r="J66" s="85"/>
      <c r="K66" s="85"/>
      <c r="L66" s="85"/>
      <c r="M66" s="85"/>
    </row>
    <row r="67" spans="1:13" ht="15.75" customHeight="1">
      <c r="A67" s="90"/>
      <c r="B67" s="90"/>
      <c r="C67" s="101"/>
      <c r="D67" s="101"/>
      <c r="E67" s="101"/>
      <c r="F67" s="101"/>
      <c r="G67" s="90"/>
      <c r="H67" s="90"/>
      <c r="I67" s="85"/>
      <c r="J67" s="85"/>
      <c r="K67" s="85"/>
      <c r="L67" s="85"/>
      <c r="M67" s="85"/>
    </row>
    <row r="68" spans="1:13" ht="15.75" customHeight="1">
      <c r="A68" s="90"/>
      <c r="B68" s="90"/>
      <c r="C68" s="101"/>
      <c r="D68" s="101"/>
      <c r="E68" s="101"/>
      <c r="F68" s="101"/>
      <c r="G68" s="90"/>
      <c r="H68" s="90"/>
      <c r="I68" s="85"/>
      <c r="J68" s="85"/>
      <c r="K68" s="85"/>
      <c r="L68" s="85"/>
      <c r="M68" s="85"/>
    </row>
    <row r="69" spans="1:13" ht="15.75" customHeight="1">
      <c r="A69" s="85"/>
      <c r="B69" s="85"/>
      <c r="C69" s="86"/>
      <c r="D69" s="86"/>
      <c r="E69" s="86"/>
      <c r="F69" s="86"/>
      <c r="G69" s="85"/>
      <c r="H69" s="85"/>
      <c r="I69" s="85"/>
      <c r="J69" s="85"/>
      <c r="K69" s="85"/>
      <c r="L69" s="85"/>
      <c r="M69" s="85"/>
    </row>
    <row r="70" spans="1:13" ht="15.75" customHeight="1">
      <c r="A70" s="85"/>
      <c r="B70" s="85"/>
      <c r="C70" s="86"/>
      <c r="D70" s="86"/>
      <c r="E70" s="86"/>
      <c r="F70" s="86"/>
      <c r="G70" s="85"/>
      <c r="H70" s="85"/>
      <c r="I70" s="85"/>
      <c r="J70" s="85"/>
      <c r="K70" s="85"/>
      <c r="L70" s="85"/>
      <c r="M70" s="85"/>
    </row>
    <row r="71" spans="1:13" ht="15.75" customHeight="1">
      <c r="A71" s="85"/>
      <c r="B71" s="85"/>
      <c r="C71" s="86"/>
      <c r="D71" s="86"/>
      <c r="E71" s="86"/>
      <c r="F71" s="86"/>
      <c r="G71" s="85"/>
      <c r="H71" s="85"/>
      <c r="I71" s="85"/>
      <c r="J71" s="85"/>
      <c r="K71" s="85"/>
      <c r="L71" s="85"/>
      <c r="M71" s="85"/>
    </row>
    <row r="72" spans="1:13" ht="15.75" customHeight="1">
      <c r="A72" s="85"/>
      <c r="B72" s="85"/>
      <c r="C72" s="86"/>
      <c r="D72" s="86"/>
      <c r="E72" s="86"/>
      <c r="F72" s="86"/>
      <c r="G72" s="85"/>
      <c r="H72" s="85"/>
      <c r="I72" s="85"/>
      <c r="J72" s="85"/>
      <c r="K72" s="85"/>
      <c r="L72" s="85"/>
      <c r="M72" s="85"/>
    </row>
    <row r="73" spans="1:13" ht="15.75" customHeight="1">
      <c r="A73" s="85"/>
      <c r="B73" s="85"/>
      <c r="C73" s="86"/>
      <c r="D73" s="86"/>
      <c r="E73" s="86"/>
      <c r="F73" s="86"/>
      <c r="G73" s="85"/>
      <c r="H73" s="85"/>
      <c r="I73" s="85"/>
      <c r="J73" s="85"/>
      <c r="K73" s="85"/>
      <c r="L73" s="85"/>
      <c r="M73" s="85"/>
    </row>
    <row r="74" spans="1:13" ht="15.75" customHeight="1">
      <c r="A74" s="85"/>
      <c r="B74" s="85"/>
      <c r="C74" s="86"/>
      <c r="D74" s="86"/>
      <c r="E74" s="86"/>
      <c r="F74" s="86"/>
      <c r="G74" s="85"/>
      <c r="H74" s="85"/>
      <c r="I74" s="85"/>
      <c r="J74" s="85"/>
      <c r="K74" s="85"/>
      <c r="L74" s="85"/>
      <c r="M74" s="85"/>
    </row>
    <row r="75" spans="1:13" ht="15.75" customHeight="1">
      <c r="A75" s="85"/>
      <c r="B75" s="85"/>
      <c r="C75" s="86"/>
      <c r="D75" s="86"/>
      <c r="E75" s="86"/>
      <c r="F75" s="86"/>
      <c r="G75" s="85"/>
      <c r="H75" s="85"/>
      <c r="I75" s="85"/>
      <c r="J75" s="85"/>
      <c r="K75" s="85"/>
      <c r="L75" s="85"/>
      <c r="M75" s="85"/>
    </row>
    <row r="76" spans="1:13" ht="15.75" customHeight="1">
      <c r="A76" s="85"/>
      <c r="B76" s="85"/>
      <c r="C76" s="86"/>
      <c r="D76" s="86"/>
      <c r="E76" s="86"/>
      <c r="F76" s="86"/>
      <c r="G76" s="85"/>
      <c r="H76" s="85"/>
      <c r="I76" s="85"/>
      <c r="J76" s="85"/>
      <c r="K76" s="85"/>
      <c r="L76" s="85"/>
      <c r="M76" s="85"/>
    </row>
    <row r="77" spans="1:13" ht="15.75" customHeight="1">
      <c r="A77" s="85"/>
      <c r="B77" s="85"/>
      <c r="C77" s="86"/>
      <c r="D77" s="86"/>
      <c r="E77" s="86"/>
      <c r="F77" s="86"/>
      <c r="G77" s="85"/>
      <c r="H77" s="85"/>
      <c r="I77" s="85"/>
      <c r="J77" s="85"/>
      <c r="K77" s="85"/>
      <c r="L77" s="85"/>
      <c r="M77" s="85"/>
    </row>
    <row r="78" spans="1:13" ht="15.75" customHeight="1">
      <c r="A78" s="85"/>
      <c r="B78" s="85"/>
      <c r="C78" s="86"/>
      <c r="D78" s="86"/>
      <c r="E78" s="86"/>
      <c r="F78" s="86"/>
      <c r="G78" s="85"/>
      <c r="H78" s="85"/>
      <c r="I78" s="85"/>
      <c r="J78" s="85"/>
      <c r="K78" s="85"/>
      <c r="L78" s="85"/>
      <c r="M78" s="85"/>
    </row>
    <row r="79" spans="1:13" ht="15.75" customHeight="1">
      <c r="A79" s="85"/>
      <c r="B79" s="85"/>
      <c r="C79" s="86"/>
      <c r="D79" s="86"/>
      <c r="E79" s="86"/>
      <c r="F79" s="86"/>
      <c r="G79" s="85"/>
      <c r="H79" s="85"/>
      <c r="I79" s="85"/>
      <c r="J79" s="85"/>
      <c r="K79" s="85"/>
      <c r="L79" s="85"/>
      <c r="M79" s="85"/>
    </row>
    <row r="80" spans="1:13" ht="15.75" customHeight="1">
      <c r="A80" s="85"/>
      <c r="B80" s="85"/>
      <c r="C80" s="86"/>
      <c r="D80" s="86"/>
      <c r="E80" s="86"/>
      <c r="F80" s="86"/>
      <c r="G80" s="85"/>
      <c r="H80" s="85"/>
      <c r="I80" s="85"/>
      <c r="J80" s="85"/>
      <c r="K80" s="85"/>
      <c r="L80" s="85"/>
      <c r="M80" s="85"/>
    </row>
    <row r="81" spans="1:13" ht="15.75" customHeight="1">
      <c r="A81" s="85"/>
      <c r="B81" s="85"/>
      <c r="C81" s="86"/>
      <c r="D81" s="86"/>
      <c r="E81" s="86"/>
      <c r="F81" s="86"/>
      <c r="G81" s="85"/>
      <c r="H81" s="85"/>
      <c r="I81" s="85"/>
      <c r="J81" s="85"/>
      <c r="K81" s="85"/>
      <c r="L81" s="85"/>
      <c r="M81" s="85"/>
    </row>
    <row r="82" spans="1:13" ht="15.75" customHeight="1">
      <c r="A82" s="85"/>
      <c r="B82" s="85"/>
      <c r="C82" s="86"/>
      <c r="D82" s="86"/>
      <c r="E82" s="86"/>
      <c r="F82" s="86"/>
      <c r="G82" s="85"/>
      <c r="H82" s="85"/>
      <c r="I82" s="85"/>
      <c r="J82" s="85"/>
      <c r="K82" s="85"/>
      <c r="L82" s="85"/>
      <c r="M82" s="85"/>
    </row>
    <row r="83" spans="1:13" ht="15.75" customHeight="1">
      <c r="A83" s="85"/>
      <c r="B83" s="85"/>
      <c r="C83" s="86"/>
      <c r="D83" s="86"/>
      <c r="E83" s="86"/>
      <c r="F83" s="86"/>
      <c r="G83" s="85"/>
      <c r="H83" s="85"/>
      <c r="I83" s="85"/>
      <c r="J83" s="85"/>
      <c r="K83" s="85"/>
      <c r="L83" s="85"/>
      <c r="M83" s="85"/>
    </row>
    <row r="84" spans="1:13" ht="15.75" customHeight="1">
      <c r="A84" s="85"/>
      <c r="B84" s="85"/>
      <c r="C84" s="86"/>
      <c r="D84" s="86"/>
      <c r="E84" s="86"/>
      <c r="F84" s="86"/>
      <c r="G84" s="85"/>
      <c r="H84" s="85"/>
      <c r="I84" s="85"/>
      <c r="J84" s="85"/>
      <c r="K84" s="85"/>
      <c r="L84" s="85"/>
      <c r="M84" s="85"/>
    </row>
    <row r="85" spans="1:13" ht="15.75" customHeight="1">
      <c r="A85" s="85"/>
      <c r="B85" s="85"/>
      <c r="C85" s="86"/>
      <c r="D85" s="86"/>
      <c r="E85" s="86"/>
      <c r="F85" s="86"/>
      <c r="G85" s="85"/>
      <c r="H85" s="85"/>
      <c r="I85" s="85"/>
      <c r="J85" s="85"/>
      <c r="K85" s="85"/>
      <c r="L85" s="85"/>
      <c r="M85" s="85"/>
    </row>
    <row r="86" spans="1:13" ht="15.75" customHeight="1">
      <c r="A86" s="85"/>
      <c r="B86" s="85"/>
      <c r="C86" s="86"/>
      <c r="D86" s="86"/>
      <c r="E86" s="86"/>
      <c r="F86" s="86"/>
      <c r="G86" s="85"/>
      <c r="H86" s="85"/>
      <c r="I86" s="85"/>
      <c r="J86" s="85"/>
      <c r="K86" s="85"/>
      <c r="L86" s="85"/>
      <c r="M86" s="85"/>
    </row>
    <row r="87" spans="1:13" ht="15.75" customHeight="1">
      <c r="A87" s="85"/>
      <c r="B87" s="85"/>
      <c r="C87" s="86"/>
      <c r="D87" s="86"/>
      <c r="E87" s="86"/>
      <c r="F87" s="86"/>
      <c r="G87" s="85"/>
      <c r="H87" s="85"/>
      <c r="I87" s="85"/>
      <c r="J87" s="85"/>
      <c r="K87" s="85"/>
      <c r="L87" s="85"/>
      <c r="M87" s="85"/>
    </row>
    <row r="88" spans="1:13" ht="15.75" customHeight="1">
      <c r="A88" s="85"/>
      <c r="B88" s="85"/>
      <c r="C88" s="86"/>
      <c r="D88" s="86"/>
      <c r="E88" s="86"/>
      <c r="F88" s="86"/>
      <c r="G88" s="85"/>
      <c r="H88" s="85"/>
      <c r="I88" s="85"/>
      <c r="J88" s="85"/>
      <c r="K88" s="85"/>
      <c r="L88" s="85"/>
      <c r="M88" s="85"/>
    </row>
    <row r="89" spans="1:13" ht="15.75" customHeight="1">
      <c r="A89" s="85"/>
      <c r="B89" s="85"/>
      <c r="C89" s="86"/>
      <c r="D89" s="86"/>
      <c r="E89" s="86"/>
      <c r="F89" s="86"/>
      <c r="G89" s="85"/>
      <c r="H89" s="85"/>
      <c r="I89" s="85"/>
      <c r="J89" s="85"/>
      <c r="K89" s="85"/>
      <c r="L89" s="85"/>
      <c r="M89" s="85"/>
    </row>
    <row r="90" spans="1:13" ht="15.75" customHeight="1">
      <c r="A90" s="85"/>
      <c r="B90" s="85"/>
      <c r="C90" s="86"/>
      <c r="D90" s="86"/>
      <c r="E90" s="86"/>
      <c r="F90" s="86"/>
      <c r="G90" s="85"/>
      <c r="H90" s="85"/>
      <c r="I90" s="85"/>
      <c r="J90" s="85"/>
      <c r="K90" s="85"/>
      <c r="L90" s="85"/>
      <c r="M90" s="85"/>
    </row>
    <row r="91" spans="1:13" ht="15.75" customHeight="1">
      <c r="A91" s="85"/>
      <c r="B91" s="85"/>
      <c r="C91" s="86"/>
      <c r="D91" s="86"/>
      <c r="E91" s="86"/>
      <c r="F91" s="86"/>
      <c r="G91" s="85"/>
      <c r="H91" s="85"/>
      <c r="I91" s="85"/>
      <c r="J91" s="85"/>
      <c r="K91" s="85"/>
      <c r="L91" s="85"/>
      <c r="M91" s="85"/>
    </row>
    <row r="92" spans="1:13" ht="15.75" customHeight="1">
      <c r="A92" s="85"/>
      <c r="B92" s="85"/>
      <c r="C92" s="86"/>
      <c r="D92" s="86"/>
      <c r="E92" s="86"/>
      <c r="F92" s="86"/>
      <c r="G92" s="85"/>
      <c r="H92" s="85"/>
      <c r="I92" s="85"/>
      <c r="J92" s="85"/>
      <c r="K92" s="85"/>
      <c r="L92" s="85"/>
      <c r="M92" s="85"/>
    </row>
    <row r="93" spans="1:13" ht="15.75" customHeight="1">
      <c r="A93" s="85"/>
      <c r="B93" s="85"/>
      <c r="C93" s="86"/>
      <c r="D93" s="86"/>
      <c r="E93" s="86"/>
      <c r="F93" s="86"/>
      <c r="G93" s="85"/>
      <c r="H93" s="85"/>
      <c r="I93" s="85"/>
      <c r="J93" s="85"/>
      <c r="K93" s="85"/>
      <c r="L93" s="85"/>
      <c r="M93" s="85"/>
    </row>
    <row r="94" spans="1:13" ht="15.75" customHeight="1">
      <c r="A94" s="85"/>
      <c r="B94" s="85"/>
      <c r="C94" s="86"/>
      <c r="D94" s="86"/>
      <c r="E94" s="86"/>
      <c r="F94" s="86"/>
      <c r="G94" s="85"/>
      <c r="H94" s="85"/>
      <c r="I94" s="85"/>
      <c r="J94" s="85"/>
      <c r="K94" s="85"/>
      <c r="L94" s="85"/>
      <c r="M94" s="85"/>
    </row>
    <row r="95" spans="1:13" ht="15.75" customHeight="1">
      <c r="A95" s="85"/>
      <c r="B95" s="85"/>
      <c r="C95" s="86"/>
      <c r="D95" s="86"/>
      <c r="E95" s="86"/>
      <c r="F95" s="86"/>
      <c r="G95" s="85"/>
      <c r="H95" s="85"/>
      <c r="I95" s="85"/>
      <c r="J95" s="85"/>
      <c r="K95" s="85"/>
      <c r="L95" s="85"/>
      <c r="M95" s="85"/>
    </row>
    <row r="96" spans="1:13" ht="15.75" customHeight="1">
      <c r="A96" s="85"/>
      <c r="B96" s="85"/>
      <c r="C96" s="86"/>
      <c r="D96" s="86"/>
      <c r="E96" s="86"/>
      <c r="F96" s="86"/>
      <c r="G96" s="85"/>
      <c r="H96" s="85"/>
      <c r="I96" s="85"/>
      <c r="J96" s="85"/>
      <c r="K96" s="85"/>
      <c r="L96" s="85"/>
      <c r="M96" s="85"/>
    </row>
    <row r="97" spans="1:13" ht="15.75" customHeight="1">
      <c r="A97" s="85"/>
      <c r="B97" s="85"/>
      <c r="C97" s="86"/>
      <c r="D97" s="86"/>
      <c r="E97" s="86"/>
      <c r="F97" s="86"/>
      <c r="G97" s="85"/>
      <c r="H97" s="85"/>
      <c r="I97" s="85"/>
      <c r="J97" s="85"/>
      <c r="K97" s="85"/>
      <c r="L97" s="85"/>
      <c r="M97" s="85"/>
    </row>
    <row r="98" spans="1:13" ht="15.75" customHeight="1">
      <c r="A98" s="85"/>
      <c r="B98" s="85"/>
      <c r="C98" s="86"/>
      <c r="D98" s="86"/>
      <c r="E98" s="86"/>
      <c r="F98" s="86"/>
      <c r="G98" s="85"/>
      <c r="H98" s="85"/>
      <c r="I98" s="85"/>
      <c r="J98" s="85"/>
      <c r="K98" s="85"/>
      <c r="L98" s="85"/>
      <c r="M98" s="85"/>
    </row>
    <row r="99" spans="1:13" ht="15.75" customHeight="1">
      <c r="A99" s="85"/>
      <c r="B99" s="85"/>
      <c r="C99" s="86"/>
      <c r="D99" s="86"/>
      <c r="E99" s="86"/>
      <c r="F99" s="86"/>
      <c r="G99" s="85"/>
      <c r="H99" s="85"/>
      <c r="I99" s="85"/>
      <c r="J99" s="85"/>
      <c r="K99" s="85"/>
      <c r="L99" s="85"/>
      <c r="M99" s="85"/>
    </row>
    <row r="100" spans="1:13" ht="15.75" customHeight="1">
      <c r="A100" s="85"/>
      <c r="B100" s="85"/>
      <c r="C100" s="86"/>
      <c r="D100" s="86"/>
      <c r="E100" s="86"/>
      <c r="F100" s="86"/>
      <c r="G100" s="85"/>
      <c r="H100" s="85"/>
      <c r="I100" s="85"/>
      <c r="J100" s="85"/>
      <c r="K100" s="85"/>
      <c r="L100" s="85"/>
      <c r="M100" s="85"/>
    </row>
    <row r="101" spans="1:13" ht="15.75" customHeight="1">
      <c r="A101" s="85"/>
      <c r="B101" s="85"/>
      <c r="C101" s="86"/>
      <c r="D101" s="86"/>
      <c r="E101" s="86"/>
      <c r="F101" s="86"/>
      <c r="G101" s="85"/>
      <c r="H101" s="85"/>
      <c r="I101" s="85"/>
      <c r="J101" s="85"/>
      <c r="K101" s="85"/>
      <c r="L101" s="85"/>
      <c r="M101" s="85"/>
    </row>
    <row r="102" spans="1:13" ht="15.75" customHeight="1">
      <c r="A102" s="85"/>
      <c r="B102" s="85"/>
      <c r="C102" s="86"/>
      <c r="D102" s="86"/>
      <c r="E102" s="86"/>
      <c r="F102" s="86"/>
      <c r="G102" s="85"/>
      <c r="H102" s="85"/>
      <c r="I102" s="85"/>
      <c r="J102" s="85"/>
      <c r="K102" s="85"/>
      <c r="L102" s="85"/>
      <c r="M102" s="85"/>
    </row>
    <row r="103" spans="1:13" ht="15.75" customHeight="1">
      <c r="A103" s="85"/>
      <c r="B103" s="85"/>
      <c r="C103" s="86"/>
      <c r="D103" s="86"/>
      <c r="E103" s="86"/>
      <c r="F103" s="86"/>
      <c r="G103" s="85"/>
      <c r="H103" s="85"/>
      <c r="I103" s="85"/>
      <c r="J103" s="85"/>
      <c r="K103" s="85"/>
      <c r="L103" s="85"/>
      <c r="M103" s="85"/>
    </row>
    <row r="104" spans="1:13" ht="15.75" customHeight="1">
      <c r="A104" s="85"/>
      <c r="B104" s="85"/>
      <c r="C104" s="86"/>
      <c r="D104" s="86"/>
      <c r="E104" s="86"/>
      <c r="F104" s="86"/>
      <c r="G104" s="85"/>
      <c r="H104" s="85"/>
      <c r="I104" s="85"/>
      <c r="J104" s="85"/>
      <c r="K104" s="85"/>
      <c r="L104" s="85"/>
      <c r="M104" s="85"/>
    </row>
    <row r="105" spans="1:13" ht="15.75" customHeight="1">
      <c r="A105" s="85"/>
      <c r="B105" s="85"/>
      <c r="C105" s="86"/>
      <c r="D105" s="86"/>
      <c r="E105" s="86"/>
      <c r="F105" s="86"/>
      <c r="G105" s="85"/>
      <c r="H105" s="85"/>
      <c r="I105" s="85"/>
      <c r="J105" s="85"/>
      <c r="K105" s="85"/>
      <c r="L105" s="85"/>
      <c r="M105" s="85"/>
    </row>
    <row r="106" spans="1:13" ht="15.75" customHeight="1">
      <c r="A106" s="85"/>
      <c r="B106" s="85"/>
      <c r="C106" s="86"/>
      <c r="D106" s="86"/>
      <c r="E106" s="86"/>
      <c r="F106" s="86"/>
      <c r="G106" s="85"/>
      <c r="H106" s="85"/>
      <c r="I106" s="85"/>
      <c r="J106" s="85"/>
      <c r="K106" s="85"/>
      <c r="L106" s="85"/>
      <c r="M106" s="85"/>
    </row>
    <row r="107" spans="1:13" ht="15.75" customHeight="1">
      <c r="A107" s="85"/>
      <c r="B107" s="85"/>
      <c r="C107" s="86"/>
      <c r="D107" s="86"/>
      <c r="E107" s="86"/>
      <c r="F107" s="86"/>
      <c r="G107" s="85"/>
      <c r="H107" s="85"/>
      <c r="I107" s="85"/>
      <c r="J107" s="85"/>
      <c r="K107" s="85"/>
      <c r="L107" s="85"/>
      <c r="M107" s="85"/>
    </row>
    <row r="108" spans="1:13" ht="15.75" customHeight="1">
      <c r="A108" s="85"/>
      <c r="B108" s="85"/>
      <c r="C108" s="86"/>
      <c r="D108" s="86"/>
      <c r="E108" s="86"/>
      <c r="F108" s="86"/>
      <c r="G108" s="85"/>
      <c r="H108" s="85"/>
      <c r="I108" s="85"/>
      <c r="J108" s="85"/>
      <c r="K108" s="85"/>
      <c r="L108" s="85"/>
      <c r="M108" s="85"/>
    </row>
    <row r="109" spans="1:13" ht="15.75" customHeight="1">
      <c r="A109" s="85"/>
      <c r="B109" s="85"/>
      <c r="C109" s="86"/>
      <c r="D109" s="86"/>
      <c r="E109" s="86"/>
      <c r="F109" s="86"/>
      <c r="G109" s="85"/>
      <c r="H109" s="85"/>
      <c r="I109" s="85"/>
      <c r="J109" s="85"/>
      <c r="K109" s="85"/>
      <c r="L109" s="85"/>
      <c r="M109" s="85"/>
    </row>
    <row r="110" spans="1:13" ht="15.75" customHeight="1">
      <c r="A110" s="85"/>
      <c r="B110" s="85"/>
      <c r="C110" s="86"/>
      <c r="D110" s="86"/>
      <c r="E110" s="86"/>
      <c r="F110" s="86"/>
      <c r="G110" s="85"/>
      <c r="H110" s="85"/>
      <c r="I110" s="85"/>
      <c r="J110" s="85"/>
      <c r="K110" s="85"/>
      <c r="L110" s="85"/>
      <c r="M110" s="85"/>
    </row>
    <row r="111" spans="1:13" ht="15.75" customHeight="1">
      <c r="A111" s="85"/>
      <c r="B111" s="85"/>
      <c r="C111" s="86"/>
      <c r="D111" s="86"/>
      <c r="E111" s="86"/>
      <c r="F111" s="86"/>
      <c r="G111" s="85"/>
      <c r="H111" s="85"/>
      <c r="I111" s="85"/>
      <c r="J111" s="85"/>
      <c r="K111" s="85"/>
      <c r="L111" s="85"/>
      <c r="M111" s="85"/>
    </row>
    <row r="112" spans="1:13" ht="15.75" customHeight="1">
      <c r="A112" s="85"/>
      <c r="B112" s="85"/>
      <c r="C112" s="86"/>
      <c r="D112" s="86"/>
      <c r="E112" s="86"/>
      <c r="F112" s="86"/>
      <c r="G112" s="85"/>
      <c r="H112" s="85"/>
      <c r="I112" s="85"/>
      <c r="J112" s="85"/>
      <c r="K112" s="85"/>
      <c r="L112" s="85"/>
      <c r="M112" s="85"/>
    </row>
    <row r="113" spans="1:13" ht="15.75" customHeight="1">
      <c r="A113" s="85"/>
      <c r="B113" s="85"/>
      <c r="C113" s="86"/>
      <c r="D113" s="86"/>
      <c r="E113" s="86"/>
      <c r="F113" s="86"/>
      <c r="G113" s="85"/>
      <c r="H113" s="85"/>
      <c r="I113" s="85"/>
      <c r="J113" s="85"/>
      <c r="K113" s="85"/>
      <c r="L113" s="85"/>
      <c r="M113" s="85"/>
    </row>
    <row r="114" spans="1:13" ht="15.75" customHeight="1">
      <c r="A114" s="85"/>
      <c r="B114" s="85"/>
      <c r="C114" s="86"/>
      <c r="D114" s="86"/>
      <c r="E114" s="86"/>
      <c r="F114" s="86"/>
      <c r="G114" s="85"/>
      <c r="H114" s="85"/>
      <c r="I114" s="85"/>
      <c r="J114" s="85"/>
      <c r="K114" s="85"/>
      <c r="L114" s="85"/>
      <c r="M114" s="85"/>
    </row>
    <row r="115" spans="1:13" ht="15.75" customHeight="1">
      <c r="A115" s="85"/>
      <c r="B115" s="85"/>
      <c r="C115" s="86"/>
      <c r="D115" s="86"/>
      <c r="E115" s="86"/>
      <c r="F115" s="86"/>
      <c r="G115" s="85"/>
      <c r="H115" s="85"/>
      <c r="I115" s="85"/>
      <c r="J115" s="85"/>
      <c r="K115" s="85"/>
      <c r="L115" s="85"/>
      <c r="M115" s="85"/>
    </row>
    <row r="116" spans="1:13" ht="15.75" customHeight="1">
      <c r="A116" s="85"/>
      <c r="B116" s="85"/>
      <c r="C116" s="86"/>
      <c r="D116" s="86"/>
      <c r="E116" s="86"/>
      <c r="F116" s="86"/>
      <c r="G116" s="85"/>
      <c r="H116" s="85"/>
      <c r="I116" s="85"/>
      <c r="J116" s="85"/>
      <c r="K116" s="85"/>
      <c r="L116" s="85"/>
      <c r="M116" s="85"/>
    </row>
    <row r="117" spans="1:13" ht="15.75" customHeight="1">
      <c r="A117" s="85"/>
      <c r="B117" s="85"/>
      <c r="C117" s="86"/>
      <c r="D117" s="86"/>
      <c r="E117" s="86"/>
      <c r="F117" s="86"/>
      <c r="G117" s="85"/>
      <c r="H117" s="85"/>
      <c r="I117" s="85"/>
      <c r="J117" s="85"/>
      <c r="K117" s="85"/>
      <c r="L117" s="85"/>
      <c r="M117" s="85"/>
    </row>
    <row r="118" spans="1:13" ht="15.75" customHeight="1">
      <c r="A118" s="85"/>
      <c r="B118" s="85"/>
      <c r="C118" s="86"/>
      <c r="D118" s="86"/>
      <c r="E118" s="86"/>
      <c r="F118" s="86"/>
      <c r="G118" s="85"/>
      <c r="H118" s="85"/>
      <c r="I118" s="85"/>
      <c r="J118" s="85"/>
      <c r="K118" s="85"/>
      <c r="L118" s="85"/>
      <c r="M118" s="85"/>
    </row>
    <row r="119" spans="1:13" ht="15.75" customHeight="1">
      <c r="A119" s="85"/>
      <c r="B119" s="85"/>
      <c r="C119" s="86"/>
      <c r="D119" s="86"/>
      <c r="E119" s="86"/>
      <c r="F119" s="86"/>
      <c r="G119" s="85"/>
      <c r="H119" s="85"/>
      <c r="I119" s="85"/>
      <c r="J119" s="85"/>
      <c r="K119" s="85"/>
      <c r="L119" s="85"/>
      <c r="M119" s="85"/>
    </row>
    <row r="120" spans="1:13" ht="15.75" customHeight="1">
      <c r="A120" s="85"/>
      <c r="B120" s="85"/>
      <c r="C120" s="86"/>
      <c r="D120" s="86"/>
      <c r="E120" s="86"/>
      <c r="F120" s="86"/>
      <c r="G120" s="85"/>
      <c r="H120" s="85"/>
      <c r="I120" s="85"/>
      <c r="J120" s="85"/>
      <c r="K120" s="85"/>
      <c r="L120" s="85"/>
      <c r="M120" s="85"/>
    </row>
    <row r="121" spans="1:13" ht="15.75" customHeight="1">
      <c r="A121" s="85"/>
      <c r="B121" s="85"/>
      <c r="C121" s="86"/>
      <c r="D121" s="86"/>
      <c r="E121" s="86"/>
      <c r="F121" s="86"/>
      <c r="G121" s="85"/>
      <c r="H121" s="85"/>
      <c r="I121" s="85"/>
      <c r="J121" s="85"/>
      <c r="K121" s="85"/>
      <c r="L121" s="85"/>
      <c r="M121" s="85"/>
    </row>
    <row r="122" spans="1:13" ht="15.75" customHeight="1">
      <c r="A122" s="85"/>
      <c r="B122" s="85"/>
      <c r="C122" s="86"/>
      <c r="D122" s="86"/>
      <c r="E122" s="86"/>
      <c r="F122" s="86"/>
      <c r="G122" s="85"/>
      <c r="H122" s="85"/>
      <c r="I122" s="85"/>
      <c r="J122" s="85"/>
      <c r="K122" s="85"/>
      <c r="L122" s="85"/>
      <c r="M122" s="85"/>
    </row>
    <row r="123" spans="1:13" ht="15.75" customHeight="1">
      <c r="A123" s="85"/>
      <c r="B123" s="85"/>
      <c r="C123" s="86"/>
      <c r="D123" s="86"/>
      <c r="E123" s="86"/>
      <c r="F123" s="86"/>
      <c r="G123" s="85"/>
      <c r="H123" s="85"/>
      <c r="I123" s="85"/>
      <c r="J123" s="85"/>
      <c r="K123" s="85"/>
      <c r="L123" s="85"/>
      <c r="M123" s="85"/>
    </row>
    <row r="124" spans="1:13" ht="15.75" customHeight="1">
      <c r="A124" s="85"/>
      <c r="B124" s="85"/>
      <c r="C124" s="86"/>
      <c r="D124" s="86"/>
      <c r="E124" s="86"/>
      <c r="F124" s="86"/>
      <c r="G124" s="85"/>
      <c r="H124" s="85"/>
      <c r="I124" s="85"/>
      <c r="J124" s="85"/>
      <c r="K124" s="85"/>
      <c r="L124" s="85"/>
      <c r="M124" s="85"/>
    </row>
    <row r="125" spans="1:13" ht="15.75" customHeight="1">
      <c r="A125" s="85"/>
      <c r="B125" s="85"/>
      <c r="C125" s="86"/>
      <c r="D125" s="86"/>
      <c r="E125" s="86"/>
      <c r="F125" s="86"/>
      <c r="G125" s="85"/>
      <c r="H125" s="85"/>
      <c r="I125" s="85"/>
      <c r="J125" s="85"/>
      <c r="K125" s="85"/>
      <c r="L125" s="85"/>
      <c r="M125" s="85"/>
    </row>
    <row r="126" spans="1:13" ht="15.75" customHeight="1">
      <c r="A126" s="85"/>
      <c r="B126" s="85"/>
      <c r="C126" s="86"/>
      <c r="D126" s="86"/>
      <c r="E126" s="86"/>
      <c r="F126" s="86"/>
      <c r="G126" s="85"/>
      <c r="H126" s="85"/>
      <c r="I126" s="85"/>
      <c r="J126" s="85"/>
      <c r="K126" s="85"/>
      <c r="L126" s="85"/>
      <c r="M126" s="85"/>
    </row>
    <row r="127" spans="1:13" ht="15.75" customHeight="1">
      <c r="A127" s="85"/>
      <c r="B127" s="85"/>
      <c r="C127" s="86"/>
      <c r="D127" s="86"/>
      <c r="E127" s="86"/>
      <c r="F127" s="86"/>
      <c r="G127" s="85"/>
      <c r="H127" s="85"/>
      <c r="I127" s="85"/>
      <c r="J127" s="85"/>
      <c r="K127" s="85"/>
      <c r="L127" s="85"/>
      <c r="M127" s="85"/>
    </row>
    <row r="128" spans="1:13" ht="15.75" customHeight="1">
      <c r="A128" s="85"/>
      <c r="B128" s="85"/>
      <c r="C128" s="86"/>
      <c r="D128" s="86"/>
      <c r="E128" s="86"/>
      <c r="F128" s="86"/>
      <c r="G128" s="85"/>
      <c r="H128" s="85"/>
      <c r="I128" s="85"/>
      <c r="J128" s="85"/>
      <c r="K128" s="85"/>
      <c r="L128" s="85"/>
      <c r="M128" s="85"/>
    </row>
    <row r="129" spans="1:13" ht="15.75" customHeight="1">
      <c r="A129" s="85"/>
      <c r="B129" s="85"/>
      <c r="C129" s="86"/>
      <c r="D129" s="86"/>
      <c r="E129" s="86"/>
      <c r="F129" s="86"/>
      <c r="G129" s="85"/>
      <c r="H129" s="85"/>
      <c r="I129" s="85"/>
      <c r="J129" s="85"/>
      <c r="K129" s="85"/>
      <c r="L129" s="85"/>
      <c r="M129" s="85"/>
    </row>
    <row r="130" spans="1:13" ht="15.75" customHeight="1">
      <c r="A130" s="85"/>
      <c r="B130" s="85"/>
      <c r="C130" s="86"/>
      <c r="D130" s="86"/>
      <c r="E130" s="86"/>
      <c r="F130" s="86"/>
      <c r="G130" s="85"/>
      <c r="H130" s="85"/>
      <c r="I130" s="85"/>
      <c r="J130" s="85"/>
      <c r="K130" s="85"/>
      <c r="L130" s="85"/>
      <c r="M130" s="85"/>
    </row>
    <row r="131" spans="1:13" ht="15.75" customHeight="1">
      <c r="A131" s="85"/>
      <c r="B131" s="85"/>
      <c r="C131" s="86"/>
      <c r="D131" s="86"/>
      <c r="E131" s="86"/>
      <c r="F131" s="86"/>
      <c r="G131" s="85"/>
      <c r="H131" s="85"/>
      <c r="I131" s="85"/>
      <c r="J131" s="85"/>
      <c r="K131" s="85"/>
      <c r="L131" s="85"/>
      <c r="M131" s="85"/>
    </row>
    <row r="132" spans="1:13" ht="15.75" customHeight="1">
      <c r="A132" s="85"/>
      <c r="B132" s="85"/>
      <c r="C132" s="86"/>
      <c r="D132" s="86"/>
      <c r="E132" s="86"/>
      <c r="F132" s="86"/>
      <c r="G132" s="85"/>
      <c r="H132" s="85"/>
      <c r="I132" s="85"/>
      <c r="J132" s="85"/>
      <c r="K132" s="85"/>
      <c r="L132" s="85"/>
      <c r="M132" s="85"/>
    </row>
    <row r="133" spans="1:13" ht="15.75" customHeight="1">
      <c r="A133" s="85"/>
      <c r="B133" s="85"/>
      <c r="C133" s="86"/>
      <c r="D133" s="86"/>
      <c r="E133" s="86"/>
      <c r="F133" s="86"/>
      <c r="G133" s="85"/>
      <c r="H133" s="85"/>
      <c r="I133" s="85"/>
      <c r="J133" s="85"/>
      <c r="K133" s="85"/>
      <c r="L133" s="85"/>
      <c r="M133" s="85"/>
    </row>
    <row r="134" spans="1:13" ht="15.75" customHeight="1">
      <c r="A134" s="85"/>
      <c r="B134" s="85"/>
      <c r="C134" s="86"/>
      <c r="D134" s="86"/>
      <c r="E134" s="86"/>
      <c r="F134" s="86"/>
      <c r="G134" s="85"/>
      <c r="H134" s="85"/>
      <c r="I134" s="85"/>
      <c r="J134" s="85"/>
      <c r="K134" s="85"/>
      <c r="L134" s="85"/>
      <c r="M134" s="85"/>
    </row>
    <row r="135" spans="1:13" ht="15.75" customHeight="1">
      <c r="A135" s="85"/>
      <c r="B135" s="85"/>
      <c r="C135" s="86"/>
      <c r="D135" s="86"/>
      <c r="E135" s="86"/>
      <c r="F135" s="86"/>
      <c r="G135" s="85"/>
      <c r="H135" s="85"/>
      <c r="I135" s="85"/>
      <c r="J135" s="85"/>
      <c r="K135" s="85"/>
      <c r="L135" s="85"/>
      <c r="M135" s="85"/>
    </row>
    <row r="136" spans="1:13" ht="15.75" customHeight="1">
      <c r="A136" s="85"/>
      <c r="B136" s="85"/>
      <c r="C136" s="86"/>
      <c r="D136" s="86"/>
      <c r="E136" s="86"/>
      <c r="F136" s="86"/>
      <c r="G136" s="85"/>
      <c r="H136" s="85"/>
      <c r="I136" s="85"/>
      <c r="J136" s="85"/>
      <c r="K136" s="85"/>
      <c r="L136" s="85"/>
      <c r="M136" s="85"/>
    </row>
    <row r="137" spans="1:13" ht="15.75" customHeight="1">
      <c r="A137" s="85"/>
      <c r="B137" s="85"/>
      <c r="C137" s="86"/>
      <c r="D137" s="86"/>
      <c r="E137" s="86"/>
      <c r="F137" s="86"/>
      <c r="G137" s="85"/>
      <c r="H137" s="85"/>
      <c r="I137" s="85"/>
      <c r="J137" s="85"/>
      <c r="K137" s="85"/>
      <c r="L137" s="85"/>
      <c r="M137" s="85"/>
    </row>
    <row r="138" spans="1:13" ht="15.75" customHeight="1">
      <c r="A138" s="85"/>
      <c r="B138" s="85"/>
      <c r="C138" s="86"/>
      <c r="D138" s="86"/>
      <c r="E138" s="86"/>
      <c r="F138" s="86"/>
      <c r="G138" s="85"/>
      <c r="H138" s="85"/>
      <c r="I138" s="85"/>
      <c r="J138" s="85"/>
      <c r="K138" s="85"/>
      <c r="L138" s="85"/>
      <c r="M138" s="85"/>
    </row>
    <row r="139" spans="1:13" ht="15.75" customHeight="1">
      <c r="A139" s="85"/>
      <c r="B139" s="85"/>
      <c r="C139" s="86"/>
      <c r="D139" s="86"/>
      <c r="E139" s="86"/>
      <c r="F139" s="86"/>
      <c r="G139" s="85"/>
      <c r="H139" s="85"/>
      <c r="I139" s="85"/>
      <c r="J139" s="85"/>
      <c r="K139" s="85"/>
      <c r="L139" s="85"/>
      <c r="M139" s="85"/>
    </row>
    <row r="140" spans="1:13" ht="15.75" customHeight="1">
      <c r="A140" s="85"/>
      <c r="B140" s="85"/>
      <c r="C140" s="86"/>
      <c r="D140" s="86"/>
      <c r="E140" s="86"/>
      <c r="F140" s="86"/>
      <c r="G140" s="85"/>
      <c r="H140" s="85"/>
      <c r="I140" s="85"/>
      <c r="J140" s="85"/>
      <c r="K140" s="85"/>
      <c r="L140" s="85"/>
      <c r="M140" s="85"/>
    </row>
    <row r="141" spans="1:13" ht="15.75" customHeight="1">
      <c r="A141" s="85"/>
      <c r="B141" s="85"/>
      <c r="C141" s="86"/>
      <c r="D141" s="86"/>
      <c r="E141" s="86"/>
      <c r="F141" s="86"/>
      <c r="G141" s="85"/>
      <c r="H141" s="85"/>
      <c r="I141" s="85"/>
      <c r="J141" s="85"/>
      <c r="K141" s="85"/>
      <c r="L141" s="85"/>
      <c r="M141" s="85"/>
    </row>
    <row r="142" spans="1:13" ht="15.75" customHeight="1">
      <c r="A142" s="85"/>
      <c r="B142" s="85"/>
      <c r="C142" s="86"/>
      <c r="D142" s="86"/>
      <c r="E142" s="86"/>
      <c r="F142" s="86"/>
      <c r="G142" s="85"/>
      <c r="H142" s="85"/>
      <c r="I142" s="85"/>
      <c r="J142" s="85"/>
      <c r="K142" s="85"/>
      <c r="L142" s="85"/>
      <c r="M142" s="85"/>
    </row>
    <row r="143" spans="1:13" ht="15.75" customHeight="1">
      <c r="A143" s="85"/>
      <c r="B143" s="85"/>
      <c r="C143" s="86"/>
      <c r="D143" s="86"/>
      <c r="E143" s="86"/>
      <c r="F143" s="86"/>
      <c r="G143" s="85"/>
      <c r="H143" s="85"/>
      <c r="I143" s="85"/>
      <c r="J143" s="85"/>
      <c r="K143" s="85"/>
      <c r="L143" s="85"/>
      <c r="M143" s="85"/>
    </row>
    <row r="144" spans="1:13" ht="15.75" customHeight="1">
      <c r="A144" s="85"/>
      <c r="B144" s="85"/>
      <c r="C144" s="86"/>
      <c r="D144" s="86"/>
      <c r="E144" s="86"/>
      <c r="F144" s="86"/>
      <c r="G144" s="85"/>
      <c r="H144" s="85"/>
      <c r="I144" s="85"/>
      <c r="J144" s="85"/>
      <c r="K144" s="85"/>
      <c r="L144" s="85"/>
      <c r="M144" s="85"/>
    </row>
    <row r="145" spans="1:13" ht="15.75" customHeight="1">
      <c r="A145" s="85"/>
      <c r="B145" s="85"/>
      <c r="C145" s="86"/>
      <c r="D145" s="86"/>
      <c r="E145" s="86"/>
      <c r="F145" s="86"/>
      <c r="G145" s="85"/>
      <c r="H145" s="85"/>
      <c r="I145" s="85"/>
      <c r="J145" s="85"/>
      <c r="K145" s="85"/>
      <c r="L145" s="85"/>
      <c r="M145" s="85"/>
    </row>
    <row r="146" spans="1:13" ht="15.75" customHeight="1">
      <c r="A146" s="85"/>
      <c r="B146" s="85"/>
      <c r="C146" s="86"/>
      <c r="D146" s="86"/>
      <c r="E146" s="86"/>
      <c r="F146" s="86"/>
      <c r="G146" s="85"/>
      <c r="H146" s="85"/>
      <c r="I146" s="85"/>
      <c r="J146" s="85"/>
      <c r="K146" s="85"/>
      <c r="L146" s="85"/>
      <c r="M146" s="85"/>
    </row>
    <row r="147" spans="1:13" ht="15.75" customHeight="1">
      <c r="A147" s="85"/>
      <c r="B147" s="85"/>
      <c r="C147" s="86"/>
      <c r="D147" s="86"/>
      <c r="E147" s="86"/>
      <c r="F147" s="86"/>
      <c r="G147" s="85"/>
      <c r="H147" s="85"/>
      <c r="I147" s="85"/>
      <c r="J147" s="85"/>
      <c r="K147" s="85"/>
      <c r="L147" s="85"/>
      <c r="M147" s="85"/>
    </row>
    <row r="148" spans="1:13" ht="15.75" customHeight="1">
      <c r="A148" s="85"/>
      <c r="B148" s="85"/>
      <c r="C148" s="86"/>
      <c r="D148" s="86"/>
      <c r="E148" s="86"/>
      <c r="F148" s="86"/>
      <c r="G148" s="85"/>
      <c r="H148" s="85"/>
      <c r="I148" s="85"/>
      <c r="J148" s="85"/>
      <c r="K148" s="85"/>
      <c r="L148" s="85"/>
      <c r="M148" s="85"/>
    </row>
    <row r="149" spans="1:13" ht="15.75" customHeight="1">
      <c r="A149" s="85"/>
      <c r="B149" s="85"/>
      <c r="C149" s="86"/>
      <c r="D149" s="86"/>
      <c r="E149" s="86"/>
      <c r="F149" s="86"/>
      <c r="G149" s="85"/>
      <c r="H149" s="85"/>
      <c r="I149" s="85"/>
      <c r="J149" s="85"/>
      <c r="K149" s="85"/>
      <c r="L149" s="85"/>
      <c r="M149" s="85"/>
    </row>
    <row r="150" spans="1:13" ht="15.75" customHeight="1">
      <c r="A150" s="85"/>
      <c r="B150" s="85"/>
      <c r="C150" s="86"/>
      <c r="D150" s="86"/>
      <c r="E150" s="86"/>
      <c r="F150" s="86"/>
      <c r="G150" s="85"/>
      <c r="H150" s="85"/>
      <c r="I150" s="85"/>
      <c r="J150" s="85"/>
      <c r="K150" s="85"/>
      <c r="L150" s="85"/>
      <c r="M150" s="85"/>
    </row>
    <row r="151" spans="1:13" ht="15.75" customHeight="1">
      <c r="A151" s="85"/>
      <c r="B151" s="85"/>
      <c r="C151" s="86"/>
      <c r="D151" s="86"/>
      <c r="E151" s="86"/>
      <c r="F151" s="86"/>
      <c r="G151" s="85"/>
      <c r="H151" s="85"/>
      <c r="I151" s="85"/>
      <c r="J151" s="85"/>
      <c r="K151" s="85"/>
      <c r="L151" s="85"/>
      <c r="M151" s="85"/>
    </row>
    <row r="152" spans="1:13" ht="15.75" customHeight="1">
      <c r="A152" s="85"/>
      <c r="B152" s="85"/>
      <c r="C152" s="86"/>
      <c r="D152" s="86"/>
      <c r="E152" s="86"/>
      <c r="F152" s="86"/>
      <c r="G152" s="85"/>
      <c r="H152" s="85"/>
      <c r="I152" s="85"/>
      <c r="J152" s="85"/>
      <c r="K152" s="85"/>
      <c r="L152" s="85"/>
      <c r="M152" s="85"/>
    </row>
    <row r="153" spans="1:13" ht="15.75" customHeight="1">
      <c r="A153" s="85"/>
      <c r="B153" s="85"/>
      <c r="C153" s="86"/>
      <c r="D153" s="86"/>
      <c r="E153" s="86"/>
      <c r="F153" s="86"/>
      <c r="G153" s="85"/>
      <c r="H153" s="85"/>
      <c r="I153" s="85"/>
      <c r="J153" s="85"/>
      <c r="K153" s="85"/>
      <c r="L153" s="85"/>
      <c r="M153" s="85"/>
    </row>
    <row r="154" spans="1:13" ht="15.75" customHeight="1">
      <c r="A154" s="85"/>
      <c r="B154" s="85"/>
      <c r="C154" s="86"/>
      <c r="D154" s="86"/>
      <c r="E154" s="86"/>
      <c r="F154" s="86"/>
      <c r="G154" s="85"/>
      <c r="H154" s="85"/>
      <c r="I154" s="85"/>
      <c r="J154" s="85"/>
      <c r="K154" s="85"/>
      <c r="L154" s="85"/>
      <c r="M154" s="85"/>
    </row>
    <row r="155" spans="1:13" ht="15.75" customHeight="1">
      <c r="A155" s="85"/>
      <c r="B155" s="85"/>
      <c r="C155" s="86"/>
      <c r="D155" s="86"/>
      <c r="E155" s="86"/>
      <c r="F155" s="86"/>
      <c r="G155" s="85"/>
      <c r="H155" s="85"/>
      <c r="I155" s="85"/>
      <c r="J155" s="85"/>
      <c r="K155" s="85"/>
      <c r="L155" s="85"/>
      <c r="M155" s="85"/>
    </row>
    <row r="156" spans="1:13" ht="15.75" customHeight="1">
      <c r="A156" s="85"/>
      <c r="B156" s="85"/>
      <c r="C156" s="86"/>
      <c r="D156" s="86"/>
      <c r="E156" s="86"/>
      <c r="F156" s="86"/>
      <c r="G156" s="85"/>
      <c r="H156" s="85"/>
      <c r="I156" s="85"/>
      <c r="J156" s="85"/>
      <c r="K156" s="85"/>
      <c r="L156" s="85"/>
      <c r="M156" s="85"/>
    </row>
    <row r="157" spans="1:13" ht="15.75" customHeight="1">
      <c r="A157" s="85"/>
      <c r="B157" s="85"/>
      <c r="C157" s="86"/>
      <c r="D157" s="86"/>
      <c r="E157" s="86"/>
      <c r="F157" s="86"/>
      <c r="G157" s="85"/>
      <c r="H157" s="85"/>
      <c r="I157" s="85"/>
      <c r="J157" s="85"/>
      <c r="K157" s="85"/>
      <c r="L157" s="85"/>
      <c r="M157" s="85"/>
    </row>
    <row r="158" spans="1:13" ht="15.75" customHeight="1">
      <c r="A158" s="85"/>
      <c r="B158" s="85"/>
      <c r="C158" s="86"/>
      <c r="D158" s="86"/>
      <c r="E158" s="86"/>
      <c r="F158" s="86"/>
      <c r="G158" s="85"/>
      <c r="H158" s="85"/>
      <c r="I158" s="85"/>
      <c r="J158" s="85"/>
      <c r="K158" s="85"/>
      <c r="L158" s="85"/>
      <c r="M158" s="85"/>
    </row>
    <row r="159" spans="1:13" ht="15.75" customHeight="1">
      <c r="A159" s="85"/>
      <c r="B159" s="85"/>
      <c r="C159" s="86"/>
      <c r="D159" s="86"/>
      <c r="E159" s="86"/>
      <c r="F159" s="86"/>
      <c r="G159" s="85"/>
      <c r="H159" s="85"/>
      <c r="I159" s="85"/>
      <c r="J159" s="85"/>
      <c r="K159" s="85"/>
      <c r="L159" s="85"/>
      <c r="M159" s="85"/>
    </row>
    <row r="160" spans="1:13" ht="15.75" customHeight="1">
      <c r="A160" s="85"/>
      <c r="B160" s="85"/>
      <c r="C160" s="86"/>
      <c r="D160" s="86"/>
      <c r="E160" s="86"/>
      <c r="F160" s="86"/>
      <c r="G160" s="85"/>
      <c r="H160" s="85"/>
      <c r="I160" s="85"/>
      <c r="J160" s="85"/>
      <c r="K160" s="85"/>
      <c r="L160" s="85"/>
      <c r="M160" s="85"/>
    </row>
    <row r="161" spans="1:13" ht="15.75" customHeight="1">
      <c r="A161" s="85"/>
      <c r="B161" s="85"/>
      <c r="C161" s="86"/>
      <c r="D161" s="86"/>
      <c r="E161" s="86"/>
      <c r="F161" s="86"/>
      <c r="G161" s="85"/>
      <c r="H161" s="85"/>
      <c r="I161" s="85"/>
      <c r="J161" s="85"/>
      <c r="K161" s="85"/>
      <c r="L161" s="85"/>
      <c r="M161" s="85"/>
    </row>
    <row r="162" spans="1:13" ht="15.75" customHeight="1">
      <c r="A162" s="85"/>
      <c r="B162" s="85"/>
      <c r="C162" s="86"/>
      <c r="D162" s="86"/>
      <c r="E162" s="86"/>
      <c r="F162" s="86"/>
      <c r="G162" s="85"/>
      <c r="H162" s="85"/>
      <c r="I162" s="85"/>
      <c r="J162" s="85"/>
      <c r="K162" s="85"/>
      <c r="L162" s="85"/>
      <c r="M162" s="85"/>
    </row>
    <row r="163" spans="1:13" ht="15.75" customHeight="1">
      <c r="A163" s="85"/>
      <c r="B163" s="85"/>
      <c r="C163" s="86"/>
      <c r="D163" s="86"/>
      <c r="E163" s="86"/>
      <c r="F163" s="86"/>
      <c r="G163" s="85"/>
      <c r="H163" s="85"/>
      <c r="I163" s="85"/>
      <c r="J163" s="85"/>
      <c r="K163" s="85"/>
      <c r="L163" s="85"/>
      <c r="M163" s="85"/>
    </row>
    <row r="164" spans="1:13" ht="15.75" customHeight="1">
      <c r="A164" s="85"/>
      <c r="B164" s="85"/>
      <c r="C164" s="86"/>
      <c r="D164" s="86"/>
      <c r="E164" s="86"/>
      <c r="F164" s="86"/>
      <c r="G164" s="85"/>
      <c r="H164" s="85"/>
      <c r="I164" s="85"/>
      <c r="J164" s="85"/>
      <c r="K164" s="85"/>
      <c r="L164" s="85"/>
      <c r="M164" s="85"/>
    </row>
    <row r="165" spans="1:13" ht="15.75" customHeight="1">
      <c r="A165" s="85"/>
      <c r="B165" s="85"/>
      <c r="C165" s="86"/>
      <c r="D165" s="86"/>
      <c r="E165" s="86"/>
      <c r="F165" s="86"/>
      <c r="G165" s="85"/>
      <c r="H165" s="85"/>
      <c r="I165" s="85"/>
      <c r="J165" s="85"/>
      <c r="K165" s="85"/>
      <c r="L165" s="85"/>
      <c r="M165" s="85"/>
    </row>
    <row r="166" spans="1:13" ht="15.75" customHeight="1">
      <c r="A166" s="85"/>
      <c r="B166" s="85"/>
      <c r="C166" s="86"/>
      <c r="D166" s="86"/>
      <c r="E166" s="86"/>
      <c r="F166" s="86"/>
      <c r="G166" s="85"/>
      <c r="H166" s="85"/>
      <c r="I166" s="85"/>
      <c r="J166" s="85"/>
      <c r="K166" s="85"/>
      <c r="L166" s="85"/>
      <c r="M166" s="85"/>
    </row>
    <row r="167" spans="1:13" ht="15.75" customHeight="1">
      <c r="A167" s="85"/>
      <c r="B167" s="85"/>
      <c r="C167" s="86"/>
      <c r="D167" s="86"/>
      <c r="E167" s="86"/>
      <c r="F167" s="86"/>
      <c r="G167" s="85"/>
      <c r="H167" s="85"/>
      <c r="I167" s="85"/>
      <c r="J167" s="85"/>
      <c r="K167" s="85"/>
      <c r="L167" s="85"/>
      <c r="M167" s="85"/>
    </row>
    <row r="168" spans="1:13" ht="15.75" customHeight="1">
      <c r="A168" s="85"/>
      <c r="B168" s="85"/>
      <c r="C168" s="86"/>
      <c r="D168" s="86"/>
      <c r="E168" s="86"/>
      <c r="F168" s="86"/>
      <c r="G168" s="85"/>
      <c r="H168" s="85"/>
      <c r="I168" s="85"/>
      <c r="J168" s="85"/>
      <c r="K168" s="85"/>
      <c r="L168" s="85"/>
      <c r="M168" s="85"/>
    </row>
    <row r="169" spans="1:13" ht="15.75" customHeight="1">
      <c r="A169" s="85"/>
      <c r="B169" s="85"/>
      <c r="C169" s="86"/>
      <c r="D169" s="86"/>
      <c r="E169" s="86"/>
      <c r="F169" s="86"/>
      <c r="G169" s="85"/>
      <c r="H169" s="85"/>
      <c r="I169" s="85"/>
      <c r="J169" s="85"/>
      <c r="K169" s="85"/>
      <c r="L169" s="85"/>
      <c r="M169" s="85"/>
    </row>
    <row r="170" spans="1:13" ht="15.75" customHeight="1">
      <c r="A170" s="85"/>
      <c r="B170" s="85"/>
      <c r="C170" s="86"/>
      <c r="D170" s="86"/>
      <c r="E170" s="86"/>
      <c r="F170" s="86"/>
      <c r="G170" s="85"/>
      <c r="H170" s="85"/>
      <c r="I170" s="85"/>
      <c r="J170" s="85"/>
      <c r="K170" s="85"/>
      <c r="L170" s="85"/>
      <c r="M170" s="85"/>
    </row>
    <row r="171" spans="1:13" ht="15.75" customHeight="1">
      <c r="A171" s="85"/>
      <c r="B171" s="85"/>
      <c r="C171" s="86"/>
      <c r="D171" s="86"/>
      <c r="E171" s="86"/>
      <c r="F171" s="86"/>
      <c r="G171" s="85"/>
      <c r="H171" s="85"/>
      <c r="I171" s="85"/>
      <c r="J171" s="85"/>
      <c r="K171" s="85"/>
      <c r="L171" s="85"/>
      <c r="M171" s="85"/>
    </row>
    <row r="172" spans="1:13" ht="15.75" customHeight="1">
      <c r="A172" s="85"/>
      <c r="B172" s="85"/>
      <c r="C172" s="86"/>
      <c r="D172" s="86"/>
      <c r="E172" s="86"/>
      <c r="F172" s="86"/>
      <c r="G172" s="85"/>
      <c r="H172" s="85"/>
      <c r="I172" s="85"/>
      <c r="J172" s="85"/>
      <c r="K172" s="85"/>
      <c r="L172" s="85"/>
      <c r="M172" s="85"/>
    </row>
    <row r="173" spans="1:13" ht="15.75" customHeight="1">
      <c r="A173" s="85"/>
      <c r="B173" s="85"/>
      <c r="C173" s="86"/>
      <c r="D173" s="86"/>
      <c r="E173" s="86"/>
      <c r="F173" s="86"/>
      <c r="G173" s="85"/>
      <c r="H173" s="85"/>
      <c r="I173" s="85"/>
      <c r="J173" s="85"/>
      <c r="K173" s="85"/>
      <c r="L173" s="85"/>
      <c r="M173" s="85"/>
    </row>
    <row r="174" spans="1:13" ht="15.75" customHeight="1">
      <c r="A174" s="85"/>
      <c r="B174" s="85"/>
      <c r="C174" s="86"/>
      <c r="D174" s="86"/>
      <c r="E174" s="86"/>
      <c r="F174" s="86"/>
      <c r="G174" s="85"/>
      <c r="H174" s="85"/>
      <c r="I174" s="85"/>
      <c r="J174" s="85"/>
      <c r="K174" s="85"/>
      <c r="L174" s="85"/>
      <c r="M174" s="85"/>
    </row>
    <row r="175" spans="1:13" ht="15.75" customHeight="1">
      <c r="A175" s="85"/>
      <c r="B175" s="85"/>
      <c r="C175" s="86"/>
      <c r="D175" s="86"/>
      <c r="E175" s="86"/>
      <c r="F175" s="86"/>
      <c r="G175" s="85"/>
      <c r="H175" s="85"/>
      <c r="I175" s="85"/>
      <c r="J175" s="85"/>
      <c r="K175" s="85"/>
      <c r="L175" s="85"/>
      <c r="M175" s="85"/>
    </row>
    <row r="176" spans="1:13" ht="15.75" customHeight="1">
      <c r="A176" s="85"/>
      <c r="B176" s="85"/>
      <c r="C176" s="86"/>
      <c r="D176" s="86"/>
      <c r="E176" s="86"/>
      <c r="F176" s="86"/>
      <c r="G176" s="85"/>
      <c r="H176" s="85"/>
      <c r="I176" s="85"/>
      <c r="J176" s="85"/>
      <c r="K176" s="85"/>
      <c r="L176" s="85"/>
      <c r="M176" s="85"/>
    </row>
    <row r="177" spans="1:13" ht="15.75" customHeight="1">
      <c r="A177" s="85"/>
      <c r="B177" s="85"/>
      <c r="C177" s="86"/>
      <c r="D177" s="86"/>
      <c r="E177" s="86"/>
      <c r="F177" s="86"/>
      <c r="G177" s="85"/>
      <c r="H177" s="85"/>
      <c r="I177" s="85"/>
      <c r="J177" s="85"/>
      <c r="K177" s="85"/>
      <c r="L177" s="85"/>
      <c r="M177" s="85"/>
    </row>
    <row r="178" spans="1:13" ht="15.75" customHeight="1">
      <c r="A178" s="85"/>
      <c r="B178" s="85"/>
      <c r="C178" s="86"/>
      <c r="D178" s="86"/>
      <c r="E178" s="86"/>
      <c r="F178" s="86"/>
      <c r="G178" s="85"/>
      <c r="H178" s="85"/>
      <c r="I178" s="85"/>
      <c r="J178" s="85"/>
      <c r="K178" s="85"/>
      <c r="L178" s="85"/>
      <c r="M178" s="85"/>
    </row>
    <row r="179" spans="1:13" ht="15.75" customHeight="1">
      <c r="A179" s="85"/>
      <c r="B179" s="85"/>
      <c r="C179" s="86"/>
      <c r="D179" s="86"/>
      <c r="E179" s="86"/>
      <c r="F179" s="86"/>
      <c r="G179" s="85"/>
      <c r="H179" s="85"/>
      <c r="I179" s="85"/>
      <c r="J179" s="85"/>
      <c r="K179" s="85"/>
      <c r="L179" s="85"/>
      <c r="M179" s="85"/>
    </row>
    <row r="180" spans="1:13" ht="15.75" customHeight="1">
      <c r="A180" s="85"/>
      <c r="B180" s="85"/>
      <c r="C180" s="86"/>
      <c r="D180" s="86"/>
      <c r="E180" s="86"/>
      <c r="F180" s="86"/>
      <c r="G180" s="85"/>
      <c r="H180" s="85"/>
      <c r="I180" s="85"/>
      <c r="J180" s="85"/>
      <c r="K180" s="85"/>
      <c r="L180" s="85"/>
      <c r="M180" s="85"/>
    </row>
    <row r="181" spans="1:13" ht="15.75" customHeight="1">
      <c r="A181" s="85"/>
      <c r="B181" s="85"/>
      <c r="C181" s="86"/>
      <c r="D181" s="86"/>
      <c r="E181" s="86"/>
      <c r="F181" s="86"/>
      <c r="G181" s="85"/>
      <c r="H181" s="85"/>
      <c r="I181" s="85"/>
      <c r="J181" s="85"/>
      <c r="K181" s="85"/>
      <c r="L181" s="85"/>
      <c r="M181" s="85"/>
    </row>
    <row r="182" spans="1:13" ht="15.75" customHeight="1">
      <c r="A182" s="85"/>
      <c r="B182" s="85"/>
      <c r="C182" s="86"/>
      <c r="D182" s="86"/>
      <c r="E182" s="86"/>
      <c r="F182" s="86"/>
      <c r="G182" s="85"/>
      <c r="H182" s="85"/>
      <c r="I182" s="85"/>
      <c r="J182" s="85"/>
      <c r="K182" s="85"/>
      <c r="L182" s="85"/>
      <c r="M182" s="85"/>
    </row>
    <row r="183" spans="1:13" ht="15.75" customHeight="1">
      <c r="A183" s="85"/>
      <c r="B183" s="85"/>
      <c r="C183" s="86"/>
      <c r="D183" s="86"/>
      <c r="E183" s="86"/>
      <c r="F183" s="86"/>
      <c r="G183" s="85"/>
      <c r="H183" s="85"/>
      <c r="I183" s="85"/>
      <c r="J183" s="85"/>
      <c r="K183" s="85"/>
      <c r="L183" s="85"/>
      <c r="M183" s="85"/>
    </row>
    <row r="184" spans="1:13" ht="15.75" customHeight="1">
      <c r="A184" s="85"/>
      <c r="B184" s="85"/>
      <c r="C184" s="86"/>
      <c r="D184" s="86"/>
      <c r="E184" s="86"/>
      <c r="F184" s="86"/>
      <c r="G184" s="85"/>
      <c r="H184" s="85"/>
      <c r="I184" s="85"/>
      <c r="J184" s="85"/>
      <c r="K184" s="85"/>
      <c r="L184" s="85"/>
      <c r="M184" s="85"/>
    </row>
    <row r="185" spans="1:13" ht="15.75" customHeight="1">
      <c r="A185" s="85"/>
      <c r="B185" s="85"/>
      <c r="C185" s="86"/>
      <c r="D185" s="86"/>
      <c r="E185" s="86"/>
      <c r="F185" s="86"/>
      <c r="G185" s="85"/>
      <c r="H185" s="85"/>
      <c r="I185" s="85"/>
      <c r="J185" s="85"/>
      <c r="K185" s="85"/>
      <c r="L185" s="85"/>
      <c r="M185" s="85"/>
    </row>
    <row r="186" spans="1:13" ht="15.75" customHeight="1">
      <c r="A186" s="85"/>
      <c r="B186" s="85"/>
      <c r="C186" s="86"/>
      <c r="D186" s="86"/>
      <c r="E186" s="86"/>
      <c r="F186" s="86"/>
      <c r="G186" s="85"/>
      <c r="H186" s="85"/>
      <c r="I186" s="85"/>
      <c r="J186" s="85"/>
      <c r="K186" s="85"/>
      <c r="L186" s="85"/>
      <c r="M186" s="85"/>
    </row>
    <row r="187" spans="1:13" ht="15.75" customHeight="1">
      <c r="A187" s="85"/>
      <c r="B187" s="85"/>
      <c r="C187" s="86"/>
      <c r="D187" s="86"/>
      <c r="E187" s="86"/>
      <c r="F187" s="86"/>
      <c r="G187" s="85"/>
      <c r="H187" s="85"/>
      <c r="I187" s="85"/>
      <c r="J187" s="85"/>
      <c r="K187" s="85"/>
      <c r="L187" s="85"/>
      <c r="M187" s="85"/>
    </row>
    <row r="188" spans="1:13" ht="15.75" customHeight="1">
      <c r="A188" s="85"/>
      <c r="B188" s="85"/>
      <c r="C188" s="86"/>
      <c r="D188" s="86"/>
      <c r="E188" s="86"/>
      <c r="F188" s="86"/>
      <c r="G188" s="85"/>
      <c r="H188" s="85"/>
      <c r="I188" s="85"/>
      <c r="J188" s="85"/>
      <c r="K188" s="85"/>
      <c r="L188" s="85"/>
      <c r="M188" s="85"/>
    </row>
    <row r="189" spans="1:13" ht="15.75" customHeight="1">
      <c r="A189" s="85"/>
      <c r="B189" s="85"/>
      <c r="C189" s="86"/>
      <c r="D189" s="86"/>
      <c r="E189" s="86"/>
      <c r="F189" s="86"/>
      <c r="G189" s="85"/>
      <c r="H189" s="85"/>
      <c r="I189" s="85"/>
      <c r="J189" s="85"/>
      <c r="K189" s="85"/>
      <c r="L189" s="85"/>
      <c r="M189" s="85"/>
    </row>
    <row r="190" spans="1:13" ht="15.75" customHeight="1">
      <c r="A190" s="85"/>
      <c r="B190" s="85"/>
      <c r="C190" s="86"/>
      <c r="D190" s="86"/>
      <c r="E190" s="86"/>
      <c r="F190" s="86"/>
      <c r="G190" s="85"/>
      <c r="H190" s="85"/>
      <c r="I190" s="85"/>
      <c r="J190" s="85"/>
      <c r="K190" s="85"/>
      <c r="L190" s="85"/>
      <c r="M190" s="85"/>
    </row>
    <row r="191" spans="1:13" ht="15.75" customHeight="1">
      <c r="A191" s="85"/>
      <c r="B191" s="85"/>
      <c r="C191" s="86"/>
      <c r="D191" s="86"/>
      <c r="E191" s="86"/>
      <c r="F191" s="86"/>
      <c r="G191" s="85"/>
      <c r="H191" s="85"/>
      <c r="I191" s="85"/>
      <c r="J191" s="85"/>
      <c r="K191" s="85"/>
      <c r="L191" s="85"/>
      <c r="M191" s="85"/>
    </row>
    <row r="192" spans="1:13" ht="15.75" customHeight="1">
      <c r="A192" s="85"/>
      <c r="B192" s="85"/>
      <c r="C192" s="86"/>
      <c r="D192" s="86"/>
      <c r="E192" s="86"/>
      <c r="F192" s="86"/>
      <c r="G192" s="85"/>
      <c r="H192" s="85"/>
      <c r="I192" s="85"/>
      <c r="J192" s="85"/>
      <c r="K192" s="85"/>
      <c r="L192" s="85"/>
      <c r="M192" s="85"/>
    </row>
    <row r="193" spans="1:13" ht="15.75" customHeight="1">
      <c r="A193" s="85"/>
      <c r="B193" s="85"/>
      <c r="C193" s="86"/>
      <c r="D193" s="86"/>
      <c r="E193" s="86"/>
      <c r="F193" s="86"/>
      <c r="G193" s="85"/>
      <c r="H193" s="85"/>
      <c r="I193" s="85"/>
      <c r="J193" s="85"/>
      <c r="K193" s="85"/>
      <c r="L193" s="85"/>
      <c r="M193" s="85"/>
    </row>
    <row r="194" spans="1:13" ht="15.75" customHeight="1">
      <c r="A194" s="85"/>
      <c r="B194" s="85"/>
      <c r="C194" s="86"/>
      <c r="D194" s="86"/>
      <c r="E194" s="86"/>
      <c r="F194" s="86"/>
      <c r="G194" s="85"/>
      <c r="H194" s="85"/>
      <c r="I194" s="85"/>
      <c r="J194" s="85"/>
      <c r="K194" s="85"/>
      <c r="L194" s="85"/>
      <c r="M194" s="85"/>
    </row>
    <row r="195" spans="1:13" ht="15.75" customHeight="1">
      <c r="A195" s="85"/>
      <c r="B195" s="85"/>
      <c r="C195" s="86"/>
      <c r="D195" s="86"/>
      <c r="E195" s="86"/>
      <c r="F195" s="86"/>
      <c r="G195" s="85"/>
      <c r="H195" s="85"/>
      <c r="I195" s="85"/>
      <c r="J195" s="85"/>
      <c r="K195" s="85"/>
      <c r="L195" s="85"/>
      <c r="M195" s="85"/>
    </row>
    <row r="196" spans="1:13" ht="15.75" customHeight="1">
      <c r="A196" s="85"/>
      <c r="B196" s="85"/>
      <c r="C196" s="86"/>
      <c r="D196" s="86"/>
      <c r="E196" s="86"/>
      <c r="F196" s="86"/>
      <c r="G196" s="85"/>
      <c r="H196" s="85"/>
      <c r="I196" s="85"/>
      <c r="J196" s="85"/>
      <c r="K196" s="85"/>
      <c r="L196" s="85"/>
      <c r="M196" s="85"/>
    </row>
    <row r="197" spans="1:13" ht="15.75" customHeight="1">
      <c r="A197" s="85"/>
      <c r="B197" s="85"/>
      <c r="C197" s="86"/>
      <c r="D197" s="86"/>
      <c r="E197" s="86"/>
      <c r="F197" s="86"/>
      <c r="G197" s="85"/>
      <c r="H197" s="85"/>
      <c r="I197" s="85"/>
      <c r="J197" s="85"/>
      <c r="K197" s="85"/>
      <c r="L197" s="85"/>
      <c r="M197" s="85"/>
    </row>
    <row r="198" spans="1:13" ht="15.75" customHeight="1">
      <c r="A198" s="85"/>
      <c r="B198" s="85"/>
      <c r="C198" s="86"/>
      <c r="D198" s="86"/>
      <c r="E198" s="86"/>
      <c r="F198" s="86"/>
      <c r="G198" s="85"/>
      <c r="H198" s="85"/>
      <c r="I198" s="85"/>
      <c r="J198" s="85"/>
      <c r="K198" s="85"/>
      <c r="L198" s="85"/>
      <c r="M198" s="85"/>
    </row>
    <row r="199" spans="1:13" ht="15.75" customHeight="1">
      <c r="A199" s="85"/>
      <c r="B199" s="85"/>
      <c r="C199" s="86"/>
      <c r="D199" s="86"/>
      <c r="E199" s="86"/>
      <c r="F199" s="86"/>
      <c r="G199" s="85"/>
      <c r="H199" s="85"/>
      <c r="I199" s="85"/>
      <c r="J199" s="85"/>
      <c r="K199" s="85"/>
      <c r="L199" s="85"/>
      <c r="M199" s="85"/>
    </row>
    <row r="200" spans="1:13" ht="15.75" customHeight="1">
      <c r="A200" s="85"/>
      <c r="B200" s="85"/>
      <c r="C200" s="86"/>
      <c r="D200" s="86"/>
      <c r="E200" s="86"/>
      <c r="F200" s="86"/>
      <c r="G200" s="85"/>
      <c r="H200" s="85"/>
      <c r="I200" s="85"/>
      <c r="J200" s="85"/>
      <c r="K200" s="85"/>
      <c r="L200" s="85"/>
      <c r="M200" s="85"/>
    </row>
    <row r="201" spans="1:13" ht="15.75" customHeight="1">
      <c r="A201" s="85"/>
      <c r="B201" s="85"/>
      <c r="C201" s="86"/>
      <c r="D201" s="86"/>
      <c r="E201" s="86"/>
      <c r="F201" s="86"/>
      <c r="G201" s="85"/>
      <c r="H201" s="85"/>
      <c r="I201" s="85"/>
      <c r="J201" s="85"/>
      <c r="K201" s="85"/>
      <c r="L201" s="85"/>
      <c r="M201" s="85"/>
    </row>
    <row r="202" spans="1:13" ht="15.75" customHeight="1">
      <c r="A202" s="85"/>
      <c r="B202" s="85"/>
      <c r="C202" s="86"/>
      <c r="D202" s="86"/>
      <c r="E202" s="86"/>
      <c r="F202" s="86"/>
      <c r="G202" s="85"/>
      <c r="H202" s="85"/>
      <c r="I202" s="85"/>
      <c r="J202" s="85"/>
      <c r="K202" s="85"/>
      <c r="L202" s="85"/>
      <c r="M202" s="85"/>
    </row>
    <row r="203" spans="1:13" ht="15.75" customHeight="1">
      <c r="A203" s="85"/>
      <c r="B203" s="85"/>
      <c r="C203" s="86"/>
      <c r="D203" s="86"/>
      <c r="E203" s="86"/>
      <c r="F203" s="86"/>
      <c r="G203" s="85"/>
      <c r="H203" s="85"/>
      <c r="I203" s="85"/>
      <c r="J203" s="85"/>
      <c r="K203" s="85"/>
      <c r="L203" s="85"/>
      <c r="M203" s="85"/>
    </row>
    <row r="204" spans="1:13" ht="15.75" customHeight="1">
      <c r="A204" s="85"/>
      <c r="B204" s="85"/>
      <c r="C204" s="86"/>
      <c r="D204" s="86"/>
      <c r="E204" s="86"/>
      <c r="F204" s="86"/>
      <c r="G204" s="85"/>
      <c r="H204" s="85"/>
      <c r="I204" s="85"/>
      <c r="J204" s="85"/>
      <c r="K204" s="85"/>
      <c r="L204" s="85"/>
      <c r="M204" s="85"/>
    </row>
    <row r="205" spans="1:13" ht="15.75" customHeight="1">
      <c r="A205" s="85"/>
      <c r="B205" s="85"/>
      <c r="C205" s="86"/>
      <c r="D205" s="86"/>
      <c r="E205" s="86"/>
      <c r="F205" s="86"/>
      <c r="G205" s="85"/>
      <c r="H205" s="85"/>
      <c r="I205" s="85"/>
      <c r="J205" s="85"/>
      <c r="K205" s="85"/>
      <c r="L205" s="85"/>
      <c r="M205" s="85"/>
    </row>
    <row r="206" spans="1:13" ht="15.75" customHeight="1">
      <c r="A206" s="85"/>
      <c r="B206" s="85"/>
      <c r="C206" s="86"/>
      <c r="D206" s="86"/>
      <c r="E206" s="86"/>
      <c r="F206" s="86"/>
      <c r="G206" s="85"/>
      <c r="H206" s="85"/>
      <c r="I206" s="85"/>
      <c r="J206" s="85"/>
      <c r="K206" s="85"/>
      <c r="L206" s="85"/>
      <c r="M206" s="85"/>
    </row>
    <row r="207" spans="1:13" ht="15.75" customHeight="1">
      <c r="A207" s="85"/>
      <c r="B207" s="85"/>
      <c r="C207" s="86"/>
      <c r="D207" s="86"/>
      <c r="E207" s="86"/>
      <c r="F207" s="86"/>
      <c r="G207" s="85"/>
      <c r="H207" s="85"/>
      <c r="I207" s="85"/>
      <c r="J207" s="85"/>
      <c r="K207" s="85"/>
      <c r="L207" s="85"/>
      <c r="M207" s="85"/>
    </row>
    <row r="208" spans="1:13" ht="15.75" customHeight="1">
      <c r="A208" s="85"/>
      <c r="B208" s="85"/>
      <c r="C208" s="86"/>
      <c r="D208" s="86"/>
      <c r="E208" s="86"/>
      <c r="F208" s="86"/>
      <c r="G208" s="85"/>
      <c r="H208" s="85"/>
      <c r="I208" s="85"/>
      <c r="J208" s="85"/>
      <c r="K208" s="85"/>
      <c r="L208" s="85"/>
      <c r="M208" s="85"/>
    </row>
    <row r="209" spans="1:13" ht="15.75" customHeight="1">
      <c r="A209" s="85"/>
      <c r="B209" s="85"/>
      <c r="C209" s="86"/>
      <c r="D209" s="86"/>
      <c r="E209" s="86"/>
      <c r="F209" s="86"/>
      <c r="G209" s="85"/>
      <c r="H209" s="85"/>
      <c r="I209" s="85"/>
      <c r="J209" s="85"/>
      <c r="K209" s="85"/>
      <c r="L209" s="85"/>
      <c r="M209" s="85"/>
    </row>
    <row r="210" spans="1:13" ht="15.75" customHeight="1">
      <c r="A210" s="85"/>
      <c r="B210" s="85"/>
      <c r="C210" s="86"/>
      <c r="D210" s="86"/>
      <c r="E210" s="86"/>
      <c r="F210" s="86"/>
      <c r="G210" s="85"/>
      <c r="H210" s="85"/>
      <c r="I210" s="85"/>
      <c r="J210" s="85"/>
      <c r="K210" s="85"/>
      <c r="L210" s="85"/>
      <c r="M210" s="85"/>
    </row>
    <row r="211" spans="1:13" ht="15.75" customHeight="1">
      <c r="A211" s="85"/>
      <c r="B211" s="85"/>
      <c r="C211" s="86"/>
      <c r="D211" s="86"/>
      <c r="E211" s="86"/>
      <c r="F211" s="86"/>
      <c r="G211" s="85"/>
      <c r="H211" s="85"/>
      <c r="I211" s="85"/>
      <c r="J211" s="85"/>
      <c r="K211" s="85"/>
      <c r="L211" s="85"/>
      <c r="M211" s="85"/>
    </row>
    <row r="212" spans="1:13" ht="15.75" customHeight="1">
      <c r="A212" s="85"/>
      <c r="B212" s="85"/>
      <c r="C212" s="86"/>
      <c r="D212" s="86"/>
      <c r="E212" s="86"/>
      <c r="F212" s="86"/>
      <c r="G212" s="85"/>
      <c r="H212" s="85"/>
      <c r="I212" s="85"/>
      <c r="J212" s="85"/>
      <c r="K212" s="85"/>
      <c r="L212" s="85"/>
      <c r="M212" s="85"/>
    </row>
    <row r="213" spans="1:13" ht="15.75" customHeight="1">
      <c r="A213" s="85"/>
      <c r="B213" s="85"/>
      <c r="C213" s="86"/>
      <c r="D213" s="86"/>
      <c r="E213" s="86"/>
      <c r="F213" s="86"/>
      <c r="G213" s="85"/>
      <c r="H213" s="85"/>
      <c r="I213" s="85"/>
      <c r="J213" s="85"/>
      <c r="K213" s="85"/>
      <c r="L213" s="85"/>
      <c r="M213" s="85"/>
    </row>
    <row r="214" spans="1:13" ht="15.75" customHeight="1">
      <c r="A214" s="85"/>
      <c r="B214" s="85"/>
      <c r="C214" s="86"/>
      <c r="D214" s="86"/>
      <c r="E214" s="86"/>
      <c r="F214" s="86"/>
      <c r="G214" s="85"/>
      <c r="H214" s="85"/>
      <c r="I214" s="85"/>
      <c r="J214" s="85"/>
      <c r="K214" s="85"/>
      <c r="L214" s="85"/>
      <c r="M214" s="85"/>
    </row>
    <row r="215" spans="1:13" ht="15.75" customHeight="1">
      <c r="A215" s="85"/>
      <c r="B215" s="85"/>
      <c r="C215" s="86"/>
      <c r="D215" s="86"/>
      <c r="E215" s="86"/>
      <c r="F215" s="86"/>
      <c r="G215" s="85"/>
      <c r="H215" s="85"/>
      <c r="I215" s="85"/>
      <c r="J215" s="85"/>
      <c r="K215" s="85"/>
      <c r="L215" s="85"/>
      <c r="M215" s="85"/>
    </row>
    <row r="216" spans="1:13" ht="15.75" customHeight="1">
      <c r="A216" s="85"/>
      <c r="B216" s="85"/>
      <c r="C216" s="86"/>
      <c r="D216" s="86"/>
      <c r="E216" s="86"/>
      <c r="F216" s="86"/>
      <c r="G216" s="85"/>
      <c r="H216" s="85"/>
      <c r="I216" s="85"/>
      <c r="J216" s="85"/>
      <c r="K216" s="85"/>
      <c r="L216" s="85"/>
      <c r="M216" s="85"/>
    </row>
    <row r="217" spans="1:13" ht="15.75" customHeight="1">
      <c r="A217" s="85"/>
      <c r="B217" s="85"/>
      <c r="C217" s="86"/>
      <c r="D217" s="86"/>
      <c r="E217" s="86"/>
      <c r="F217" s="86"/>
      <c r="G217" s="85"/>
      <c r="H217" s="85"/>
      <c r="I217" s="85"/>
      <c r="J217" s="85"/>
      <c r="K217" s="85"/>
      <c r="L217" s="85"/>
      <c r="M217" s="85"/>
    </row>
    <row r="218" spans="1:13" ht="15.75" customHeight="1">
      <c r="A218" s="85"/>
      <c r="B218" s="85"/>
      <c r="C218" s="86"/>
      <c r="D218" s="86"/>
      <c r="E218" s="86"/>
      <c r="F218" s="86"/>
      <c r="G218" s="85"/>
      <c r="H218" s="85"/>
      <c r="I218" s="85"/>
      <c r="J218" s="85"/>
      <c r="K218" s="85"/>
      <c r="L218" s="85"/>
      <c r="M218" s="85"/>
    </row>
    <row r="219" spans="1:13" ht="15.75" customHeight="1">
      <c r="A219" s="85"/>
      <c r="B219" s="85"/>
      <c r="C219" s="86"/>
      <c r="D219" s="86"/>
      <c r="E219" s="86"/>
      <c r="F219" s="86"/>
      <c r="G219" s="85"/>
      <c r="H219" s="85"/>
      <c r="I219" s="85"/>
      <c r="J219" s="85"/>
      <c r="K219" s="85"/>
      <c r="L219" s="85"/>
      <c r="M219" s="85"/>
    </row>
    <row r="220" spans="1:13" ht="15.75" customHeight="1">
      <c r="A220" s="85"/>
      <c r="B220" s="85"/>
      <c r="C220" s="86"/>
      <c r="D220" s="86"/>
      <c r="E220" s="86"/>
      <c r="F220" s="86"/>
      <c r="G220" s="85"/>
      <c r="H220" s="85"/>
      <c r="I220" s="85"/>
      <c r="J220" s="85"/>
      <c r="K220" s="85"/>
      <c r="L220" s="85"/>
      <c r="M220" s="85"/>
    </row>
    <row r="221" spans="1:13" ht="15.75" customHeight="1">
      <c r="A221" s="85"/>
      <c r="B221" s="85"/>
      <c r="C221" s="86"/>
      <c r="D221" s="86"/>
      <c r="E221" s="86"/>
      <c r="F221" s="86"/>
      <c r="G221" s="85"/>
      <c r="H221" s="85"/>
      <c r="I221" s="85"/>
      <c r="J221" s="85"/>
      <c r="K221" s="85"/>
      <c r="L221" s="85"/>
      <c r="M221" s="85"/>
    </row>
    <row r="222" spans="1:13" ht="15.75" customHeight="1">
      <c r="A222" s="85"/>
      <c r="B222" s="85"/>
      <c r="C222" s="86"/>
      <c r="D222" s="86"/>
      <c r="E222" s="86"/>
      <c r="F222" s="86"/>
      <c r="G222" s="85"/>
      <c r="H222" s="85"/>
      <c r="I222" s="85"/>
      <c r="J222" s="85"/>
      <c r="K222" s="85"/>
      <c r="L222" s="85"/>
      <c r="M222" s="85"/>
    </row>
    <row r="223" spans="1:13" ht="15.75" customHeight="1">
      <c r="A223" s="85"/>
      <c r="B223" s="85"/>
      <c r="C223" s="86"/>
      <c r="D223" s="86"/>
      <c r="E223" s="86"/>
      <c r="F223" s="86"/>
      <c r="G223" s="85"/>
      <c r="H223" s="85"/>
      <c r="I223" s="85"/>
      <c r="J223" s="85"/>
      <c r="K223" s="85"/>
      <c r="L223" s="85"/>
      <c r="M223" s="85"/>
    </row>
    <row r="224" spans="1:13" ht="15.75" customHeight="1">
      <c r="A224" s="85"/>
      <c r="B224" s="85"/>
      <c r="C224" s="86"/>
      <c r="D224" s="86"/>
      <c r="E224" s="86"/>
      <c r="F224" s="86"/>
      <c r="G224" s="85"/>
      <c r="H224" s="85"/>
      <c r="I224" s="85"/>
      <c r="J224" s="85"/>
      <c r="K224" s="85"/>
      <c r="L224" s="85"/>
      <c r="M224" s="85"/>
    </row>
    <row r="225" spans="1:13" ht="15.75" customHeight="1">
      <c r="A225" s="85"/>
      <c r="B225" s="85"/>
      <c r="C225" s="86"/>
      <c r="D225" s="86"/>
      <c r="E225" s="86"/>
      <c r="F225" s="86"/>
      <c r="G225" s="85"/>
      <c r="H225" s="85"/>
      <c r="I225" s="85"/>
      <c r="J225" s="85"/>
      <c r="K225" s="85"/>
      <c r="L225" s="85"/>
      <c r="M225" s="85"/>
    </row>
    <row r="226" spans="1:13" ht="15.75" customHeight="1">
      <c r="A226" s="85"/>
      <c r="B226" s="85"/>
      <c r="C226" s="86"/>
      <c r="D226" s="86"/>
      <c r="E226" s="86"/>
      <c r="F226" s="86"/>
      <c r="G226" s="85"/>
      <c r="H226" s="85"/>
      <c r="I226" s="85"/>
      <c r="J226" s="85"/>
      <c r="K226" s="85"/>
      <c r="L226" s="85"/>
      <c r="M226" s="85"/>
    </row>
    <row r="227" spans="1:13" ht="15.75" customHeight="1">
      <c r="A227" s="85"/>
      <c r="B227" s="85"/>
      <c r="C227" s="86"/>
      <c r="D227" s="86"/>
      <c r="E227" s="86"/>
      <c r="F227" s="86"/>
      <c r="G227" s="85"/>
      <c r="H227" s="85"/>
      <c r="I227" s="85"/>
      <c r="J227" s="85"/>
      <c r="K227" s="85"/>
      <c r="L227" s="85"/>
      <c r="M227" s="85"/>
    </row>
    <row r="228" spans="1:13" ht="15.75" customHeight="1">
      <c r="A228" s="85"/>
      <c r="B228" s="85"/>
      <c r="C228" s="86"/>
      <c r="D228" s="86"/>
      <c r="E228" s="86"/>
      <c r="F228" s="86"/>
      <c r="G228" s="85"/>
      <c r="H228" s="85"/>
      <c r="I228" s="85"/>
      <c r="J228" s="85"/>
      <c r="K228" s="85"/>
      <c r="L228" s="85"/>
      <c r="M228" s="85"/>
    </row>
    <row r="229" spans="1:13" ht="15.75" customHeight="1">
      <c r="A229" s="85"/>
      <c r="B229" s="85"/>
      <c r="C229" s="86"/>
      <c r="D229" s="86"/>
      <c r="E229" s="86"/>
      <c r="F229" s="86"/>
      <c r="G229" s="85"/>
      <c r="H229" s="85"/>
      <c r="I229" s="85"/>
      <c r="J229" s="85"/>
      <c r="K229" s="85"/>
      <c r="L229" s="85"/>
      <c r="M229" s="85"/>
    </row>
    <row r="230" spans="1:13" ht="15.75" customHeight="1">
      <c r="A230" s="85"/>
      <c r="B230" s="85"/>
      <c r="C230" s="86"/>
      <c r="D230" s="86"/>
      <c r="E230" s="86"/>
      <c r="F230" s="86"/>
      <c r="G230" s="85"/>
      <c r="H230" s="85"/>
      <c r="I230" s="85"/>
      <c r="J230" s="85"/>
      <c r="K230" s="85"/>
      <c r="L230" s="85"/>
      <c r="M230" s="85"/>
    </row>
    <row r="231" spans="1:13" ht="15.75" customHeight="1">
      <c r="A231" s="85"/>
      <c r="B231" s="85"/>
      <c r="C231" s="86"/>
      <c r="D231" s="86"/>
      <c r="E231" s="86"/>
      <c r="F231" s="86"/>
      <c r="G231" s="85"/>
      <c r="H231" s="85"/>
      <c r="I231" s="85"/>
      <c r="J231" s="85"/>
      <c r="K231" s="85"/>
      <c r="L231" s="85"/>
      <c r="M231" s="85"/>
    </row>
    <row r="232" spans="1:13" ht="15.75" customHeight="1">
      <c r="A232" s="85"/>
      <c r="B232" s="85"/>
      <c r="C232" s="86"/>
      <c r="D232" s="86"/>
      <c r="E232" s="86"/>
      <c r="F232" s="86"/>
      <c r="G232" s="85"/>
      <c r="H232" s="85"/>
      <c r="I232" s="85"/>
      <c r="J232" s="85"/>
      <c r="K232" s="85"/>
      <c r="L232" s="85"/>
      <c r="M232" s="85"/>
    </row>
    <row r="233" spans="1:13" ht="15.75" customHeight="1">
      <c r="A233" s="85"/>
      <c r="B233" s="85"/>
      <c r="C233" s="86"/>
      <c r="D233" s="86"/>
      <c r="E233" s="86"/>
      <c r="F233" s="86"/>
      <c r="G233" s="85"/>
      <c r="H233" s="85"/>
      <c r="I233" s="85"/>
      <c r="J233" s="85"/>
      <c r="K233" s="85"/>
      <c r="L233" s="85"/>
      <c r="M233" s="85"/>
    </row>
    <row r="234" spans="1:13" ht="15.75" customHeight="1">
      <c r="A234" s="85"/>
      <c r="B234" s="85"/>
      <c r="C234" s="86"/>
      <c r="D234" s="86"/>
      <c r="E234" s="86"/>
      <c r="F234" s="86"/>
      <c r="G234" s="85"/>
      <c r="H234" s="85"/>
      <c r="I234" s="85"/>
      <c r="J234" s="85"/>
      <c r="K234" s="85"/>
      <c r="L234" s="85"/>
      <c r="M234" s="85"/>
    </row>
    <row r="235" spans="1:13" ht="15.75" customHeight="1">
      <c r="A235" s="85"/>
      <c r="B235" s="85"/>
      <c r="C235" s="86"/>
      <c r="D235" s="86"/>
      <c r="E235" s="86"/>
      <c r="F235" s="86"/>
      <c r="G235" s="85"/>
      <c r="H235" s="85"/>
      <c r="I235" s="85"/>
      <c r="J235" s="85"/>
      <c r="K235" s="85"/>
      <c r="L235" s="85"/>
      <c r="M235" s="85"/>
    </row>
    <row r="236" spans="1:13" ht="15.75" customHeight="1">
      <c r="A236" s="85"/>
      <c r="B236" s="85"/>
      <c r="C236" s="86"/>
      <c r="D236" s="86"/>
      <c r="E236" s="86"/>
      <c r="F236" s="86"/>
      <c r="G236" s="85"/>
      <c r="H236" s="85"/>
      <c r="I236" s="85"/>
      <c r="J236" s="85"/>
      <c r="K236" s="85"/>
      <c r="L236" s="85"/>
      <c r="M236" s="85"/>
    </row>
    <row r="237" spans="1:13" ht="15.75" customHeight="1">
      <c r="A237" s="85"/>
      <c r="B237" s="85"/>
      <c r="C237" s="86"/>
      <c r="D237" s="86"/>
      <c r="E237" s="86"/>
      <c r="F237" s="86"/>
      <c r="G237" s="85"/>
      <c r="H237" s="85"/>
      <c r="I237" s="85"/>
      <c r="J237" s="85"/>
      <c r="K237" s="85"/>
      <c r="L237" s="85"/>
      <c r="M237" s="85"/>
    </row>
    <row r="238" spans="1:13" ht="15.75" customHeight="1">
      <c r="A238" s="85"/>
      <c r="B238" s="85"/>
      <c r="C238" s="86"/>
      <c r="D238" s="86"/>
      <c r="E238" s="86"/>
      <c r="F238" s="86"/>
      <c r="G238" s="85"/>
      <c r="H238" s="85"/>
      <c r="I238" s="85"/>
      <c r="J238" s="85"/>
      <c r="K238" s="85"/>
      <c r="L238" s="85"/>
      <c r="M238" s="85"/>
    </row>
    <row r="239" spans="1:13" ht="15.75" customHeight="1">
      <c r="A239" s="85"/>
      <c r="B239" s="85"/>
      <c r="C239" s="86"/>
      <c r="D239" s="86"/>
      <c r="E239" s="86"/>
      <c r="F239" s="86"/>
      <c r="G239" s="85"/>
      <c r="H239" s="85"/>
      <c r="I239" s="85"/>
      <c r="J239" s="85"/>
      <c r="K239" s="85"/>
      <c r="L239" s="85"/>
      <c r="M239" s="85"/>
    </row>
    <row r="240" spans="1:13" ht="15.75" customHeight="1">
      <c r="A240" s="85"/>
      <c r="B240" s="85"/>
      <c r="C240" s="86"/>
      <c r="D240" s="86"/>
      <c r="E240" s="86"/>
      <c r="F240" s="86"/>
      <c r="G240" s="85"/>
      <c r="H240" s="85"/>
      <c r="I240" s="85"/>
      <c r="J240" s="85"/>
      <c r="K240" s="85"/>
      <c r="L240" s="85"/>
      <c r="M240" s="85"/>
    </row>
    <row r="241" spans="1:13" ht="15.75" customHeight="1">
      <c r="A241" s="85"/>
      <c r="B241" s="85"/>
      <c r="C241" s="86"/>
      <c r="D241" s="86"/>
      <c r="E241" s="86"/>
      <c r="F241" s="86"/>
      <c r="G241" s="85"/>
      <c r="H241" s="85"/>
      <c r="I241" s="85"/>
      <c r="J241" s="85"/>
      <c r="K241" s="85"/>
      <c r="L241" s="85"/>
      <c r="M241" s="85"/>
    </row>
    <row r="242" spans="1:13" ht="15.75" customHeight="1">
      <c r="A242" s="85"/>
      <c r="B242" s="85"/>
      <c r="C242" s="86"/>
      <c r="D242" s="86"/>
      <c r="E242" s="86"/>
      <c r="F242" s="86"/>
      <c r="G242" s="85"/>
      <c r="H242" s="85"/>
      <c r="I242" s="85"/>
      <c r="J242" s="85"/>
      <c r="K242" s="85"/>
      <c r="L242" s="85"/>
      <c r="M242" s="85"/>
    </row>
    <row r="243" spans="1:13" ht="15.75" customHeight="1">
      <c r="A243" s="85"/>
      <c r="B243" s="85"/>
      <c r="C243" s="86"/>
      <c r="D243" s="86"/>
      <c r="E243" s="86"/>
      <c r="F243" s="86"/>
      <c r="G243" s="85"/>
      <c r="H243" s="85"/>
      <c r="I243" s="85"/>
      <c r="J243" s="85"/>
      <c r="K243" s="85"/>
      <c r="L243" s="85"/>
      <c r="M243" s="85"/>
    </row>
    <row r="244" spans="1:13" ht="15.75" customHeight="1">
      <c r="A244" s="85"/>
      <c r="B244" s="85"/>
      <c r="C244" s="86"/>
      <c r="D244" s="86"/>
      <c r="E244" s="86"/>
      <c r="F244" s="86"/>
      <c r="G244" s="85"/>
      <c r="H244" s="85"/>
      <c r="I244" s="85"/>
      <c r="J244" s="85"/>
      <c r="K244" s="85"/>
      <c r="L244" s="85"/>
      <c r="M244" s="85"/>
    </row>
    <row r="245" spans="1:13" ht="15.75" customHeight="1">
      <c r="A245" s="85"/>
      <c r="B245" s="85"/>
      <c r="C245" s="86"/>
      <c r="D245" s="86"/>
      <c r="E245" s="86"/>
      <c r="F245" s="86"/>
      <c r="G245" s="85"/>
      <c r="H245" s="85"/>
      <c r="I245" s="85"/>
      <c r="J245" s="85"/>
      <c r="K245" s="85"/>
      <c r="L245" s="85"/>
      <c r="M245" s="85"/>
    </row>
    <row r="246" spans="1:13" ht="15.75" customHeight="1">
      <c r="A246" s="85"/>
      <c r="B246" s="85"/>
      <c r="C246" s="86"/>
      <c r="D246" s="86"/>
      <c r="E246" s="86"/>
      <c r="F246" s="86"/>
      <c r="G246" s="85"/>
      <c r="H246" s="85"/>
      <c r="I246" s="85"/>
      <c r="J246" s="85"/>
      <c r="K246" s="85"/>
      <c r="L246" s="85"/>
      <c r="M246" s="85"/>
    </row>
    <row r="247" spans="1:13" ht="15.75" customHeight="1">
      <c r="A247" s="85"/>
      <c r="B247" s="85"/>
      <c r="C247" s="86"/>
      <c r="D247" s="86"/>
      <c r="E247" s="86"/>
      <c r="F247" s="86"/>
      <c r="G247" s="85"/>
      <c r="H247" s="85"/>
      <c r="I247" s="85"/>
      <c r="J247" s="85"/>
      <c r="K247" s="85"/>
      <c r="L247" s="85"/>
      <c r="M247" s="85"/>
    </row>
    <row r="248" spans="1:13" ht="15.75" customHeight="1">
      <c r="A248" s="85"/>
      <c r="B248" s="85"/>
      <c r="C248" s="86"/>
      <c r="D248" s="86"/>
      <c r="E248" s="86"/>
      <c r="F248" s="86"/>
      <c r="G248" s="85"/>
      <c r="H248" s="85"/>
      <c r="I248" s="85"/>
      <c r="J248" s="85"/>
      <c r="K248" s="85"/>
      <c r="L248" s="85"/>
      <c r="M248" s="85"/>
    </row>
    <row r="249" spans="1:13" ht="15.75" customHeight="1"/>
    <row r="250" spans="1:13" ht="15.75" customHeight="1"/>
    <row r="251" spans="1:13" ht="15.75" customHeight="1"/>
    <row r="252" spans="1:13" ht="15.75" customHeight="1"/>
    <row r="253" spans="1:13" ht="15.75" customHeight="1"/>
    <row r="254" spans="1:13" ht="15.75" customHeight="1"/>
    <row r="255" spans="1:13" ht="15.75" customHeight="1"/>
    <row r="256" spans="1:1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B4A7D6"/>
    <outlinePr summaryBelow="0" summaryRight="0"/>
  </sheetPr>
  <dimension ref="A1:AA1000"/>
  <sheetViews>
    <sheetView workbookViewId="0">
      <selection activeCell="A2" sqref="A2:XFD2"/>
    </sheetView>
  </sheetViews>
  <sheetFormatPr defaultColWidth="14.42578125" defaultRowHeight="15" customHeight="1"/>
  <cols>
    <col min="1" max="1" width="49" customWidth="1"/>
    <col min="2" max="2" width="46.140625" customWidth="1"/>
    <col min="3" max="6" width="14.42578125" customWidth="1"/>
  </cols>
  <sheetData>
    <row r="1" spans="1:27" ht="51.75" customHeight="1">
      <c r="A1" s="104" t="s">
        <v>2814</v>
      </c>
      <c r="C1" s="105"/>
      <c r="D1" s="105"/>
      <c r="E1" s="105"/>
      <c r="F1" s="105"/>
      <c r="G1" s="105"/>
      <c r="H1" s="105"/>
      <c r="I1" s="105"/>
      <c r="J1" s="105"/>
      <c r="K1" s="105"/>
      <c r="L1" s="105"/>
      <c r="M1" s="105"/>
      <c r="N1" s="105"/>
      <c r="O1" s="105"/>
      <c r="P1" s="105"/>
      <c r="Q1" s="105"/>
    </row>
    <row r="2" spans="1:27" ht="54.75" customHeight="1">
      <c r="A2" s="106" t="s">
        <v>2815</v>
      </c>
      <c r="B2" s="106" t="s">
        <v>2816</v>
      </c>
      <c r="C2" s="106" t="s">
        <v>2817</v>
      </c>
      <c r="D2" s="106" t="s">
        <v>2818</v>
      </c>
      <c r="E2" s="106" t="s">
        <v>2819</v>
      </c>
      <c r="F2" s="106" t="s">
        <v>2820</v>
      </c>
      <c r="G2" s="106" t="s">
        <v>2821</v>
      </c>
      <c r="H2" s="106" t="s">
        <v>2822</v>
      </c>
      <c r="I2" s="106" t="s">
        <v>2823</v>
      </c>
      <c r="J2" s="106" t="s">
        <v>2824</v>
      </c>
      <c r="K2" s="106" t="s">
        <v>2825</v>
      </c>
      <c r="L2" s="106" t="s">
        <v>2826</v>
      </c>
      <c r="M2" s="106" t="s">
        <v>2827</v>
      </c>
      <c r="N2" s="106" t="s">
        <v>2828</v>
      </c>
      <c r="O2" s="106" t="s">
        <v>2829</v>
      </c>
      <c r="P2" s="106" t="s">
        <v>2830</v>
      </c>
      <c r="Q2" s="106" t="s">
        <v>2831</v>
      </c>
      <c r="R2" s="107"/>
      <c r="S2" s="107"/>
      <c r="T2" s="107"/>
      <c r="U2" s="107"/>
      <c r="V2" s="107"/>
      <c r="W2" s="107"/>
      <c r="X2" s="107"/>
      <c r="Y2" s="107"/>
      <c r="Z2" s="107"/>
      <c r="AA2" s="107"/>
    </row>
    <row r="3" spans="1:27" ht="15.75" customHeight="1">
      <c r="A3" s="108" t="s">
        <v>2832</v>
      </c>
      <c r="B3" s="108" t="s">
        <v>507</v>
      </c>
      <c r="C3" s="109">
        <v>23630806</v>
      </c>
      <c r="D3" s="110">
        <v>97.8</v>
      </c>
      <c r="E3" s="109">
        <v>6858622</v>
      </c>
      <c r="F3" s="111">
        <v>41.5</v>
      </c>
      <c r="G3" s="109">
        <v>182489</v>
      </c>
      <c r="H3" s="112">
        <v>2.66</v>
      </c>
      <c r="I3" s="109">
        <v>172344</v>
      </c>
      <c r="J3" s="112">
        <v>2.5099999999999998</v>
      </c>
      <c r="K3" s="113">
        <v>62.872500000000002</v>
      </c>
      <c r="L3" s="109">
        <v>63987</v>
      </c>
      <c r="M3" s="113">
        <v>0.56759999999999999</v>
      </c>
      <c r="N3" s="113">
        <v>35.214219700000001</v>
      </c>
      <c r="O3" s="113">
        <v>13.158504300000001</v>
      </c>
      <c r="P3" s="113">
        <v>5.0364138199999999</v>
      </c>
      <c r="Q3" s="113">
        <v>46.337455800000001</v>
      </c>
    </row>
    <row r="4" spans="1:27" ht="15.75" customHeight="1">
      <c r="A4" s="108" t="s">
        <v>2833</v>
      </c>
      <c r="B4" s="108" t="s">
        <v>507</v>
      </c>
      <c r="C4" s="109">
        <v>913826520</v>
      </c>
      <c r="D4" s="110">
        <v>98.046153846153899</v>
      </c>
      <c r="E4" s="109">
        <v>595682639</v>
      </c>
      <c r="F4" s="111">
        <v>40.53846153846154</v>
      </c>
      <c r="G4" s="109">
        <v>135915</v>
      </c>
      <c r="H4" s="112">
        <v>0.02</v>
      </c>
      <c r="I4" s="109">
        <v>60383</v>
      </c>
      <c r="J4" s="112">
        <v>0.01</v>
      </c>
      <c r="K4" s="113">
        <v>10.241300000000001</v>
      </c>
      <c r="L4" s="109">
        <v>54199</v>
      </c>
      <c r="M4" s="113">
        <v>0.43020000000000003</v>
      </c>
      <c r="N4" s="113">
        <v>33.016497700000002</v>
      </c>
      <c r="O4" s="113">
        <v>7.5326490899999996</v>
      </c>
      <c r="P4" s="113">
        <v>1.4417043700000001</v>
      </c>
      <c r="Q4" s="113">
        <v>47.528532599999998</v>
      </c>
    </row>
    <row r="5" spans="1:27" ht="15.75" customHeight="1">
      <c r="A5" s="108" t="s">
        <v>2834</v>
      </c>
      <c r="B5" s="108" t="s">
        <v>507</v>
      </c>
      <c r="C5" s="114"/>
      <c r="D5" s="115"/>
      <c r="E5" s="109">
        <v>54199</v>
      </c>
      <c r="F5" s="111">
        <v>40</v>
      </c>
      <c r="G5" s="109">
        <v>53308</v>
      </c>
      <c r="H5" s="112">
        <v>98.36</v>
      </c>
      <c r="I5" s="109">
        <v>47648</v>
      </c>
      <c r="J5" s="112">
        <v>87.91</v>
      </c>
      <c r="K5" s="112">
        <v>0</v>
      </c>
      <c r="L5" s="114"/>
      <c r="M5" s="116"/>
      <c r="N5" s="116"/>
      <c r="O5" s="116"/>
      <c r="P5" s="116"/>
      <c r="Q5" s="116"/>
    </row>
    <row r="6" spans="1:27" ht="15.75" customHeight="1">
      <c r="A6" s="108" t="s">
        <v>2835</v>
      </c>
      <c r="B6" s="108" t="s">
        <v>507</v>
      </c>
      <c r="C6" s="114"/>
      <c r="D6" s="115"/>
      <c r="E6" s="114"/>
      <c r="F6" s="117"/>
      <c r="G6" s="114"/>
      <c r="H6" s="118"/>
      <c r="I6" s="114"/>
      <c r="J6" s="116"/>
      <c r="K6" s="116"/>
      <c r="L6" s="109">
        <v>111635</v>
      </c>
      <c r="M6" s="113">
        <v>0.94510000000000005</v>
      </c>
      <c r="N6" s="113">
        <v>53.548209100000001</v>
      </c>
      <c r="O6" s="113">
        <v>24.0591629</v>
      </c>
      <c r="P6" s="113">
        <v>9.9449946400000009</v>
      </c>
      <c r="Q6" s="113">
        <v>46.6870926</v>
      </c>
    </row>
    <row r="7" spans="1:27" ht="15.75" customHeight="1">
      <c r="A7" s="108" t="s">
        <v>2832</v>
      </c>
      <c r="B7" s="108" t="s">
        <v>2836</v>
      </c>
      <c r="C7" s="109">
        <v>23630806</v>
      </c>
      <c r="D7" s="110">
        <v>97.8</v>
      </c>
      <c r="E7" s="109">
        <v>6858622</v>
      </c>
      <c r="F7" s="111">
        <v>41.5</v>
      </c>
      <c r="G7" s="109">
        <v>16988</v>
      </c>
      <c r="H7" s="119" t="s">
        <v>2837</v>
      </c>
      <c r="I7" s="109">
        <v>16262</v>
      </c>
      <c r="J7" s="119" t="s">
        <v>2837</v>
      </c>
      <c r="K7" s="113">
        <v>65.010499999999993</v>
      </c>
      <c r="L7" s="109">
        <v>5690</v>
      </c>
      <c r="M7" s="113">
        <v>1.3604000000000001</v>
      </c>
      <c r="N7" s="113">
        <v>44.312910600000002</v>
      </c>
      <c r="O7" s="113">
        <v>24.093409900000001</v>
      </c>
      <c r="P7" s="113">
        <v>14.5866335</v>
      </c>
      <c r="Q7" s="113">
        <v>46.456431500000001</v>
      </c>
    </row>
    <row r="8" spans="1:27" ht="15.75" customHeight="1">
      <c r="A8" s="108" t="s">
        <v>2833</v>
      </c>
      <c r="B8" s="108" t="s">
        <v>2836</v>
      </c>
      <c r="C8" s="109">
        <v>913826520</v>
      </c>
      <c r="D8" s="110">
        <v>98.046153846153899</v>
      </c>
      <c r="E8" s="109">
        <v>595682639</v>
      </c>
      <c r="F8" s="111">
        <v>40.53846153846154</v>
      </c>
      <c r="G8" s="109">
        <v>10192</v>
      </c>
      <c r="H8" s="119" t="s">
        <v>2837</v>
      </c>
      <c r="I8" s="120">
        <v>10192</v>
      </c>
      <c r="J8" s="119" t="s">
        <v>2837</v>
      </c>
      <c r="K8" s="113">
        <v>15.502800000000001</v>
      </c>
      <c r="L8" s="109">
        <v>6764</v>
      </c>
      <c r="M8" s="113">
        <v>1.4448000000000001</v>
      </c>
      <c r="N8" s="113">
        <v>49.495534499999998</v>
      </c>
      <c r="O8" s="113">
        <v>22.702368199999999</v>
      </c>
      <c r="P8" s="113">
        <v>11.3548746</v>
      </c>
      <c r="Q8" s="113">
        <v>46.452569199999999</v>
      </c>
    </row>
    <row r="9" spans="1:27" ht="15.75" customHeight="1">
      <c r="A9" s="108" t="s">
        <v>2834</v>
      </c>
      <c r="B9" s="108" t="s">
        <v>2836</v>
      </c>
      <c r="C9" s="114"/>
      <c r="D9" s="114"/>
      <c r="E9" s="109">
        <v>6764</v>
      </c>
      <c r="F9" s="111">
        <v>40</v>
      </c>
      <c r="G9" s="109">
        <v>6705</v>
      </c>
      <c r="H9" s="112">
        <v>99.13</v>
      </c>
      <c r="I9" s="109">
        <v>6185</v>
      </c>
      <c r="J9" s="112">
        <v>91.44</v>
      </c>
      <c r="K9" s="112">
        <v>0</v>
      </c>
      <c r="L9" s="114"/>
      <c r="M9" s="116"/>
      <c r="N9" s="116"/>
      <c r="O9" s="116"/>
      <c r="P9" s="116"/>
      <c r="Q9" s="116"/>
    </row>
    <row r="10" spans="1:27" ht="15.75" customHeight="1">
      <c r="A10" s="108" t="s">
        <v>2835</v>
      </c>
      <c r="B10" s="108" t="s">
        <v>2836</v>
      </c>
      <c r="C10" s="114"/>
      <c r="D10" s="114"/>
      <c r="E10" s="121"/>
      <c r="F10" s="122"/>
      <c r="G10" s="114"/>
      <c r="H10" s="114"/>
      <c r="I10" s="121"/>
      <c r="J10" s="114"/>
      <c r="K10" s="114"/>
      <c r="L10" s="109">
        <v>11875</v>
      </c>
      <c r="M10" s="113">
        <v>2.6753999999999998</v>
      </c>
      <c r="N10" s="113">
        <v>65.965468099999995</v>
      </c>
      <c r="O10" s="113">
        <v>41.499599699999997</v>
      </c>
      <c r="P10" s="113">
        <v>26.650655499999999</v>
      </c>
      <c r="Q10" s="113">
        <v>45.868497099999999</v>
      </c>
    </row>
    <row r="11" spans="1:27" ht="15.75" customHeight="1">
      <c r="A11" s="108" t="s">
        <v>2835</v>
      </c>
      <c r="B11" s="108" t="s">
        <v>2838</v>
      </c>
      <c r="C11" s="123"/>
      <c r="D11" s="123"/>
      <c r="E11" s="123"/>
      <c r="F11" s="123"/>
      <c r="G11" s="123"/>
      <c r="H11" s="123"/>
      <c r="I11" s="123"/>
      <c r="J11" s="123"/>
      <c r="K11" s="114"/>
      <c r="L11" s="124">
        <v>4534</v>
      </c>
      <c r="M11" s="113">
        <v>2.5857000000000001</v>
      </c>
      <c r="N11" s="109">
        <v>79.05</v>
      </c>
      <c r="O11" s="109">
        <v>60.28</v>
      </c>
      <c r="P11" s="109">
        <v>41.52</v>
      </c>
      <c r="Q11" s="125">
        <v>43.85</v>
      </c>
    </row>
    <row r="12" spans="1:27" ht="15.75" customHeight="1">
      <c r="A12" s="108" t="s">
        <v>2835</v>
      </c>
      <c r="B12" s="108" t="s">
        <v>2839</v>
      </c>
      <c r="C12" s="114"/>
      <c r="D12" s="114"/>
      <c r="E12" s="114"/>
      <c r="F12" s="114"/>
      <c r="G12" s="114"/>
      <c r="H12" s="122"/>
      <c r="I12" s="114"/>
      <c r="J12" s="114"/>
      <c r="K12" s="114"/>
      <c r="L12" s="124">
        <v>2941</v>
      </c>
      <c r="M12" s="113">
        <v>1.1870000000000001</v>
      </c>
      <c r="N12" s="109">
        <v>55.01</v>
      </c>
      <c r="O12" s="109">
        <v>23.97</v>
      </c>
      <c r="P12" s="109">
        <v>10.54</v>
      </c>
      <c r="Q12" s="125">
        <v>47.93</v>
      </c>
    </row>
    <row r="13" spans="1:27" ht="15.75" customHeight="1">
      <c r="A13" s="108" t="s">
        <v>2835</v>
      </c>
      <c r="B13" s="108" t="s">
        <v>2840</v>
      </c>
      <c r="C13" s="114"/>
      <c r="D13" s="114"/>
      <c r="E13" s="114"/>
      <c r="F13" s="114"/>
      <c r="G13" s="114"/>
      <c r="H13" s="122"/>
      <c r="I13" s="114"/>
      <c r="J13" s="114"/>
      <c r="K13" s="114"/>
      <c r="L13" s="124">
        <v>4400</v>
      </c>
      <c r="M13" s="113">
        <v>18.229900000000001</v>
      </c>
      <c r="N13" s="109">
        <v>79.900000000000006</v>
      </c>
      <c r="O13" s="109">
        <v>79.62</v>
      </c>
      <c r="P13" s="109">
        <v>79.22</v>
      </c>
      <c r="Q13" s="125">
        <v>43.63</v>
      </c>
    </row>
    <row r="14" spans="1:27" ht="15.75" customHeight="1">
      <c r="A14" s="105"/>
      <c r="B14" s="105"/>
      <c r="C14" s="86"/>
      <c r="D14" s="86"/>
      <c r="E14" s="126"/>
      <c r="F14" s="127"/>
      <c r="G14" s="86"/>
      <c r="H14" s="86"/>
      <c r="I14" s="126"/>
      <c r="J14" s="86"/>
      <c r="K14" s="86"/>
      <c r="L14" s="86"/>
      <c r="M14" s="86"/>
      <c r="N14" s="86"/>
      <c r="O14" s="86"/>
      <c r="P14" s="86"/>
      <c r="Q14" s="86"/>
    </row>
    <row r="15" spans="1:27" ht="15.75" customHeight="1"/>
    <row r="16" spans="1:2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4A7D6"/>
    <outlinePr summaryBelow="0" summaryRight="0"/>
  </sheetPr>
  <dimension ref="A1:Y1000"/>
  <sheetViews>
    <sheetView workbookViewId="0"/>
  </sheetViews>
  <sheetFormatPr defaultColWidth="14.42578125" defaultRowHeight="15" customHeight="1"/>
  <cols>
    <col min="1" max="1" width="14.42578125" customWidth="1"/>
    <col min="2" max="2" width="71.28515625" customWidth="1"/>
    <col min="3" max="6" width="14.42578125" customWidth="1"/>
    <col min="7" max="7" width="9.5703125" customWidth="1"/>
    <col min="8" max="8" width="28" customWidth="1"/>
  </cols>
  <sheetData>
    <row r="1" spans="1:25" ht="86.25" customHeight="1">
      <c r="A1" s="83" t="s">
        <v>2841</v>
      </c>
      <c r="B1" s="11"/>
    </row>
    <row r="2" spans="1:25" ht="15.75" customHeight="1">
      <c r="A2" s="128"/>
      <c r="B2" s="129"/>
      <c r="C2" s="128"/>
      <c r="D2" s="128"/>
      <c r="E2" s="128"/>
      <c r="F2" s="128"/>
      <c r="G2" s="128"/>
      <c r="H2" s="128"/>
      <c r="I2" s="128"/>
      <c r="J2" s="128"/>
      <c r="K2" s="128"/>
      <c r="L2" s="84"/>
      <c r="M2" s="84"/>
      <c r="N2" s="84"/>
      <c r="O2" s="84"/>
      <c r="P2" s="84"/>
      <c r="Q2" s="84"/>
      <c r="R2" s="84"/>
      <c r="S2" s="84"/>
      <c r="T2" s="84"/>
      <c r="U2" s="84"/>
      <c r="V2" s="84"/>
      <c r="W2" s="84"/>
      <c r="X2" s="84"/>
      <c r="Y2" s="84"/>
    </row>
    <row r="3" spans="1:25" ht="15.75" customHeight="1">
      <c r="A3" s="130" t="s">
        <v>2805</v>
      </c>
      <c r="B3" s="131" t="s">
        <v>2842</v>
      </c>
      <c r="C3" s="130" t="s">
        <v>2806</v>
      </c>
      <c r="D3" s="130" t="s">
        <v>2843</v>
      </c>
      <c r="E3" s="130" t="s">
        <v>2808</v>
      </c>
      <c r="F3" s="130" t="s">
        <v>2726</v>
      </c>
      <c r="G3" s="101"/>
      <c r="H3" s="90" t="s">
        <v>2844</v>
      </c>
      <c r="I3" s="96">
        <v>20</v>
      </c>
      <c r="J3" s="90"/>
      <c r="K3" s="90"/>
      <c r="L3" s="85"/>
    </row>
    <row r="4" spans="1:25" ht="15.75" customHeight="1">
      <c r="A4" s="132">
        <v>3750736</v>
      </c>
      <c r="B4" s="133" t="s">
        <v>2845</v>
      </c>
      <c r="C4" s="132" t="s">
        <v>2760</v>
      </c>
      <c r="D4" s="132" t="s">
        <v>2759</v>
      </c>
      <c r="E4" s="134" t="s">
        <v>2760</v>
      </c>
      <c r="F4" s="134">
        <v>3</v>
      </c>
      <c r="G4" s="101"/>
      <c r="H4" s="90" t="s">
        <v>2846</v>
      </c>
      <c r="I4" s="96">
        <v>24</v>
      </c>
      <c r="J4" s="90"/>
      <c r="K4" s="90"/>
      <c r="L4" s="85"/>
    </row>
    <row r="5" spans="1:25" ht="15.75" customHeight="1">
      <c r="A5" s="132">
        <v>3179828</v>
      </c>
      <c r="B5" s="133" t="s">
        <v>2847</v>
      </c>
      <c r="C5" s="132" t="s">
        <v>2744</v>
      </c>
      <c r="D5" s="132" t="s">
        <v>2759</v>
      </c>
      <c r="E5" s="134" t="s">
        <v>2744</v>
      </c>
      <c r="F5" s="134">
        <v>1</v>
      </c>
      <c r="G5" s="101"/>
      <c r="H5" s="90" t="s">
        <v>2848</v>
      </c>
      <c r="I5" s="96">
        <v>0</v>
      </c>
      <c r="J5" s="90"/>
      <c r="K5" s="90"/>
      <c r="L5" s="85"/>
    </row>
    <row r="6" spans="1:25" ht="15.75" customHeight="1">
      <c r="A6" s="132">
        <v>481144</v>
      </c>
      <c r="B6" s="133" t="s">
        <v>2849</v>
      </c>
      <c r="C6" s="132" t="s">
        <v>2744</v>
      </c>
      <c r="D6" s="132" t="s">
        <v>2778</v>
      </c>
      <c r="E6" s="134" t="s">
        <v>2744</v>
      </c>
      <c r="F6" s="134">
        <v>1</v>
      </c>
      <c r="G6" s="101"/>
      <c r="H6" s="90"/>
      <c r="I6" s="90"/>
      <c r="J6" s="90"/>
      <c r="K6" s="90"/>
      <c r="L6" s="85"/>
    </row>
    <row r="7" spans="1:25" ht="15.75" customHeight="1">
      <c r="A7" s="132">
        <v>712800</v>
      </c>
      <c r="B7" s="133" t="s">
        <v>2850</v>
      </c>
      <c r="C7" s="132" t="s">
        <v>2744</v>
      </c>
      <c r="D7" s="132" t="s">
        <v>2759</v>
      </c>
      <c r="E7" s="134" t="s">
        <v>2744</v>
      </c>
      <c r="F7" s="134">
        <v>3</v>
      </c>
      <c r="G7" s="101"/>
      <c r="H7" s="90" t="s">
        <v>2851</v>
      </c>
      <c r="I7" s="90"/>
      <c r="J7" s="90"/>
      <c r="K7" s="90"/>
      <c r="L7" s="85"/>
    </row>
    <row r="8" spans="1:25" ht="15.75" customHeight="1">
      <c r="A8" s="132">
        <v>1490914</v>
      </c>
      <c r="B8" s="133" t="s">
        <v>2849</v>
      </c>
      <c r="C8" s="132" t="s">
        <v>2744</v>
      </c>
      <c r="D8" s="132" t="s">
        <v>2759</v>
      </c>
      <c r="E8" s="134" t="s">
        <v>2744</v>
      </c>
      <c r="F8" s="134">
        <v>2</v>
      </c>
      <c r="G8" s="101"/>
      <c r="H8" s="90"/>
      <c r="I8" s="90"/>
      <c r="J8" s="90"/>
      <c r="K8" s="90"/>
      <c r="L8" s="85"/>
    </row>
    <row r="9" spans="1:25" ht="15.75" customHeight="1">
      <c r="A9" s="132">
        <v>1769827</v>
      </c>
      <c r="B9" s="133" t="s">
        <v>2852</v>
      </c>
      <c r="C9" s="132" t="s">
        <v>2778</v>
      </c>
      <c r="D9" s="132" t="s">
        <v>2760</v>
      </c>
      <c r="E9" s="134">
        <v>0</v>
      </c>
      <c r="F9" s="134">
        <v>0</v>
      </c>
      <c r="G9" s="101"/>
      <c r="H9" s="90"/>
      <c r="I9" s="90"/>
      <c r="J9" s="90"/>
      <c r="K9" s="90"/>
      <c r="L9" s="85"/>
    </row>
    <row r="10" spans="1:25" ht="15.75" customHeight="1">
      <c r="A10" s="132">
        <v>1957012</v>
      </c>
      <c r="B10" s="133" t="s">
        <v>2853</v>
      </c>
      <c r="C10" s="132" t="s">
        <v>2760</v>
      </c>
      <c r="D10" s="132" t="s">
        <v>2778</v>
      </c>
      <c r="E10" s="134" t="s">
        <v>2760</v>
      </c>
      <c r="F10" s="134">
        <v>1</v>
      </c>
      <c r="G10" s="101"/>
      <c r="H10" s="90"/>
      <c r="I10" s="90"/>
      <c r="J10" s="90"/>
      <c r="K10" s="90"/>
      <c r="L10" s="85"/>
    </row>
    <row r="11" spans="1:25" ht="15.75" customHeight="1">
      <c r="A11" s="132">
        <v>2737457</v>
      </c>
      <c r="B11" s="133" t="s">
        <v>2849</v>
      </c>
      <c r="C11" s="132" t="s">
        <v>2744</v>
      </c>
      <c r="D11" s="132" t="s">
        <v>2778</v>
      </c>
      <c r="E11" s="134" t="s">
        <v>2744</v>
      </c>
      <c r="F11" s="134">
        <v>1</v>
      </c>
      <c r="G11" s="101"/>
      <c r="H11" s="90"/>
      <c r="I11" s="90"/>
      <c r="J11" s="90"/>
      <c r="K11" s="90"/>
      <c r="L11" s="85"/>
    </row>
    <row r="12" spans="1:25" ht="15.75" customHeight="1">
      <c r="A12" s="132">
        <v>2924618</v>
      </c>
      <c r="B12" s="133" t="s">
        <v>2849</v>
      </c>
      <c r="C12" s="132" t="s">
        <v>2760</v>
      </c>
      <c r="D12" s="132" t="s">
        <v>2759</v>
      </c>
      <c r="E12" s="134" t="s">
        <v>2760</v>
      </c>
      <c r="F12" s="134">
        <v>2</v>
      </c>
      <c r="G12" s="101"/>
      <c r="H12" s="90"/>
      <c r="I12" s="90"/>
      <c r="J12" s="90"/>
      <c r="K12" s="90"/>
      <c r="L12" s="85"/>
    </row>
    <row r="13" spans="1:25" ht="15.75" customHeight="1">
      <c r="A13" s="132">
        <v>3024601</v>
      </c>
      <c r="B13" s="133" t="s">
        <v>2850</v>
      </c>
      <c r="C13" s="132" t="s">
        <v>2760</v>
      </c>
      <c r="D13" s="132" t="s">
        <v>2778</v>
      </c>
      <c r="E13" s="134">
        <v>0</v>
      </c>
      <c r="F13" s="134">
        <v>0</v>
      </c>
      <c r="G13" s="101"/>
      <c r="H13" s="90"/>
      <c r="I13" s="90"/>
      <c r="J13" s="90"/>
      <c r="K13" s="90"/>
      <c r="L13" s="85"/>
    </row>
    <row r="14" spans="1:25" ht="15.75" customHeight="1">
      <c r="A14" s="132">
        <v>3665838</v>
      </c>
      <c r="B14" s="133" t="s">
        <v>2849</v>
      </c>
      <c r="C14" s="132" t="s">
        <v>2778</v>
      </c>
      <c r="D14" s="132" t="s">
        <v>2744</v>
      </c>
      <c r="E14" s="134">
        <v>0</v>
      </c>
      <c r="F14" s="134">
        <v>0</v>
      </c>
      <c r="G14" s="101"/>
      <c r="H14" s="90"/>
      <c r="I14" s="90"/>
      <c r="J14" s="90"/>
      <c r="K14" s="90"/>
      <c r="L14" s="85"/>
    </row>
    <row r="15" spans="1:25" ht="15.75" customHeight="1">
      <c r="A15" s="132">
        <v>4416487</v>
      </c>
      <c r="B15" s="133" t="s">
        <v>2849</v>
      </c>
      <c r="C15" s="132" t="s">
        <v>2760</v>
      </c>
      <c r="D15" s="132" t="s">
        <v>2778</v>
      </c>
      <c r="E15" s="134">
        <v>0</v>
      </c>
      <c r="F15" s="134">
        <v>0</v>
      </c>
      <c r="G15" s="101"/>
      <c r="H15" s="90"/>
      <c r="I15" s="90"/>
      <c r="J15" s="90"/>
      <c r="K15" s="90"/>
      <c r="L15" s="85"/>
    </row>
    <row r="16" spans="1:25" ht="15.75" customHeight="1">
      <c r="A16" s="132">
        <v>4563794</v>
      </c>
      <c r="B16" s="133" t="s">
        <v>2849</v>
      </c>
      <c r="C16" s="132" t="s">
        <v>2760</v>
      </c>
      <c r="D16" s="132" t="s">
        <v>2759</v>
      </c>
      <c r="E16" s="134">
        <v>0</v>
      </c>
      <c r="F16" s="134">
        <v>0</v>
      </c>
      <c r="G16" s="101"/>
      <c r="H16" s="90"/>
      <c r="I16" s="90"/>
      <c r="J16" s="90"/>
      <c r="K16" s="90"/>
      <c r="L16" s="85"/>
    </row>
    <row r="17" spans="1:12" ht="15.75" customHeight="1">
      <c r="A17" s="132">
        <v>4633424</v>
      </c>
      <c r="B17" s="133" t="s">
        <v>2849</v>
      </c>
      <c r="C17" s="132" t="s">
        <v>2760</v>
      </c>
      <c r="D17" s="132" t="s">
        <v>2759</v>
      </c>
      <c r="E17" s="134">
        <v>0</v>
      </c>
      <c r="F17" s="134">
        <v>0</v>
      </c>
      <c r="G17" s="101"/>
      <c r="H17" s="90"/>
      <c r="I17" s="90"/>
      <c r="J17" s="90"/>
      <c r="K17" s="90"/>
      <c r="L17" s="85"/>
    </row>
    <row r="18" spans="1:12" ht="15.75" customHeight="1">
      <c r="A18" s="132">
        <v>1806544</v>
      </c>
      <c r="B18" s="133" t="s">
        <v>2854</v>
      </c>
      <c r="C18" s="132" t="s">
        <v>2759</v>
      </c>
      <c r="D18" s="132" t="s">
        <v>2744</v>
      </c>
      <c r="E18" s="134" t="s">
        <v>2759</v>
      </c>
      <c r="F18" s="134">
        <v>1</v>
      </c>
      <c r="G18" s="101"/>
      <c r="H18" s="90"/>
      <c r="I18" s="90"/>
      <c r="J18" s="90"/>
      <c r="K18" s="90"/>
      <c r="L18" s="85"/>
    </row>
    <row r="19" spans="1:12" ht="15.75" customHeight="1">
      <c r="A19" s="132">
        <v>2715042</v>
      </c>
      <c r="B19" s="133" t="s">
        <v>2855</v>
      </c>
      <c r="C19" s="132" t="s">
        <v>2744</v>
      </c>
      <c r="D19" s="132" t="s">
        <v>2778</v>
      </c>
      <c r="E19" s="134" t="s">
        <v>2744</v>
      </c>
      <c r="F19" s="134">
        <v>2</v>
      </c>
      <c r="G19" s="101"/>
      <c r="H19" s="90"/>
      <c r="I19" s="90"/>
      <c r="J19" s="90"/>
      <c r="K19" s="90"/>
      <c r="L19" s="85"/>
    </row>
    <row r="20" spans="1:12" ht="15.75" customHeight="1">
      <c r="A20" s="135">
        <v>2801707</v>
      </c>
      <c r="B20" s="136" t="s">
        <v>2856</v>
      </c>
      <c r="C20" s="135" t="s">
        <v>2760</v>
      </c>
      <c r="D20" s="135" t="s">
        <v>2759</v>
      </c>
      <c r="E20" s="100" t="s">
        <v>2759</v>
      </c>
      <c r="F20" s="100">
        <v>1</v>
      </c>
      <c r="G20" s="101"/>
      <c r="H20" s="90"/>
      <c r="I20" s="90"/>
      <c r="J20" s="90"/>
      <c r="K20" s="90"/>
      <c r="L20" s="85"/>
    </row>
    <row r="21" spans="1:12" ht="15.75" customHeight="1">
      <c r="A21" s="132">
        <v>463390</v>
      </c>
      <c r="B21" s="133" t="s">
        <v>2857</v>
      </c>
      <c r="C21" s="132" t="s">
        <v>2744</v>
      </c>
      <c r="D21" s="132" t="s">
        <v>2778</v>
      </c>
      <c r="E21" s="134">
        <v>0</v>
      </c>
      <c r="F21" s="134">
        <v>0</v>
      </c>
      <c r="G21" s="101"/>
      <c r="H21" s="90"/>
      <c r="I21" s="90"/>
      <c r="J21" s="90"/>
      <c r="K21" s="90"/>
      <c r="L21" s="85"/>
    </row>
    <row r="22" spans="1:12" ht="15.75" customHeight="1">
      <c r="A22" s="132">
        <v>867563</v>
      </c>
      <c r="B22" s="133" t="s">
        <v>2857</v>
      </c>
      <c r="C22" s="132" t="s">
        <v>2760</v>
      </c>
      <c r="D22" s="132" t="s">
        <v>2759</v>
      </c>
      <c r="E22" s="134">
        <v>0</v>
      </c>
      <c r="F22" s="134">
        <v>0</v>
      </c>
      <c r="G22" s="101"/>
      <c r="H22" s="90"/>
      <c r="I22" s="90"/>
      <c r="J22" s="90"/>
      <c r="K22" s="90"/>
      <c r="L22" s="85"/>
    </row>
    <row r="23" spans="1:12" ht="15.75" customHeight="1">
      <c r="A23" s="132">
        <v>2103712</v>
      </c>
      <c r="B23" s="133" t="s">
        <v>2857</v>
      </c>
      <c r="C23" s="132" t="s">
        <v>2778</v>
      </c>
      <c r="D23" s="132" t="s">
        <v>2760</v>
      </c>
      <c r="E23" s="134" t="s">
        <v>2778</v>
      </c>
      <c r="F23" s="134">
        <v>1</v>
      </c>
      <c r="G23" s="101"/>
      <c r="H23" s="90"/>
      <c r="I23" s="90"/>
      <c r="J23" s="90"/>
      <c r="K23" s="90"/>
      <c r="L23" s="85"/>
    </row>
    <row r="24" spans="1:12" ht="15.75" customHeight="1">
      <c r="A24" s="132">
        <v>2272078</v>
      </c>
      <c r="B24" s="133" t="s">
        <v>2857</v>
      </c>
      <c r="C24" s="132" t="s">
        <v>2760</v>
      </c>
      <c r="D24" s="132" t="s">
        <v>2778</v>
      </c>
      <c r="E24" s="134">
        <v>0</v>
      </c>
      <c r="F24" s="134">
        <v>0</v>
      </c>
      <c r="G24" s="101"/>
      <c r="H24" s="90"/>
      <c r="I24" s="90"/>
      <c r="J24" s="90"/>
      <c r="K24" s="90"/>
      <c r="L24" s="85"/>
    </row>
    <row r="25" spans="1:12" ht="15.75" customHeight="1">
      <c r="A25" s="132">
        <v>3111587</v>
      </c>
      <c r="B25" s="133" t="s">
        <v>2857</v>
      </c>
      <c r="C25" s="132" t="s">
        <v>2744</v>
      </c>
      <c r="D25" s="132" t="s">
        <v>2778</v>
      </c>
      <c r="E25" s="134" t="s">
        <v>2744</v>
      </c>
      <c r="F25" s="134">
        <v>3</v>
      </c>
      <c r="G25" s="101"/>
      <c r="H25" s="90"/>
      <c r="I25" s="90"/>
      <c r="J25" s="90"/>
      <c r="K25" s="90"/>
      <c r="L25" s="85"/>
    </row>
    <row r="26" spans="1:12" ht="15.75" customHeight="1">
      <c r="A26" s="132">
        <v>3228793</v>
      </c>
      <c r="B26" s="133" t="s">
        <v>2857</v>
      </c>
      <c r="C26" s="132" t="s">
        <v>2759</v>
      </c>
      <c r="D26" s="132" t="s">
        <v>2778</v>
      </c>
      <c r="E26" s="134" t="s">
        <v>2759</v>
      </c>
      <c r="F26" s="134">
        <v>1</v>
      </c>
      <c r="G26" s="101"/>
      <c r="H26" s="90"/>
      <c r="I26" s="90"/>
      <c r="J26" s="90"/>
      <c r="K26" s="90"/>
      <c r="L26" s="85"/>
    </row>
    <row r="27" spans="1:12" ht="15.75" customHeight="1">
      <c r="A27" s="132">
        <v>3295569</v>
      </c>
      <c r="B27" s="133" t="s">
        <v>2857</v>
      </c>
      <c r="C27" s="132" t="s">
        <v>2760</v>
      </c>
      <c r="D27" s="132" t="s">
        <v>2778</v>
      </c>
      <c r="E27" s="134" t="s">
        <v>2760</v>
      </c>
      <c r="F27" s="134">
        <v>1</v>
      </c>
      <c r="G27" s="101"/>
      <c r="H27" s="90"/>
      <c r="I27" s="90"/>
      <c r="J27" s="90"/>
      <c r="K27" s="90"/>
      <c r="L27" s="85"/>
    </row>
    <row r="28" spans="1:12" ht="15.75" customHeight="1">
      <c r="A28" s="132">
        <v>3996401</v>
      </c>
      <c r="B28" s="133" t="s">
        <v>2857</v>
      </c>
      <c r="C28" s="132" t="s">
        <v>2744</v>
      </c>
      <c r="D28" s="132" t="s">
        <v>2759</v>
      </c>
      <c r="E28" s="134">
        <v>0</v>
      </c>
      <c r="F28" s="134">
        <v>0</v>
      </c>
      <c r="G28" s="101"/>
      <c r="H28" s="90"/>
      <c r="I28" s="90"/>
      <c r="J28" s="90"/>
      <c r="K28" s="90"/>
      <c r="L28" s="85"/>
    </row>
    <row r="29" spans="1:12" ht="15.75" customHeight="1">
      <c r="A29" s="132">
        <v>4066202</v>
      </c>
      <c r="B29" s="133" t="s">
        <v>2857</v>
      </c>
      <c r="C29" s="132" t="s">
        <v>2760</v>
      </c>
      <c r="D29" s="132" t="s">
        <v>2759</v>
      </c>
      <c r="E29" s="134">
        <v>0</v>
      </c>
      <c r="F29" s="134">
        <v>0</v>
      </c>
      <c r="G29" s="101"/>
      <c r="H29" s="90"/>
      <c r="I29" s="90"/>
      <c r="J29" s="90"/>
      <c r="K29" s="90"/>
      <c r="L29" s="85"/>
    </row>
    <row r="30" spans="1:12" ht="15.75" customHeight="1">
      <c r="A30" s="132">
        <v>82545</v>
      </c>
      <c r="B30" s="133" t="s">
        <v>2858</v>
      </c>
      <c r="C30" s="132" t="s">
        <v>2778</v>
      </c>
      <c r="D30" s="132" t="s">
        <v>2760</v>
      </c>
      <c r="E30" s="134" t="s">
        <v>2778</v>
      </c>
      <c r="F30" s="134">
        <v>2</v>
      </c>
      <c r="G30" s="101"/>
      <c r="H30" s="90"/>
      <c r="I30" s="90"/>
      <c r="J30" s="90"/>
      <c r="K30" s="90"/>
      <c r="L30" s="85"/>
    </row>
    <row r="31" spans="1:12" ht="15.75" customHeight="1">
      <c r="A31" s="132">
        <v>881946</v>
      </c>
      <c r="B31" s="133" t="s">
        <v>2858</v>
      </c>
      <c r="C31" s="132" t="s">
        <v>2760</v>
      </c>
      <c r="D31" s="132" t="s">
        <v>2759</v>
      </c>
      <c r="E31" s="134" t="s">
        <v>2760</v>
      </c>
      <c r="F31" s="134">
        <v>2</v>
      </c>
      <c r="G31" s="101"/>
      <c r="H31" s="90"/>
      <c r="I31" s="90"/>
      <c r="J31" s="90"/>
      <c r="K31" s="90"/>
      <c r="L31" s="85"/>
    </row>
    <row r="32" spans="1:12" ht="15.75" customHeight="1">
      <c r="A32" s="132">
        <v>996250</v>
      </c>
      <c r="B32" s="133" t="s">
        <v>2858</v>
      </c>
      <c r="C32" s="132" t="s">
        <v>2760</v>
      </c>
      <c r="D32" s="132" t="s">
        <v>2759</v>
      </c>
      <c r="E32" s="134">
        <v>0</v>
      </c>
      <c r="F32" s="134">
        <v>0</v>
      </c>
      <c r="G32" s="101"/>
      <c r="H32" s="90"/>
      <c r="I32" s="90"/>
      <c r="J32" s="90"/>
      <c r="K32" s="90"/>
      <c r="L32" s="85"/>
    </row>
    <row r="33" spans="1:12" ht="15.75" customHeight="1">
      <c r="A33" s="132">
        <v>1806674</v>
      </c>
      <c r="B33" s="133" t="s">
        <v>2858</v>
      </c>
      <c r="C33" s="132" t="s">
        <v>2760</v>
      </c>
      <c r="D33" s="132" t="s">
        <v>2759</v>
      </c>
      <c r="E33" s="134">
        <v>0</v>
      </c>
      <c r="F33" s="134">
        <v>0</v>
      </c>
      <c r="G33" s="101"/>
      <c r="H33" s="90"/>
      <c r="I33" s="90"/>
      <c r="J33" s="90"/>
      <c r="K33" s="90"/>
      <c r="L33" s="85"/>
    </row>
    <row r="34" spans="1:12" ht="15.75" customHeight="1">
      <c r="A34" s="132">
        <v>2283822</v>
      </c>
      <c r="B34" s="133" t="s">
        <v>2858</v>
      </c>
      <c r="C34" s="132" t="s">
        <v>2744</v>
      </c>
      <c r="D34" s="132" t="s">
        <v>2778</v>
      </c>
      <c r="E34" s="134">
        <v>0</v>
      </c>
      <c r="F34" s="134">
        <v>0</v>
      </c>
      <c r="G34" s="101"/>
      <c r="H34" s="90"/>
      <c r="I34" s="90"/>
      <c r="J34" s="90"/>
      <c r="K34" s="90"/>
      <c r="L34" s="85"/>
    </row>
    <row r="35" spans="1:12" ht="15.75" customHeight="1">
      <c r="A35" s="132">
        <v>2338880</v>
      </c>
      <c r="B35" s="133" t="s">
        <v>2858</v>
      </c>
      <c r="C35" s="132" t="s">
        <v>2778</v>
      </c>
      <c r="D35" s="132" t="s">
        <v>2759</v>
      </c>
      <c r="E35" s="134" t="s">
        <v>2778</v>
      </c>
      <c r="F35" s="134">
        <v>3</v>
      </c>
      <c r="G35" s="101"/>
      <c r="H35" s="90"/>
      <c r="I35" s="90"/>
      <c r="J35" s="90"/>
      <c r="K35" s="90"/>
      <c r="L35" s="85"/>
    </row>
    <row r="36" spans="1:12" ht="15.75" customHeight="1">
      <c r="A36" s="132">
        <v>3657089</v>
      </c>
      <c r="B36" s="133" t="s">
        <v>2858</v>
      </c>
      <c r="C36" s="132" t="s">
        <v>2759</v>
      </c>
      <c r="D36" s="132" t="s">
        <v>2744</v>
      </c>
      <c r="E36" s="134" t="s">
        <v>2759</v>
      </c>
      <c r="F36" s="134">
        <v>1</v>
      </c>
      <c r="G36" s="101"/>
      <c r="H36" s="90"/>
      <c r="I36" s="90"/>
      <c r="J36" s="90"/>
      <c r="K36" s="90"/>
      <c r="L36" s="85"/>
    </row>
    <row r="37" spans="1:12" ht="15.75" customHeight="1">
      <c r="A37" s="137">
        <v>2515458</v>
      </c>
      <c r="B37" s="138" t="s">
        <v>2859</v>
      </c>
      <c r="C37" s="132" t="s">
        <v>2744</v>
      </c>
      <c r="D37" s="132" t="s">
        <v>2778</v>
      </c>
      <c r="E37" s="134" t="s">
        <v>2744</v>
      </c>
      <c r="F37" s="134">
        <v>1</v>
      </c>
      <c r="G37" s="101"/>
      <c r="H37" s="90"/>
      <c r="I37" s="90"/>
      <c r="J37" s="90"/>
      <c r="K37" s="90"/>
      <c r="L37" s="85"/>
    </row>
    <row r="38" spans="1:12" ht="15.75" customHeight="1">
      <c r="A38" s="137">
        <v>1791420</v>
      </c>
      <c r="B38" s="138" t="s">
        <v>2860</v>
      </c>
      <c r="C38" s="132" t="s">
        <v>2759</v>
      </c>
      <c r="D38" s="132" t="s">
        <v>2760</v>
      </c>
      <c r="E38" s="134">
        <v>0</v>
      </c>
      <c r="F38" s="134">
        <v>0</v>
      </c>
      <c r="G38" s="101"/>
      <c r="H38" s="90"/>
      <c r="I38" s="90"/>
      <c r="J38" s="90"/>
      <c r="K38" s="90"/>
      <c r="L38" s="85"/>
    </row>
    <row r="39" spans="1:12" ht="15.75" customHeight="1">
      <c r="A39" s="137">
        <v>3921330</v>
      </c>
      <c r="B39" s="138" t="s">
        <v>2860</v>
      </c>
      <c r="C39" s="132" t="s">
        <v>2744</v>
      </c>
      <c r="D39" s="132" t="s">
        <v>2778</v>
      </c>
      <c r="E39" s="134" t="s">
        <v>2744</v>
      </c>
      <c r="F39" s="134">
        <v>2</v>
      </c>
      <c r="G39" s="101"/>
      <c r="H39" s="90"/>
      <c r="I39" s="90"/>
      <c r="J39" s="90"/>
      <c r="K39" s="90"/>
      <c r="L39" s="85"/>
    </row>
    <row r="40" spans="1:12" ht="15.75" customHeight="1">
      <c r="A40" s="137">
        <v>1361842</v>
      </c>
      <c r="B40" s="138" t="s">
        <v>2861</v>
      </c>
      <c r="C40" s="132" t="s">
        <v>2744</v>
      </c>
      <c r="D40" s="132" t="s">
        <v>2778</v>
      </c>
      <c r="E40" s="134">
        <v>0</v>
      </c>
      <c r="F40" s="134">
        <v>0</v>
      </c>
      <c r="G40" s="101"/>
      <c r="H40" s="90"/>
      <c r="I40" s="90"/>
      <c r="J40" s="90"/>
      <c r="K40" s="90"/>
      <c r="L40" s="85"/>
    </row>
    <row r="41" spans="1:12" ht="15.75" customHeight="1">
      <c r="A41" s="137">
        <v>2253178</v>
      </c>
      <c r="B41" s="138" t="s">
        <v>2861</v>
      </c>
      <c r="C41" s="132" t="s">
        <v>2744</v>
      </c>
      <c r="D41" s="132" t="s">
        <v>2759</v>
      </c>
      <c r="E41" s="134" t="s">
        <v>2744</v>
      </c>
      <c r="F41" s="134">
        <v>1</v>
      </c>
      <c r="G41" s="101"/>
      <c r="H41" s="90"/>
      <c r="I41" s="90"/>
      <c r="J41" s="90"/>
      <c r="K41" s="90"/>
      <c r="L41" s="85"/>
    </row>
    <row r="42" spans="1:12" ht="15.75" customHeight="1">
      <c r="A42" s="137">
        <v>2911604</v>
      </c>
      <c r="B42" s="138" t="s">
        <v>2861</v>
      </c>
      <c r="C42" s="132" t="s">
        <v>2759</v>
      </c>
      <c r="D42" s="132" t="s">
        <v>2760</v>
      </c>
      <c r="E42" s="134">
        <v>0</v>
      </c>
      <c r="F42" s="134">
        <v>0</v>
      </c>
      <c r="G42" s="101"/>
      <c r="H42" s="90"/>
      <c r="I42" s="90"/>
      <c r="J42" s="90"/>
      <c r="K42" s="90"/>
      <c r="L42" s="85"/>
    </row>
    <row r="43" spans="1:12" ht="15.75" customHeight="1">
      <c r="A43" s="101"/>
      <c r="B43" s="139"/>
      <c r="C43" s="101"/>
      <c r="D43" s="101"/>
      <c r="E43" s="101"/>
      <c r="F43" s="101"/>
      <c r="G43" s="101"/>
      <c r="H43" s="90"/>
      <c r="I43" s="90"/>
      <c r="J43" s="90"/>
      <c r="K43" s="90"/>
      <c r="L43" s="85"/>
    </row>
    <row r="44" spans="1:12" ht="15.75" customHeight="1">
      <c r="A44" s="101"/>
      <c r="B44" s="139"/>
      <c r="C44" s="101"/>
      <c r="D44" s="101"/>
      <c r="E44" s="101"/>
      <c r="F44" s="101"/>
      <c r="G44" s="101"/>
      <c r="H44" s="90"/>
      <c r="I44" s="90"/>
      <c r="J44" s="90"/>
      <c r="K44" s="90"/>
      <c r="L44" s="85"/>
    </row>
    <row r="45" spans="1:12" ht="15.75" customHeight="1">
      <c r="A45" s="101"/>
      <c r="B45" s="139"/>
      <c r="C45" s="101"/>
      <c r="D45" s="101"/>
      <c r="E45" s="101"/>
      <c r="F45" s="101"/>
      <c r="G45" s="101"/>
      <c r="H45" s="90"/>
      <c r="I45" s="90"/>
      <c r="J45" s="90"/>
      <c r="K45" s="90"/>
      <c r="L45" s="85"/>
    </row>
    <row r="46" spans="1:12" ht="15.75" customHeight="1">
      <c r="A46" s="101"/>
      <c r="B46" s="139"/>
      <c r="C46" s="101"/>
      <c r="D46" s="101"/>
      <c r="E46" s="101"/>
      <c r="F46" s="101"/>
      <c r="G46" s="101"/>
      <c r="H46" s="90"/>
      <c r="I46" s="90"/>
      <c r="J46" s="90"/>
      <c r="K46" s="90"/>
      <c r="L46" s="85"/>
    </row>
    <row r="47" spans="1:12" ht="15.75" customHeight="1">
      <c r="A47" s="101"/>
      <c r="B47" s="139"/>
      <c r="C47" s="101"/>
      <c r="D47" s="101"/>
      <c r="E47" s="101"/>
      <c r="F47" s="101"/>
      <c r="G47" s="101"/>
      <c r="H47" s="90"/>
      <c r="I47" s="90"/>
      <c r="J47" s="90"/>
      <c r="K47" s="90"/>
      <c r="L47" s="85"/>
    </row>
    <row r="48" spans="1:12" ht="15.75" customHeight="1">
      <c r="A48" s="90"/>
      <c r="B48" s="140"/>
      <c r="C48" s="90"/>
      <c r="D48" s="90"/>
      <c r="E48" s="90"/>
      <c r="F48" s="90"/>
      <c r="G48" s="90"/>
      <c r="H48" s="90"/>
      <c r="I48" s="90"/>
      <c r="J48" s="90"/>
      <c r="K48" s="90"/>
      <c r="L48" s="85"/>
    </row>
    <row r="49" spans="1:12" ht="15.75" customHeight="1">
      <c r="A49" s="90"/>
      <c r="B49" s="140"/>
      <c r="C49" s="90"/>
      <c r="D49" s="90"/>
      <c r="E49" s="90"/>
      <c r="F49" s="90"/>
      <c r="G49" s="90"/>
      <c r="H49" s="90"/>
      <c r="I49" s="90"/>
      <c r="J49" s="90"/>
      <c r="K49" s="90"/>
      <c r="L49" s="85"/>
    </row>
    <row r="50" spans="1:12" ht="15.75" customHeight="1">
      <c r="A50" s="90"/>
      <c r="B50" s="140"/>
      <c r="C50" s="90"/>
      <c r="D50" s="90"/>
      <c r="E50" s="90"/>
      <c r="F50" s="90"/>
      <c r="G50" s="90"/>
      <c r="H50" s="90"/>
      <c r="I50" s="90"/>
      <c r="J50" s="90"/>
      <c r="K50" s="90"/>
      <c r="L50" s="85"/>
    </row>
    <row r="51" spans="1:12" ht="15.75" customHeight="1">
      <c r="A51" s="90"/>
      <c r="B51" s="140"/>
      <c r="C51" s="90"/>
      <c r="D51" s="90"/>
      <c r="E51" s="90"/>
      <c r="F51" s="90"/>
      <c r="G51" s="90"/>
      <c r="H51" s="90"/>
      <c r="I51" s="90"/>
      <c r="J51" s="90"/>
      <c r="K51" s="90"/>
      <c r="L51" s="85"/>
    </row>
    <row r="52" spans="1:12" ht="15.75" customHeight="1">
      <c r="A52" s="90"/>
      <c r="B52" s="140"/>
      <c r="C52" s="90"/>
      <c r="D52" s="90"/>
      <c r="E52" s="90"/>
      <c r="F52" s="90"/>
      <c r="G52" s="90"/>
      <c r="H52" s="90"/>
      <c r="I52" s="90"/>
      <c r="J52" s="90"/>
      <c r="K52" s="90"/>
      <c r="L52" s="85"/>
    </row>
    <row r="53" spans="1:12" ht="15.75" customHeight="1">
      <c r="A53" s="90"/>
      <c r="B53" s="140"/>
      <c r="C53" s="90"/>
      <c r="D53" s="90"/>
      <c r="E53" s="90"/>
      <c r="F53" s="90"/>
      <c r="G53" s="90"/>
      <c r="H53" s="90"/>
      <c r="I53" s="90"/>
      <c r="J53" s="90"/>
      <c r="K53" s="90"/>
      <c r="L53" s="85"/>
    </row>
    <row r="54" spans="1:12" ht="15.75" customHeight="1">
      <c r="A54" s="90"/>
      <c r="B54" s="140"/>
      <c r="C54" s="90"/>
      <c r="D54" s="90"/>
      <c r="E54" s="90"/>
      <c r="F54" s="90"/>
      <c r="G54" s="90"/>
      <c r="H54" s="90"/>
      <c r="I54" s="90"/>
      <c r="J54" s="90"/>
      <c r="K54" s="90"/>
      <c r="L54" s="85"/>
    </row>
    <row r="55" spans="1:12" ht="15.75" customHeight="1">
      <c r="A55" s="90"/>
      <c r="B55" s="140"/>
      <c r="C55" s="90"/>
      <c r="D55" s="90"/>
      <c r="E55" s="90"/>
      <c r="F55" s="90"/>
      <c r="G55" s="90"/>
      <c r="H55" s="90"/>
      <c r="I55" s="90"/>
      <c r="J55" s="90"/>
      <c r="K55" s="90"/>
      <c r="L55" s="85"/>
    </row>
    <row r="56" spans="1:12" ht="15.75" customHeight="1">
      <c r="A56" s="90"/>
      <c r="B56" s="140"/>
      <c r="C56" s="90"/>
      <c r="D56" s="90"/>
      <c r="E56" s="90"/>
      <c r="F56" s="90"/>
      <c r="G56" s="90"/>
      <c r="H56" s="90"/>
      <c r="I56" s="90"/>
      <c r="J56" s="90"/>
      <c r="K56" s="90"/>
      <c r="L56" s="85"/>
    </row>
    <row r="57" spans="1:12" ht="15.75" customHeight="1">
      <c r="A57" s="90"/>
      <c r="B57" s="140"/>
      <c r="C57" s="90"/>
      <c r="D57" s="90"/>
      <c r="E57" s="90"/>
      <c r="F57" s="90"/>
      <c r="G57" s="90"/>
      <c r="H57" s="90"/>
      <c r="I57" s="90"/>
      <c r="J57" s="90"/>
      <c r="K57" s="90"/>
      <c r="L57" s="85"/>
    </row>
    <row r="58" spans="1:12" ht="15.75" customHeight="1">
      <c r="A58" s="90"/>
      <c r="B58" s="140"/>
      <c r="C58" s="90"/>
      <c r="D58" s="90"/>
      <c r="E58" s="90"/>
      <c r="F58" s="90"/>
      <c r="G58" s="90"/>
      <c r="H58" s="90"/>
      <c r="I58" s="90"/>
      <c r="J58" s="90"/>
      <c r="K58" s="90"/>
      <c r="L58" s="85"/>
    </row>
    <row r="59" spans="1:12" ht="15.75" customHeight="1">
      <c r="A59" s="90"/>
      <c r="B59" s="140"/>
      <c r="C59" s="90"/>
      <c r="D59" s="90"/>
      <c r="E59" s="90"/>
      <c r="F59" s="90"/>
      <c r="G59" s="90"/>
      <c r="H59" s="90"/>
      <c r="I59" s="90"/>
      <c r="J59" s="90"/>
      <c r="K59" s="90"/>
      <c r="L59" s="85"/>
    </row>
    <row r="60" spans="1:12" ht="15.75" customHeight="1">
      <c r="A60" s="90"/>
      <c r="B60" s="140"/>
      <c r="C60" s="90"/>
      <c r="D60" s="90"/>
      <c r="E60" s="90"/>
      <c r="F60" s="90"/>
      <c r="G60" s="90"/>
      <c r="H60" s="90"/>
      <c r="I60" s="90"/>
      <c r="J60" s="90"/>
      <c r="K60" s="90"/>
      <c r="L60" s="85"/>
    </row>
    <row r="61" spans="1:12" ht="15.75" customHeight="1">
      <c r="A61" s="90"/>
      <c r="B61" s="140"/>
      <c r="C61" s="90"/>
      <c r="D61" s="90"/>
      <c r="E61" s="90"/>
      <c r="F61" s="90"/>
      <c r="G61" s="90"/>
      <c r="H61" s="90"/>
      <c r="I61" s="90"/>
      <c r="J61" s="90"/>
      <c r="K61" s="90"/>
      <c r="L61" s="85"/>
    </row>
    <row r="62" spans="1:12" ht="15.75" customHeight="1">
      <c r="A62" s="90"/>
      <c r="B62" s="140"/>
      <c r="C62" s="90"/>
      <c r="D62" s="90"/>
      <c r="E62" s="90"/>
      <c r="F62" s="90"/>
      <c r="G62" s="90"/>
      <c r="H62" s="90"/>
      <c r="I62" s="90"/>
      <c r="J62" s="90"/>
      <c r="K62" s="90"/>
      <c r="L62" s="85"/>
    </row>
    <row r="63" spans="1:12" ht="15.75" customHeight="1">
      <c r="A63" s="90"/>
      <c r="B63" s="140"/>
      <c r="C63" s="90"/>
      <c r="D63" s="90"/>
      <c r="E63" s="90"/>
      <c r="F63" s="90"/>
      <c r="G63" s="90"/>
      <c r="H63" s="90"/>
      <c r="I63" s="90"/>
      <c r="J63" s="90"/>
      <c r="K63" s="90"/>
      <c r="L63" s="85"/>
    </row>
    <row r="64" spans="1:12" ht="15.75" customHeight="1">
      <c r="A64" s="90"/>
      <c r="B64" s="140"/>
      <c r="C64" s="90"/>
      <c r="D64" s="90"/>
      <c r="E64" s="90"/>
      <c r="F64" s="90"/>
      <c r="G64" s="90"/>
      <c r="H64" s="90"/>
      <c r="I64" s="90"/>
      <c r="J64" s="90"/>
      <c r="K64" s="90"/>
      <c r="L64" s="85"/>
    </row>
    <row r="65" spans="1:12" ht="15.75" customHeight="1">
      <c r="A65" s="90"/>
      <c r="B65" s="140"/>
      <c r="C65" s="90"/>
      <c r="D65" s="90"/>
      <c r="E65" s="90"/>
      <c r="F65" s="90"/>
      <c r="G65" s="90"/>
      <c r="H65" s="90"/>
      <c r="I65" s="90"/>
      <c r="J65" s="90"/>
      <c r="K65" s="90"/>
      <c r="L65" s="85"/>
    </row>
    <row r="66" spans="1:12" ht="15.75" customHeight="1">
      <c r="A66" s="90"/>
      <c r="B66" s="140"/>
      <c r="C66" s="90"/>
      <c r="D66" s="90"/>
      <c r="E66" s="90"/>
      <c r="F66" s="90"/>
      <c r="G66" s="90"/>
      <c r="H66" s="90"/>
      <c r="I66" s="90"/>
      <c r="J66" s="90"/>
      <c r="K66" s="90"/>
      <c r="L66" s="85"/>
    </row>
    <row r="67" spans="1:12" ht="15.75" customHeight="1">
      <c r="A67" s="90"/>
      <c r="B67" s="140"/>
      <c r="C67" s="90"/>
      <c r="D67" s="90"/>
      <c r="E67" s="90"/>
      <c r="F67" s="90"/>
      <c r="G67" s="90"/>
      <c r="H67" s="90"/>
      <c r="I67" s="90"/>
      <c r="J67" s="90"/>
      <c r="K67" s="90"/>
      <c r="L67" s="85"/>
    </row>
    <row r="68" spans="1:12" ht="15.75" customHeight="1">
      <c r="A68" s="90"/>
      <c r="B68" s="140"/>
      <c r="C68" s="90"/>
      <c r="D68" s="90"/>
      <c r="E68" s="90"/>
      <c r="F68" s="90"/>
      <c r="G68" s="90"/>
      <c r="H68" s="90"/>
      <c r="I68" s="90"/>
      <c r="J68" s="90"/>
      <c r="K68" s="90"/>
      <c r="L68" s="85"/>
    </row>
    <row r="69" spans="1:12" ht="15.75" customHeight="1">
      <c r="A69" s="90"/>
      <c r="B69" s="140"/>
      <c r="C69" s="90"/>
      <c r="D69" s="90"/>
      <c r="E69" s="90"/>
      <c r="F69" s="90"/>
      <c r="G69" s="90"/>
      <c r="H69" s="90"/>
      <c r="I69" s="90"/>
      <c r="J69" s="90"/>
      <c r="K69" s="90"/>
      <c r="L69" s="85"/>
    </row>
    <row r="70" spans="1:12" ht="15.75" customHeight="1">
      <c r="A70" s="90"/>
      <c r="B70" s="140"/>
      <c r="C70" s="90"/>
      <c r="D70" s="90"/>
      <c r="E70" s="90"/>
      <c r="F70" s="90"/>
      <c r="G70" s="90"/>
      <c r="H70" s="90"/>
      <c r="I70" s="90"/>
      <c r="J70" s="90"/>
      <c r="K70" s="90"/>
      <c r="L70" s="85"/>
    </row>
    <row r="71" spans="1:12" ht="15.75" customHeight="1">
      <c r="A71" s="90"/>
      <c r="B71" s="140"/>
      <c r="C71" s="90"/>
      <c r="D71" s="90"/>
      <c r="E71" s="90"/>
      <c r="F71" s="90"/>
      <c r="G71" s="90"/>
      <c r="H71" s="90"/>
      <c r="I71" s="90"/>
      <c r="J71" s="90"/>
      <c r="K71" s="90"/>
      <c r="L71" s="85"/>
    </row>
    <row r="72" spans="1:12" ht="15.75" customHeight="1">
      <c r="A72" s="90"/>
      <c r="B72" s="140"/>
      <c r="C72" s="90"/>
      <c r="D72" s="90"/>
      <c r="E72" s="90"/>
      <c r="F72" s="90"/>
      <c r="G72" s="90"/>
      <c r="H72" s="90"/>
      <c r="I72" s="90"/>
      <c r="J72" s="90"/>
      <c r="K72" s="90"/>
      <c r="L72" s="85"/>
    </row>
    <row r="73" spans="1:12" ht="15.75" customHeight="1">
      <c r="A73" s="90"/>
      <c r="B73" s="140"/>
      <c r="C73" s="90"/>
      <c r="D73" s="90"/>
      <c r="E73" s="90"/>
      <c r="F73" s="90"/>
      <c r="G73" s="90"/>
      <c r="H73" s="90"/>
      <c r="I73" s="90"/>
      <c r="J73" s="90"/>
      <c r="K73" s="90"/>
      <c r="L73" s="85"/>
    </row>
    <row r="74" spans="1:12" ht="15.75" customHeight="1">
      <c r="A74" s="90"/>
      <c r="B74" s="140"/>
      <c r="C74" s="90"/>
      <c r="D74" s="90"/>
      <c r="E74" s="90"/>
      <c r="F74" s="90"/>
      <c r="G74" s="90"/>
      <c r="H74" s="90"/>
      <c r="I74" s="90"/>
      <c r="J74" s="90"/>
      <c r="K74" s="90"/>
      <c r="L74" s="85"/>
    </row>
    <row r="75" spans="1:12" ht="15.75" customHeight="1">
      <c r="A75" s="90"/>
      <c r="B75" s="140"/>
      <c r="C75" s="90"/>
      <c r="D75" s="90"/>
      <c r="E75" s="90"/>
      <c r="F75" s="90"/>
      <c r="G75" s="90"/>
      <c r="H75" s="90"/>
      <c r="I75" s="90"/>
      <c r="J75" s="90"/>
      <c r="K75" s="90"/>
      <c r="L75" s="85"/>
    </row>
    <row r="76" spans="1:12" ht="15.75" customHeight="1">
      <c r="A76" s="90"/>
      <c r="B76" s="140"/>
      <c r="C76" s="90"/>
      <c r="D76" s="90"/>
      <c r="E76" s="90"/>
      <c r="F76" s="90"/>
      <c r="G76" s="90"/>
      <c r="H76" s="90"/>
      <c r="I76" s="90"/>
      <c r="J76" s="90"/>
      <c r="K76" s="90"/>
      <c r="L76" s="85"/>
    </row>
    <row r="77" spans="1:12" ht="15.75" customHeight="1">
      <c r="A77" s="90"/>
      <c r="B77" s="140"/>
      <c r="C77" s="90"/>
      <c r="D77" s="90"/>
      <c r="E77" s="90"/>
      <c r="F77" s="90"/>
      <c r="G77" s="90"/>
      <c r="H77" s="90"/>
      <c r="I77" s="90"/>
      <c r="J77" s="90"/>
      <c r="K77" s="90"/>
      <c r="L77" s="85"/>
    </row>
    <row r="78" spans="1:12" ht="15.75" customHeight="1">
      <c r="A78" s="90"/>
      <c r="B78" s="140"/>
      <c r="C78" s="90"/>
      <c r="D78" s="90"/>
      <c r="E78" s="90"/>
      <c r="F78" s="90"/>
      <c r="G78" s="90"/>
      <c r="H78" s="90"/>
      <c r="I78" s="90"/>
      <c r="J78" s="90"/>
      <c r="K78" s="90"/>
      <c r="L78" s="85"/>
    </row>
    <row r="79" spans="1:12" ht="15.75" customHeight="1">
      <c r="A79" s="90"/>
      <c r="B79" s="140"/>
      <c r="C79" s="90"/>
      <c r="D79" s="90"/>
      <c r="E79" s="90"/>
      <c r="F79" s="90"/>
      <c r="G79" s="90"/>
      <c r="H79" s="90"/>
      <c r="I79" s="90"/>
      <c r="J79" s="90"/>
      <c r="K79" s="90"/>
      <c r="L79" s="85"/>
    </row>
    <row r="80" spans="1:12" ht="15.75" customHeight="1">
      <c r="A80" s="90"/>
      <c r="B80" s="140"/>
      <c r="C80" s="90"/>
      <c r="D80" s="90"/>
      <c r="E80" s="90"/>
      <c r="F80" s="90"/>
      <c r="G80" s="90"/>
      <c r="H80" s="90"/>
      <c r="I80" s="90"/>
      <c r="J80" s="90"/>
      <c r="K80" s="90"/>
      <c r="L80" s="85"/>
    </row>
    <row r="81" spans="1:12" ht="15.75" customHeight="1">
      <c r="A81" s="90"/>
      <c r="B81" s="140"/>
      <c r="C81" s="90"/>
      <c r="D81" s="90"/>
      <c r="E81" s="90"/>
      <c r="F81" s="90"/>
      <c r="G81" s="90"/>
      <c r="H81" s="90"/>
      <c r="I81" s="90"/>
      <c r="J81" s="90"/>
      <c r="K81" s="90"/>
      <c r="L81" s="85"/>
    </row>
    <row r="82" spans="1:12" ht="15.75" customHeight="1">
      <c r="A82" s="90"/>
      <c r="B82" s="140"/>
      <c r="C82" s="90"/>
      <c r="D82" s="90"/>
      <c r="E82" s="90"/>
      <c r="F82" s="90"/>
      <c r="G82" s="90"/>
      <c r="H82" s="90"/>
      <c r="I82" s="90"/>
      <c r="J82" s="90"/>
      <c r="K82" s="90"/>
      <c r="L82" s="85"/>
    </row>
    <row r="83" spans="1:12" ht="15.75" customHeight="1">
      <c r="A83" s="90"/>
      <c r="B83" s="140"/>
      <c r="C83" s="90"/>
      <c r="D83" s="90"/>
      <c r="E83" s="90"/>
      <c r="F83" s="90"/>
      <c r="G83" s="90"/>
      <c r="H83" s="90"/>
      <c r="I83" s="90"/>
      <c r="J83" s="90"/>
      <c r="K83" s="90"/>
      <c r="L83" s="85"/>
    </row>
    <row r="84" spans="1:12" ht="15.75" customHeight="1">
      <c r="A84" s="90"/>
      <c r="B84" s="140"/>
      <c r="C84" s="90"/>
      <c r="D84" s="90"/>
      <c r="E84" s="90"/>
      <c r="F84" s="90"/>
      <c r="G84" s="90"/>
      <c r="H84" s="90"/>
      <c r="I84" s="90"/>
      <c r="J84" s="90"/>
      <c r="K84" s="90"/>
      <c r="L84" s="85"/>
    </row>
    <row r="85" spans="1:12" ht="15.75" customHeight="1">
      <c r="A85" s="90"/>
      <c r="B85" s="140"/>
      <c r="C85" s="90"/>
      <c r="D85" s="90"/>
      <c r="E85" s="90"/>
      <c r="F85" s="90"/>
      <c r="G85" s="90"/>
      <c r="H85" s="90"/>
      <c r="I85" s="90"/>
      <c r="J85" s="90"/>
      <c r="K85" s="90"/>
      <c r="L85" s="85"/>
    </row>
    <row r="86" spans="1:12" ht="15.75" customHeight="1">
      <c r="A86" s="90"/>
      <c r="B86" s="140"/>
      <c r="C86" s="90"/>
      <c r="D86" s="90"/>
      <c r="E86" s="90"/>
      <c r="F86" s="90"/>
      <c r="G86" s="90"/>
      <c r="H86" s="90"/>
      <c r="I86" s="90"/>
      <c r="J86" s="90"/>
      <c r="K86" s="90"/>
      <c r="L86" s="85"/>
    </row>
    <row r="87" spans="1:12" ht="15.75" customHeight="1">
      <c r="A87" s="90"/>
      <c r="B87" s="140"/>
      <c r="C87" s="90"/>
      <c r="D87" s="90"/>
      <c r="E87" s="90"/>
      <c r="F87" s="90"/>
      <c r="G87" s="90"/>
      <c r="H87" s="90"/>
      <c r="I87" s="90"/>
      <c r="J87" s="90"/>
      <c r="K87" s="90"/>
      <c r="L87" s="85"/>
    </row>
    <row r="88" spans="1:12" ht="15.75" customHeight="1">
      <c r="A88" s="90"/>
      <c r="B88" s="140"/>
      <c r="C88" s="90"/>
      <c r="D88" s="90"/>
      <c r="E88" s="90"/>
      <c r="F88" s="90"/>
      <c r="G88" s="90"/>
      <c r="H88" s="90"/>
      <c r="I88" s="90"/>
      <c r="J88" s="90"/>
      <c r="K88" s="90"/>
      <c r="L88" s="85"/>
    </row>
    <row r="89" spans="1:12" ht="15.75" customHeight="1">
      <c r="A89" s="90"/>
      <c r="B89" s="140"/>
      <c r="C89" s="90"/>
      <c r="D89" s="90"/>
      <c r="E89" s="90"/>
      <c r="F89" s="90"/>
      <c r="G89" s="90"/>
      <c r="H89" s="90"/>
      <c r="I89" s="90"/>
      <c r="J89" s="90"/>
      <c r="K89" s="90"/>
      <c r="L89" s="85"/>
    </row>
    <row r="90" spans="1:12" ht="15.75" customHeight="1">
      <c r="A90" s="90"/>
      <c r="B90" s="140"/>
      <c r="C90" s="90"/>
      <c r="D90" s="90"/>
      <c r="E90" s="90"/>
      <c r="F90" s="90"/>
      <c r="G90" s="90"/>
      <c r="H90" s="90"/>
      <c r="I90" s="90"/>
      <c r="J90" s="90"/>
      <c r="K90" s="90"/>
      <c r="L90" s="85"/>
    </row>
    <row r="91" spans="1:12" ht="15.75" customHeight="1">
      <c r="A91" s="90"/>
      <c r="B91" s="140"/>
      <c r="C91" s="90"/>
      <c r="D91" s="90"/>
      <c r="E91" s="90"/>
      <c r="F91" s="90"/>
      <c r="G91" s="90"/>
      <c r="H91" s="90"/>
      <c r="I91" s="90"/>
      <c r="J91" s="90"/>
      <c r="K91" s="90"/>
      <c r="L91" s="85"/>
    </row>
    <row r="92" spans="1:12" ht="15.75" customHeight="1">
      <c r="A92" s="90"/>
      <c r="B92" s="140"/>
      <c r="C92" s="90"/>
      <c r="D92" s="90"/>
      <c r="E92" s="90"/>
      <c r="F92" s="90"/>
      <c r="G92" s="90"/>
      <c r="H92" s="90"/>
      <c r="I92" s="90"/>
      <c r="J92" s="90"/>
      <c r="K92" s="90"/>
      <c r="L92" s="85"/>
    </row>
    <row r="93" spans="1:12" ht="15.75" customHeight="1">
      <c r="A93" s="85"/>
      <c r="B93" s="141"/>
      <c r="C93" s="85"/>
      <c r="D93" s="85"/>
      <c r="E93" s="85"/>
      <c r="F93" s="85"/>
      <c r="G93" s="85"/>
      <c r="H93" s="85"/>
      <c r="I93" s="85"/>
      <c r="J93" s="85"/>
      <c r="K93" s="85"/>
      <c r="L93" s="85"/>
    </row>
    <row r="94" spans="1:12" ht="15.75" customHeight="1">
      <c r="A94" s="85"/>
      <c r="B94" s="141"/>
      <c r="C94" s="85"/>
      <c r="D94" s="85"/>
      <c r="E94" s="85"/>
      <c r="F94" s="85"/>
      <c r="G94" s="85"/>
      <c r="H94" s="85"/>
      <c r="I94" s="85"/>
      <c r="J94" s="85"/>
      <c r="K94" s="85"/>
      <c r="L94" s="85"/>
    </row>
    <row r="95" spans="1:12" ht="15.75" customHeight="1">
      <c r="A95" s="85"/>
      <c r="B95" s="141"/>
      <c r="C95" s="85"/>
      <c r="D95" s="85"/>
      <c r="E95" s="85"/>
      <c r="F95" s="85"/>
      <c r="G95" s="85"/>
      <c r="H95" s="85"/>
      <c r="I95" s="85"/>
      <c r="J95" s="85"/>
      <c r="K95" s="85"/>
      <c r="L95" s="85"/>
    </row>
    <row r="96" spans="1:12" ht="15.75" customHeight="1">
      <c r="A96" s="85"/>
      <c r="B96" s="141"/>
      <c r="C96" s="85"/>
      <c r="D96" s="85"/>
      <c r="E96" s="85"/>
      <c r="F96" s="85"/>
      <c r="G96" s="85"/>
      <c r="H96" s="85"/>
      <c r="I96" s="85"/>
      <c r="J96" s="85"/>
      <c r="K96" s="85"/>
      <c r="L96" s="85"/>
    </row>
    <row r="97" spans="1:12" ht="15.75" customHeight="1">
      <c r="A97" s="85"/>
      <c r="B97" s="141"/>
      <c r="C97" s="85"/>
      <c r="D97" s="85"/>
      <c r="E97" s="85"/>
      <c r="F97" s="85"/>
      <c r="G97" s="85"/>
      <c r="H97" s="85"/>
      <c r="I97" s="85"/>
      <c r="J97" s="85"/>
      <c r="K97" s="85"/>
      <c r="L97" s="85"/>
    </row>
    <row r="98" spans="1:12" ht="15.75" customHeight="1">
      <c r="A98" s="85"/>
      <c r="B98" s="141"/>
      <c r="C98" s="85"/>
      <c r="D98" s="85"/>
      <c r="E98" s="85"/>
      <c r="F98" s="85"/>
      <c r="G98" s="85"/>
      <c r="H98" s="85"/>
      <c r="I98" s="85"/>
      <c r="J98" s="85"/>
      <c r="K98" s="85"/>
      <c r="L98" s="85"/>
    </row>
    <row r="99" spans="1:12" ht="15.75" customHeight="1">
      <c r="A99" s="85"/>
      <c r="B99" s="141"/>
      <c r="C99" s="85"/>
      <c r="D99" s="85"/>
      <c r="E99" s="85"/>
      <c r="F99" s="85"/>
      <c r="G99" s="85"/>
      <c r="H99" s="85"/>
      <c r="I99" s="85"/>
      <c r="J99" s="85"/>
      <c r="K99" s="85"/>
      <c r="L99" s="85"/>
    </row>
    <row r="100" spans="1:12" ht="15.75" customHeight="1">
      <c r="A100" s="85"/>
      <c r="B100" s="141"/>
      <c r="C100" s="85"/>
      <c r="D100" s="85"/>
      <c r="E100" s="85"/>
      <c r="F100" s="85"/>
      <c r="G100" s="85"/>
      <c r="H100" s="85"/>
      <c r="I100" s="85"/>
      <c r="J100" s="85"/>
      <c r="K100" s="85"/>
      <c r="L100" s="85"/>
    </row>
    <row r="101" spans="1:12" ht="15.75" customHeight="1">
      <c r="A101" s="85"/>
      <c r="B101" s="141"/>
      <c r="C101" s="85"/>
      <c r="D101" s="85"/>
      <c r="E101" s="85"/>
      <c r="F101" s="85"/>
      <c r="G101" s="85"/>
      <c r="H101" s="85"/>
      <c r="I101" s="85"/>
      <c r="J101" s="85"/>
      <c r="K101" s="85"/>
      <c r="L101" s="85"/>
    </row>
    <row r="102" spans="1:12" ht="15.75" customHeight="1">
      <c r="A102" s="85"/>
      <c r="B102" s="141"/>
      <c r="C102" s="85"/>
      <c r="D102" s="85"/>
      <c r="E102" s="85"/>
      <c r="F102" s="85"/>
      <c r="G102" s="85"/>
      <c r="H102" s="85"/>
      <c r="I102" s="85"/>
      <c r="J102" s="85"/>
      <c r="K102" s="85"/>
      <c r="L102" s="85"/>
    </row>
    <row r="103" spans="1:12" ht="15.75" customHeight="1">
      <c r="A103" s="85"/>
      <c r="B103" s="141"/>
      <c r="C103" s="85"/>
      <c r="D103" s="85"/>
      <c r="E103" s="85"/>
      <c r="F103" s="85"/>
      <c r="G103" s="85"/>
      <c r="H103" s="85"/>
      <c r="I103" s="85"/>
      <c r="J103" s="85"/>
      <c r="K103" s="85"/>
      <c r="L103" s="85"/>
    </row>
    <row r="104" spans="1:12" ht="15.75" customHeight="1">
      <c r="A104" s="85"/>
      <c r="B104" s="141"/>
      <c r="C104" s="85"/>
      <c r="D104" s="85"/>
      <c r="E104" s="85"/>
      <c r="F104" s="85"/>
      <c r="G104" s="85"/>
      <c r="H104" s="85"/>
      <c r="I104" s="85"/>
      <c r="J104" s="85"/>
      <c r="K104" s="85"/>
      <c r="L104" s="85"/>
    </row>
    <row r="105" spans="1:12" ht="15.75" customHeight="1">
      <c r="A105" s="85"/>
      <c r="B105" s="141"/>
      <c r="C105" s="85"/>
      <c r="D105" s="85"/>
      <c r="E105" s="85"/>
      <c r="F105" s="85"/>
      <c r="G105" s="85"/>
      <c r="H105" s="85"/>
      <c r="I105" s="85"/>
      <c r="J105" s="85"/>
      <c r="K105" s="85"/>
      <c r="L105" s="85"/>
    </row>
    <row r="106" spans="1:12" ht="15.75" customHeight="1">
      <c r="A106" s="85"/>
      <c r="B106" s="141"/>
      <c r="C106" s="85"/>
      <c r="D106" s="85"/>
      <c r="E106" s="85"/>
      <c r="F106" s="85"/>
      <c r="G106" s="85"/>
      <c r="H106" s="85"/>
      <c r="I106" s="85"/>
      <c r="J106" s="85"/>
      <c r="K106" s="85"/>
      <c r="L106" s="85"/>
    </row>
    <row r="107" spans="1:12" ht="15.75" customHeight="1">
      <c r="A107" s="85"/>
      <c r="B107" s="141"/>
      <c r="C107" s="85"/>
      <c r="D107" s="85"/>
      <c r="E107" s="85"/>
      <c r="F107" s="85"/>
      <c r="G107" s="85"/>
      <c r="H107" s="85"/>
      <c r="I107" s="85"/>
      <c r="J107" s="85"/>
      <c r="K107" s="85"/>
      <c r="L107" s="85"/>
    </row>
    <row r="108" spans="1:12" ht="15.75" customHeight="1">
      <c r="A108" s="85"/>
      <c r="B108" s="141"/>
      <c r="C108" s="85"/>
      <c r="D108" s="85"/>
      <c r="E108" s="85"/>
      <c r="F108" s="85"/>
      <c r="G108" s="85"/>
      <c r="H108" s="85"/>
      <c r="I108" s="85"/>
      <c r="J108" s="85"/>
      <c r="K108" s="85"/>
      <c r="L108" s="85"/>
    </row>
    <row r="109" spans="1:12" ht="15.75" customHeight="1">
      <c r="A109" s="85"/>
      <c r="B109" s="141"/>
      <c r="C109" s="85"/>
      <c r="D109" s="85"/>
      <c r="E109" s="85"/>
      <c r="F109" s="85"/>
      <c r="G109" s="85"/>
      <c r="H109" s="85"/>
      <c r="I109" s="85"/>
      <c r="J109" s="85"/>
      <c r="K109" s="85"/>
      <c r="L109" s="85"/>
    </row>
    <row r="110" spans="1:12" ht="15.75" customHeight="1">
      <c r="A110" s="85"/>
      <c r="B110" s="141"/>
      <c r="C110" s="85"/>
      <c r="D110" s="85"/>
      <c r="E110" s="85"/>
      <c r="F110" s="85"/>
      <c r="G110" s="85"/>
      <c r="H110" s="85"/>
      <c r="I110" s="85"/>
      <c r="J110" s="85"/>
      <c r="K110" s="85"/>
      <c r="L110" s="85"/>
    </row>
    <row r="111" spans="1:12" ht="15.75" customHeight="1">
      <c r="A111" s="85"/>
      <c r="B111" s="141"/>
      <c r="C111" s="85"/>
      <c r="D111" s="85"/>
      <c r="E111" s="85"/>
      <c r="F111" s="85"/>
      <c r="G111" s="85"/>
      <c r="H111" s="85"/>
      <c r="I111" s="85"/>
      <c r="J111" s="85"/>
      <c r="K111" s="85"/>
      <c r="L111" s="85"/>
    </row>
    <row r="112" spans="1:12" ht="15.75" customHeight="1">
      <c r="A112" s="85"/>
      <c r="B112" s="141"/>
      <c r="C112" s="85"/>
      <c r="D112" s="85"/>
      <c r="E112" s="85"/>
      <c r="F112" s="85"/>
      <c r="G112" s="85"/>
      <c r="H112" s="85"/>
      <c r="I112" s="85"/>
      <c r="J112" s="85"/>
      <c r="K112" s="85"/>
      <c r="L112" s="85"/>
    </row>
    <row r="113" spans="1:12" ht="15.75" customHeight="1">
      <c r="A113" s="85"/>
      <c r="B113" s="141"/>
      <c r="C113" s="85"/>
      <c r="D113" s="85"/>
      <c r="E113" s="85"/>
      <c r="F113" s="85"/>
      <c r="G113" s="85"/>
      <c r="H113" s="85"/>
      <c r="I113" s="85"/>
      <c r="J113" s="85"/>
      <c r="K113" s="85"/>
      <c r="L113" s="85"/>
    </row>
    <row r="114" spans="1:12" ht="15.75" customHeight="1">
      <c r="A114" s="85"/>
      <c r="B114" s="141"/>
      <c r="C114" s="85"/>
      <c r="D114" s="85"/>
      <c r="E114" s="85"/>
      <c r="F114" s="85"/>
      <c r="G114" s="85"/>
      <c r="H114" s="85"/>
      <c r="I114" s="85"/>
      <c r="J114" s="85"/>
      <c r="K114" s="85"/>
      <c r="L114" s="85"/>
    </row>
    <row r="115" spans="1:12" ht="15.75" customHeight="1">
      <c r="A115" s="85"/>
      <c r="B115" s="141"/>
      <c r="C115" s="85"/>
      <c r="D115" s="85"/>
      <c r="E115" s="85"/>
      <c r="F115" s="85"/>
      <c r="G115" s="85"/>
      <c r="H115" s="85"/>
      <c r="I115" s="85"/>
      <c r="J115" s="85"/>
      <c r="K115" s="85"/>
      <c r="L115" s="85"/>
    </row>
    <row r="116" spans="1:12" ht="15.75" customHeight="1">
      <c r="A116" s="85"/>
      <c r="B116" s="141"/>
      <c r="C116" s="85"/>
      <c r="D116" s="85"/>
      <c r="E116" s="85"/>
      <c r="F116" s="85"/>
      <c r="G116" s="85"/>
      <c r="H116" s="85"/>
      <c r="I116" s="85"/>
      <c r="J116" s="85"/>
      <c r="K116" s="85"/>
      <c r="L116" s="85"/>
    </row>
    <row r="117" spans="1:12" ht="15.75" customHeight="1">
      <c r="A117" s="85"/>
      <c r="B117" s="141"/>
      <c r="C117" s="85"/>
      <c r="D117" s="85"/>
      <c r="E117" s="85"/>
      <c r="F117" s="85"/>
      <c r="G117" s="85"/>
      <c r="H117" s="85"/>
      <c r="I117" s="85"/>
      <c r="J117" s="85"/>
      <c r="K117" s="85"/>
      <c r="L117" s="85"/>
    </row>
    <row r="118" spans="1:12" ht="15.75" customHeight="1">
      <c r="A118" s="85"/>
      <c r="B118" s="141"/>
      <c r="C118" s="85"/>
      <c r="D118" s="85"/>
      <c r="E118" s="85"/>
      <c r="F118" s="85"/>
      <c r="G118" s="85"/>
      <c r="H118" s="85"/>
      <c r="I118" s="85"/>
      <c r="J118" s="85"/>
      <c r="K118" s="85"/>
      <c r="L118" s="85"/>
    </row>
    <row r="119" spans="1:12" ht="15.75" customHeight="1">
      <c r="A119" s="85"/>
      <c r="B119" s="141"/>
      <c r="C119" s="85"/>
      <c r="D119" s="85"/>
      <c r="E119" s="85"/>
      <c r="F119" s="85"/>
      <c r="G119" s="85"/>
      <c r="H119" s="85"/>
      <c r="I119" s="85"/>
      <c r="J119" s="85"/>
      <c r="K119" s="85"/>
      <c r="L119" s="85"/>
    </row>
    <row r="120" spans="1:12" ht="15.75" customHeight="1">
      <c r="A120" s="85"/>
      <c r="B120" s="141"/>
      <c r="C120" s="85"/>
      <c r="D120" s="85"/>
      <c r="E120" s="85"/>
      <c r="F120" s="85"/>
      <c r="G120" s="85"/>
      <c r="H120" s="85"/>
      <c r="I120" s="85"/>
      <c r="J120" s="85"/>
      <c r="K120" s="85"/>
      <c r="L120" s="85"/>
    </row>
    <row r="121" spans="1:12" ht="15.75" customHeight="1">
      <c r="A121" s="85"/>
      <c r="B121" s="141"/>
      <c r="C121" s="85"/>
      <c r="D121" s="85"/>
      <c r="E121" s="85"/>
      <c r="F121" s="85"/>
      <c r="G121" s="85"/>
      <c r="H121" s="85"/>
      <c r="I121" s="85"/>
      <c r="J121" s="85"/>
      <c r="K121" s="85"/>
      <c r="L121" s="85"/>
    </row>
    <row r="122" spans="1:12" ht="15.75" customHeight="1">
      <c r="A122" s="85"/>
      <c r="B122" s="141"/>
      <c r="C122" s="85"/>
      <c r="D122" s="85"/>
      <c r="E122" s="85"/>
      <c r="F122" s="85"/>
      <c r="G122" s="85"/>
      <c r="H122" s="85"/>
      <c r="I122" s="85"/>
      <c r="J122" s="85"/>
      <c r="K122" s="85"/>
      <c r="L122" s="85"/>
    </row>
    <row r="123" spans="1:12" ht="15.75" customHeight="1">
      <c r="A123" s="85"/>
      <c r="B123" s="141"/>
      <c r="C123" s="85"/>
      <c r="D123" s="85"/>
      <c r="E123" s="85"/>
      <c r="F123" s="85"/>
      <c r="G123" s="85"/>
      <c r="H123" s="85"/>
      <c r="I123" s="85"/>
      <c r="J123" s="85"/>
      <c r="K123" s="85"/>
      <c r="L123" s="85"/>
    </row>
    <row r="124" spans="1:12" ht="15.75" customHeight="1">
      <c r="A124" s="85"/>
      <c r="B124" s="141"/>
      <c r="C124" s="85"/>
      <c r="D124" s="85"/>
      <c r="E124" s="85"/>
      <c r="F124" s="85"/>
      <c r="G124" s="85"/>
      <c r="H124" s="85"/>
      <c r="I124" s="85"/>
      <c r="J124" s="85"/>
      <c r="K124" s="85"/>
      <c r="L124" s="85"/>
    </row>
    <row r="125" spans="1:12" ht="15.75" customHeight="1">
      <c r="A125" s="85"/>
      <c r="B125" s="141"/>
      <c r="C125" s="85"/>
      <c r="D125" s="85"/>
      <c r="E125" s="85"/>
      <c r="F125" s="85"/>
      <c r="G125" s="85"/>
      <c r="H125" s="85"/>
      <c r="I125" s="85"/>
      <c r="J125" s="85"/>
      <c r="K125" s="85"/>
      <c r="L125" s="85"/>
    </row>
    <row r="126" spans="1:12" ht="15.75" customHeight="1">
      <c r="A126" s="85"/>
      <c r="B126" s="141"/>
      <c r="C126" s="85"/>
      <c r="D126" s="85"/>
      <c r="E126" s="85"/>
      <c r="F126" s="85"/>
      <c r="G126" s="85"/>
      <c r="H126" s="85"/>
      <c r="I126" s="85"/>
      <c r="J126" s="85"/>
      <c r="K126" s="85"/>
      <c r="L126" s="85"/>
    </row>
    <row r="127" spans="1:12" ht="15.75" customHeight="1">
      <c r="A127" s="85"/>
      <c r="B127" s="141"/>
      <c r="C127" s="85"/>
      <c r="D127" s="85"/>
      <c r="E127" s="85"/>
      <c r="F127" s="85"/>
      <c r="G127" s="85"/>
      <c r="H127" s="85"/>
      <c r="I127" s="85"/>
      <c r="J127" s="85"/>
      <c r="K127" s="85"/>
      <c r="L127" s="85"/>
    </row>
    <row r="128" spans="1:12" ht="15.75" customHeight="1">
      <c r="A128" s="85"/>
      <c r="B128" s="141"/>
      <c r="C128" s="85"/>
      <c r="D128" s="85"/>
      <c r="E128" s="85"/>
      <c r="F128" s="85"/>
      <c r="G128" s="85"/>
      <c r="H128" s="85"/>
      <c r="I128" s="85"/>
      <c r="J128" s="85"/>
      <c r="K128" s="85"/>
      <c r="L128" s="85"/>
    </row>
    <row r="129" spans="1:12" ht="15.75" customHeight="1">
      <c r="A129" s="85"/>
      <c r="B129" s="141"/>
      <c r="C129" s="85"/>
      <c r="D129" s="85"/>
      <c r="E129" s="85"/>
      <c r="F129" s="85"/>
      <c r="G129" s="85"/>
      <c r="H129" s="85"/>
      <c r="I129" s="85"/>
      <c r="J129" s="85"/>
      <c r="K129" s="85"/>
      <c r="L129" s="85"/>
    </row>
    <row r="130" spans="1:12" ht="15.75" customHeight="1">
      <c r="A130" s="85"/>
      <c r="B130" s="141"/>
      <c r="C130" s="85"/>
      <c r="D130" s="85"/>
      <c r="E130" s="85"/>
      <c r="F130" s="85"/>
      <c r="G130" s="85"/>
      <c r="H130" s="85"/>
      <c r="I130" s="85"/>
      <c r="J130" s="85"/>
      <c r="K130" s="85"/>
      <c r="L130" s="85"/>
    </row>
    <row r="131" spans="1:12" ht="15.75" customHeight="1">
      <c r="A131" s="85"/>
      <c r="B131" s="141"/>
      <c r="C131" s="85"/>
      <c r="D131" s="85"/>
      <c r="E131" s="85"/>
      <c r="F131" s="85"/>
      <c r="G131" s="85"/>
      <c r="H131" s="85"/>
      <c r="I131" s="85"/>
      <c r="J131" s="85"/>
      <c r="K131" s="85"/>
      <c r="L131" s="85"/>
    </row>
    <row r="132" spans="1:12" ht="15.75" customHeight="1">
      <c r="A132" s="85"/>
      <c r="B132" s="141"/>
      <c r="C132" s="85"/>
      <c r="D132" s="85"/>
      <c r="E132" s="85"/>
      <c r="F132" s="85"/>
      <c r="G132" s="85"/>
      <c r="H132" s="85"/>
      <c r="I132" s="85"/>
      <c r="J132" s="85"/>
      <c r="K132" s="85"/>
      <c r="L132" s="85"/>
    </row>
    <row r="133" spans="1:12" ht="15.75" customHeight="1">
      <c r="A133" s="85"/>
      <c r="B133" s="141"/>
      <c r="C133" s="85"/>
      <c r="D133" s="85"/>
      <c r="E133" s="85"/>
      <c r="F133" s="85"/>
      <c r="G133" s="85"/>
      <c r="H133" s="85"/>
      <c r="I133" s="85"/>
      <c r="J133" s="85"/>
      <c r="K133" s="85"/>
      <c r="L133" s="85"/>
    </row>
    <row r="134" spans="1:12" ht="15.75" customHeight="1">
      <c r="A134" s="85"/>
      <c r="B134" s="141"/>
      <c r="C134" s="85"/>
      <c r="D134" s="85"/>
      <c r="E134" s="85"/>
      <c r="F134" s="85"/>
      <c r="G134" s="85"/>
      <c r="H134" s="85"/>
      <c r="I134" s="85"/>
      <c r="J134" s="85"/>
      <c r="K134" s="85"/>
      <c r="L134" s="85"/>
    </row>
    <row r="135" spans="1:12" ht="15.75" customHeight="1">
      <c r="A135" s="85"/>
      <c r="B135" s="141"/>
      <c r="C135" s="85"/>
      <c r="D135" s="85"/>
      <c r="E135" s="85"/>
      <c r="F135" s="85"/>
      <c r="G135" s="85"/>
      <c r="H135" s="85"/>
      <c r="I135" s="85"/>
      <c r="J135" s="85"/>
      <c r="K135" s="85"/>
      <c r="L135" s="85"/>
    </row>
    <row r="136" spans="1:12" ht="15.75" customHeight="1">
      <c r="A136" s="85"/>
      <c r="B136" s="141"/>
      <c r="C136" s="85"/>
      <c r="D136" s="85"/>
      <c r="E136" s="85"/>
      <c r="F136" s="85"/>
      <c r="G136" s="85"/>
      <c r="H136" s="85"/>
      <c r="I136" s="85"/>
      <c r="J136" s="85"/>
      <c r="K136" s="85"/>
      <c r="L136" s="85"/>
    </row>
    <row r="137" spans="1:12" ht="15.75" customHeight="1">
      <c r="A137" s="85"/>
      <c r="B137" s="141"/>
      <c r="C137" s="85"/>
      <c r="D137" s="85"/>
      <c r="E137" s="85"/>
      <c r="F137" s="85"/>
      <c r="G137" s="85"/>
      <c r="H137" s="85"/>
      <c r="I137" s="85"/>
      <c r="J137" s="85"/>
      <c r="K137" s="85"/>
      <c r="L137" s="85"/>
    </row>
    <row r="138" spans="1:12" ht="15.75" customHeight="1">
      <c r="A138" s="85"/>
      <c r="B138" s="141"/>
      <c r="C138" s="85"/>
      <c r="D138" s="85"/>
      <c r="E138" s="85"/>
      <c r="F138" s="85"/>
      <c r="G138" s="85"/>
      <c r="H138" s="85"/>
      <c r="I138" s="85"/>
      <c r="J138" s="85"/>
      <c r="K138" s="85"/>
      <c r="L138" s="85"/>
    </row>
    <row r="139" spans="1:12" ht="15.75" customHeight="1">
      <c r="A139" s="85"/>
      <c r="B139" s="141"/>
      <c r="C139" s="85"/>
      <c r="D139" s="85"/>
      <c r="E139" s="85"/>
      <c r="F139" s="85"/>
      <c r="G139" s="85"/>
      <c r="H139" s="85"/>
      <c r="I139" s="85"/>
      <c r="J139" s="85"/>
      <c r="K139" s="85"/>
      <c r="L139" s="85"/>
    </row>
    <row r="140" spans="1:12" ht="15.75" customHeight="1">
      <c r="A140" s="85"/>
      <c r="B140" s="141"/>
      <c r="C140" s="85"/>
      <c r="D140" s="85"/>
      <c r="E140" s="85"/>
      <c r="F140" s="85"/>
      <c r="G140" s="85"/>
      <c r="H140" s="85"/>
      <c r="I140" s="85"/>
      <c r="J140" s="85"/>
      <c r="K140" s="85"/>
      <c r="L140" s="85"/>
    </row>
    <row r="141" spans="1:12" ht="15.75" customHeight="1">
      <c r="A141" s="85"/>
      <c r="B141" s="141"/>
      <c r="C141" s="85"/>
      <c r="D141" s="85"/>
      <c r="E141" s="85"/>
      <c r="F141" s="85"/>
      <c r="G141" s="85"/>
      <c r="H141" s="85"/>
      <c r="I141" s="85"/>
      <c r="J141" s="85"/>
      <c r="K141" s="85"/>
      <c r="L141" s="85"/>
    </row>
    <row r="142" spans="1:12" ht="15.75" customHeight="1">
      <c r="A142" s="85"/>
      <c r="B142" s="141"/>
      <c r="C142" s="85"/>
      <c r="D142" s="85"/>
      <c r="E142" s="85"/>
      <c r="F142" s="85"/>
      <c r="G142" s="85"/>
      <c r="H142" s="85"/>
      <c r="I142" s="85"/>
      <c r="J142" s="85"/>
      <c r="K142" s="85"/>
      <c r="L142" s="85"/>
    </row>
    <row r="143" spans="1:12" ht="15.75" customHeight="1">
      <c r="A143" s="85"/>
      <c r="B143" s="141"/>
      <c r="C143" s="85"/>
      <c r="D143" s="85"/>
      <c r="E143" s="85"/>
      <c r="F143" s="85"/>
      <c r="G143" s="85"/>
      <c r="H143" s="85"/>
      <c r="I143" s="85"/>
      <c r="J143" s="85"/>
      <c r="K143" s="85"/>
      <c r="L143" s="85"/>
    </row>
    <row r="144" spans="1:12" ht="15.75" customHeight="1">
      <c r="A144" s="85"/>
      <c r="B144" s="141"/>
      <c r="C144" s="85"/>
      <c r="D144" s="85"/>
      <c r="E144" s="85"/>
      <c r="F144" s="85"/>
      <c r="G144" s="85"/>
      <c r="H144" s="85"/>
      <c r="I144" s="85"/>
      <c r="J144" s="85"/>
      <c r="K144" s="85"/>
      <c r="L144" s="85"/>
    </row>
    <row r="145" spans="1:12" ht="15.75" customHeight="1">
      <c r="A145" s="85"/>
      <c r="B145" s="141"/>
      <c r="C145" s="85"/>
      <c r="D145" s="85"/>
      <c r="E145" s="85"/>
      <c r="F145" s="85"/>
      <c r="G145" s="85"/>
      <c r="H145" s="85"/>
      <c r="I145" s="85"/>
      <c r="J145" s="85"/>
      <c r="K145" s="85"/>
      <c r="L145" s="85"/>
    </row>
    <row r="146" spans="1:12" ht="15.75" customHeight="1">
      <c r="A146" s="85"/>
      <c r="B146" s="141"/>
      <c r="C146" s="85"/>
      <c r="D146" s="85"/>
      <c r="E146" s="85"/>
      <c r="F146" s="85"/>
      <c r="G146" s="85"/>
      <c r="H146" s="85"/>
      <c r="I146" s="85"/>
      <c r="J146" s="85"/>
      <c r="K146" s="85"/>
      <c r="L146" s="85"/>
    </row>
    <row r="147" spans="1:12" ht="15.75" customHeight="1">
      <c r="A147" s="85"/>
      <c r="B147" s="141"/>
      <c r="C147" s="85"/>
      <c r="D147" s="85"/>
      <c r="E147" s="85"/>
      <c r="F147" s="85"/>
      <c r="G147" s="85"/>
      <c r="H147" s="85"/>
      <c r="I147" s="85"/>
      <c r="J147" s="85"/>
      <c r="K147" s="85"/>
      <c r="L147" s="85"/>
    </row>
    <row r="148" spans="1:12" ht="15.75" customHeight="1">
      <c r="A148" s="85"/>
      <c r="B148" s="141"/>
      <c r="C148" s="85"/>
      <c r="D148" s="85"/>
      <c r="E148" s="85"/>
      <c r="F148" s="85"/>
      <c r="G148" s="85"/>
      <c r="H148" s="85"/>
      <c r="I148" s="85"/>
      <c r="J148" s="85"/>
      <c r="K148" s="85"/>
      <c r="L148" s="85"/>
    </row>
    <row r="149" spans="1:12" ht="15.75" customHeight="1">
      <c r="A149" s="85"/>
      <c r="B149" s="141"/>
      <c r="C149" s="85"/>
      <c r="D149" s="85"/>
      <c r="E149" s="85"/>
      <c r="F149" s="85"/>
      <c r="G149" s="85"/>
      <c r="H149" s="85"/>
      <c r="I149" s="85"/>
      <c r="J149" s="85"/>
      <c r="K149" s="85"/>
      <c r="L149" s="85"/>
    </row>
    <row r="150" spans="1:12" ht="15.75" customHeight="1">
      <c r="A150" s="85"/>
      <c r="B150" s="141"/>
      <c r="C150" s="85"/>
      <c r="D150" s="85"/>
      <c r="E150" s="85"/>
      <c r="F150" s="85"/>
      <c r="G150" s="85"/>
      <c r="H150" s="85"/>
      <c r="I150" s="85"/>
      <c r="J150" s="85"/>
      <c r="K150" s="85"/>
      <c r="L150" s="85"/>
    </row>
    <row r="151" spans="1:12" ht="15.75" customHeight="1">
      <c r="A151" s="85"/>
      <c r="B151" s="141"/>
      <c r="C151" s="85"/>
      <c r="D151" s="85"/>
      <c r="E151" s="85"/>
      <c r="F151" s="85"/>
      <c r="G151" s="85"/>
      <c r="H151" s="85"/>
      <c r="I151" s="85"/>
      <c r="J151" s="85"/>
      <c r="K151" s="85"/>
      <c r="L151" s="85"/>
    </row>
    <row r="152" spans="1:12" ht="15.75" customHeight="1">
      <c r="A152" s="85"/>
      <c r="B152" s="141"/>
      <c r="C152" s="85"/>
      <c r="D152" s="85"/>
      <c r="E152" s="85"/>
      <c r="F152" s="85"/>
      <c r="G152" s="85"/>
      <c r="H152" s="85"/>
      <c r="I152" s="85"/>
      <c r="J152" s="85"/>
      <c r="K152" s="85"/>
      <c r="L152" s="85"/>
    </row>
    <row r="153" spans="1:12" ht="15.75" customHeight="1">
      <c r="A153" s="85"/>
      <c r="B153" s="141"/>
      <c r="C153" s="85"/>
      <c r="D153" s="85"/>
      <c r="E153" s="85"/>
      <c r="F153" s="85"/>
      <c r="G153" s="85"/>
      <c r="H153" s="85"/>
      <c r="I153" s="85"/>
      <c r="J153" s="85"/>
      <c r="K153" s="85"/>
      <c r="L153" s="85"/>
    </row>
    <row r="154" spans="1:12" ht="15.75" customHeight="1">
      <c r="A154" s="85"/>
      <c r="B154" s="141"/>
      <c r="C154" s="85"/>
      <c r="D154" s="85"/>
      <c r="E154" s="85"/>
      <c r="F154" s="85"/>
      <c r="G154" s="85"/>
      <c r="H154" s="85"/>
      <c r="I154" s="85"/>
      <c r="J154" s="85"/>
      <c r="K154" s="85"/>
      <c r="L154" s="85"/>
    </row>
    <row r="155" spans="1:12" ht="15.75" customHeight="1">
      <c r="A155" s="85"/>
      <c r="B155" s="141"/>
      <c r="C155" s="85"/>
      <c r="D155" s="85"/>
      <c r="E155" s="85"/>
      <c r="F155" s="85"/>
      <c r="G155" s="85"/>
      <c r="H155" s="85"/>
      <c r="I155" s="85"/>
      <c r="J155" s="85"/>
      <c r="K155" s="85"/>
      <c r="L155" s="85"/>
    </row>
    <row r="156" spans="1:12" ht="15.75" customHeight="1">
      <c r="A156" s="85"/>
      <c r="B156" s="141"/>
      <c r="C156" s="85"/>
      <c r="D156" s="85"/>
      <c r="E156" s="85"/>
      <c r="F156" s="85"/>
      <c r="G156" s="85"/>
      <c r="H156" s="85"/>
      <c r="I156" s="85"/>
      <c r="J156" s="85"/>
      <c r="K156" s="85"/>
      <c r="L156" s="85"/>
    </row>
    <row r="157" spans="1:12" ht="15.75" customHeight="1">
      <c r="A157" s="85"/>
      <c r="B157" s="141"/>
      <c r="C157" s="85"/>
      <c r="D157" s="85"/>
      <c r="E157" s="85"/>
      <c r="F157" s="85"/>
      <c r="G157" s="85"/>
      <c r="H157" s="85"/>
      <c r="I157" s="85"/>
      <c r="J157" s="85"/>
      <c r="K157" s="85"/>
      <c r="L157" s="85"/>
    </row>
    <row r="158" spans="1:12" ht="15.75" customHeight="1">
      <c r="A158" s="85"/>
      <c r="B158" s="141"/>
      <c r="C158" s="85"/>
      <c r="D158" s="85"/>
      <c r="E158" s="85"/>
      <c r="F158" s="85"/>
      <c r="G158" s="85"/>
      <c r="H158" s="85"/>
      <c r="I158" s="85"/>
      <c r="J158" s="85"/>
      <c r="K158" s="85"/>
      <c r="L158" s="85"/>
    </row>
    <row r="159" spans="1:12" ht="15.75" customHeight="1">
      <c r="A159" s="85"/>
      <c r="B159" s="141"/>
      <c r="C159" s="85"/>
      <c r="D159" s="85"/>
      <c r="E159" s="85"/>
      <c r="F159" s="85"/>
      <c r="G159" s="85"/>
      <c r="H159" s="85"/>
      <c r="I159" s="85"/>
      <c r="J159" s="85"/>
      <c r="K159" s="85"/>
      <c r="L159" s="85"/>
    </row>
    <row r="160" spans="1:12" ht="15.75" customHeight="1">
      <c r="A160" s="85"/>
      <c r="B160" s="141"/>
      <c r="C160" s="85"/>
      <c r="D160" s="85"/>
      <c r="E160" s="85"/>
      <c r="F160" s="85"/>
      <c r="G160" s="85"/>
      <c r="H160" s="85"/>
      <c r="I160" s="85"/>
      <c r="J160" s="85"/>
      <c r="K160" s="85"/>
      <c r="L160" s="85"/>
    </row>
    <row r="161" spans="1:12" ht="15.75" customHeight="1">
      <c r="A161" s="85"/>
      <c r="B161" s="141"/>
      <c r="C161" s="85"/>
      <c r="D161" s="85"/>
      <c r="E161" s="85"/>
      <c r="F161" s="85"/>
      <c r="G161" s="85"/>
      <c r="H161" s="85"/>
      <c r="I161" s="85"/>
      <c r="J161" s="85"/>
      <c r="K161" s="85"/>
      <c r="L161" s="85"/>
    </row>
    <row r="162" spans="1:12" ht="15.75" customHeight="1">
      <c r="A162" s="85"/>
      <c r="B162" s="141"/>
      <c r="C162" s="85"/>
      <c r="D162" s="85"/>
      <c r="E162" s="85"/>
      <c r="F162" s="85"/>
      <c r="G162" s="85"/>
      <c r="H162" s="85"/>
      <c r="I162" s="85"/>
      <c r="J162" s="85"/>
      <c r="K162" s="85"/>
      <c r="L162" s="85"/>
    </row>
    <row r="163" spans="1:12" ht="15.75" customHeight="1">
      <c r="A163" s="85"/>
      <c r="B163" s="141"/>
      <c r="C163" s="85"/>
      <c r="D163" s="85"/>
      <c r="E163" s="85"/>
      <c r="F163" s="85"/>
      <c r="G163" s="85"/>
      <c r="H163" s="85"/>
      <c r="I163" s="85"/>
      <c r="J163" s="85"/>
      <c r="K163" s="85"/>
      <c r="L163" s="85"/>
    </row>
    <row r="164" spans="1:12" ht="15.75" customHeight="1">
      <c r="A164" s="85"/>
      <c r="B164" s="141"/>
      <c r="C164" s="85"/>
      <c r="D164" s="85"/>
      <c r="E164" s="85"/>
      <c r="F164" s="85"/>
      <c r="G164" s="85"/>
      <c r="H164" s="85"/>
      <c r="I164" s="85"/>
      <c r="J164" s="85"/>
      <c r="K164" s="85"/>
      <c r="L164" s="85"/>
    </row>
    <row r="165" spans="1:12" ht="15.75" customHeight="1">
      <c r="A165" s="85"/>
      <c r="B165" s="141"/>
      <c r="C165" s="85"/>
      <c r="D165" s="85"/>
      <c r="E165" s="85"/>
      <c r="F165" s="85"/>
      <c r="G165" s="85"/>
      <c r="H165" s="85"/>
      <c r="I165" s="85"/>
      <c r="J165" s="85"/>
      <c r="K165" s="85"/>
      <c r="L165" s="85"/>
    </row>
    <row r="166" spans="1:12" ht="15.75" customHeight="1">
      <c r="A166" s="85"/>
      <c r="B166" s="141"/>
      <c r="C166" s="85"/>
      <c r="D166" s="85"/>
      <c r="E166" s="85"/>
      <c r="F166" s="85"/>
      <c r="G166" s="85"/>
      <c r="H166" s="85"/>
      <c r="I166" s="85"/>
      <c r="J166" s="85"/>
      <c r="K166" s="85"/>
      <c r="L166" s="85"/>
    </row>
    <row r="167" spans="1:12" ht="15.75" customHeight="1">
      <c r="A167" s="85"/>
      <c r="B167" s="141"/>
      <c r="C167" s="85"/>
      <c r="D167" s="85"/>
      <c r="E167" s="85"/>
      <c r="F167" s="85"/>
      <c r="G167" s="85"/>
      <c r="H167" s="85"/>
      <c r="I167" s="85"/>
      <c r="J167" s="85"/>
      <c r="K167" s="85"/>
      <c r="L167" s="85"/>
    </row>
    <row r="168" spans="1:12" ht="15.75" customHeight="1">
      <c r="A168" s="85"/>
      <c r="B168" s="141"/>
      <c r="C168" s="85"/>
      <c r="D168" s="85"/>
      <c r="E168" s="85"/>
      <c r="F168" s="85"/>
      <c r="G168" s="85"/>
      <c r="H168" s="85"/>
      <c r="I168" s="85"/>
      <c r="J168" s="85"/>
      <c r="K168" s="85"/>
      <c r="L168" s="85"/>
    </row>
    <row r="169" spans="1:12" ht="15.75" customHeight="1">
      <c r="A169" s="85"/>
      <c r="B169" s="141"/>
      <c r="C169" s="85"/>
      <c r="D169" s="85"/>
      <c r="E169" s="85"/>
      <c r="F169" s="85"/>
      <c r="G169" s="85"/>
      <c r="H169" s="85"/>
      <c r="I169" s="85"/>
      <c r="J169" s="85"/>
      <c r="K169" s="85"/>
      <c r="L169" s="85"/>
    </row>
    <row r="170" spans="1:12" ht="15.75" customHeight="1">
      <c r="A170" s="85"/>
      <c r="B170" s="141"/>
      <c r="C170" s="85"/>
      <c r="D170" s="85"/>
      <c r="E170" s="85"/>
      <c r="F170" s="85"/>
      <c r="G170" s="85"/>
      <c r="H170" s="85"/>
      <c r="I170" s="85"/>
      <c r="J170" s="85"/>
      <c r="K170" s="85"/>
      <c r="L170" s="85"/>
    </row>
    <row r="171" spans="1:12" ht="15.75" customHeight="1">
      <c r="A171" s="85"/>
      <c r="B171" s="141"/>
      <c r="C171" s="85"/>
      <c r="D171" s="85"/>
      <c r="E171" s="85"/>
      <c r="F171" s="85"/>
      <c r="G171" s="85"/>
      <c r="H171" s="85"/>
      <c r="I171" s="85"/>
      <c r="J171" s="85"/>
      <c r="K171" s="85"/>
      <c r="L171" s="85"/>
    </row>
    <row r="172" spans="1:12" ht="15.75" customHeight="1">
      <c r="A172" s="85"/>
      <c r="B172" s="141"/>
      <c r="C172" s="85"/>
      <c r="D172" s="85"/>
      <c r="E172" s="85"/>
      <c r="F172" s="85"/>
      <c r="G172" s="85"/>
      <c r="H172" s="85"/>
      <c r="I172" s="85"/>
      <c r="J172" s="85"/>
      <c r="K172" s="85"/>
      <c r="L172" s="85"/>
    </row>
    <row r="173" spans="1:12" ht="15.75" customHeight="1">
      <c r="A173" s="85"/>
      <c r="B173" s="141"/>
      <c r="C173" s="85"/>
      <c r="D173" s="85"/>
      <c r="E173" s="85"/>
      <c r="F173" s="85"/>
      <c r="G173" s="85"/>
      <c r="H173" s="85"/>
      <c r="I173" s="85"/>
      <c r="J173" s="85"/>
      <c r="K173" s="85"/>
      <c r="L173" s="85"/>
    </row>
    <row r="174" spans="1:12" ht="15.75" customHeight="1">
      <c r="A174" s="85"/>
      <c r="B174" s="141"/>
      <c r="C174" s="85"/>
      <c r="D174" s="85"/>
      <c r="E174" s="85"/>
      <c r="F174" s="85"/>
      <c r="G174" s="85"/>
      <c r="H174" s="85"/>
      <c r="I174" s="85"/>
      <c r="J174" s="85"/>
      <c r="K174" s="85"/>
      <c r="L174" s="85"/>
    </row>
    <row r="175" spans="1:12" ht="15.75" customHeight="1">
      <c r="A175" s="85"/>
      <c r="B175" s="141"/>
      <c r="C175" s="85"/>
      <c r="D175" s="85"/>
      <c r="E175" s="85"/>
      <c r="F175" s="85"/>
      <c r="G175" s="85"/>
      <c r="H175" s="85"/>
      <c r="I175" s="85"/>
      <c r="J175" s="85"/>
      <c r="K175" s="85"/>
      <c r="L175" s="85"/>
    </row>
    <row r="176" spans="1:12" ht="15.75" customHeight="1">
      <c r="A176" s="85"/>
      <c r="B176" s="141"/>
      <c r="C176" s="85"/>
      <c r="D176" s="85"/>
      <c r="E176" s="85"/>
      <c r="F176" s="85"/>
      <c r="G176" s="85"/>
      <c r="H176" s="85"/>
      <c r="I176" s="85"/>
      <c r="J176" s="85"/>
      <c r="K176" s="85"/>
      <c r="L176" s="85"/>
    </row>
    <row r="177" spans="1:12" ht="15.75" customHeight="1">
      <c r="A177" s="85"/>
      <c r="B177" s="141"/>
      <c r="C177" s="85"/>
      <c r="D177" s="85"/>
      <c r="E177" s="85"/>
      <c r="F177" s="85"/>
      <c r="G177" s="85"/>
      <c r="H177" s="85"/>
      <c r="I177" s="85"/>
      <c r="J177" s="85"/>
      <c r="K177" s="85"/>
      <c r="L177" s="85"/>
    </row>
    <row r="178" spans="1:12" ht="15.75" customHeight="1">
      <c r="A178" s="85"/>
      <c r="B178" s="141"/>
      <c r="C178" s="85"/>
      <c r="D178" s="85"/>
      <c r="E178" s="85"/>
      <c r="F178" s="85"/>
      <c r="G178" s="85"/>
      <c r="H178" s="85"/>
      <c r="I178" s="85"/>
      <c r="J178" s="85"/>
      <c r="K178" s="85"/>
      <c r="L178" s="85"/>
    </row>
    <row r="179" spans="1:12" ht="15.75" customHeight="1">
      <c r="A179" s="85"/>
      <c r="B179" s="141"/>
      <c r="C179" s="85"/>
      <c r="D179" s="85"/>
      <c r="E179" s="85"/>
      <c r="F179" s="85"/>
      <c r="G179" s="85"/>
      <c r="H179" s="85"/>
      <c r="I179" s="85"/>
      <c r="J179" s="85"/>
      <c r="K179" s="85"/>
      <c r="L179" s="85"/>
    </row>
    <row r="180" spans="1:12" ht="15.75" customHeight="1">
      <c r="A180" s="85"/>
      <c r="B180" s="141"/>
      <c r="C180" s="85"/>
      <c r="D180" s="85"/>
      <c r="E180" s="85"/>
      <c r="F180" s="85"/>
      <c r="G180" s="85"/>
      <c r="H180" s="85"/>
      <c r="I180" s="85"/>
      <c r="J180" s="85"/>
      <c r="K180" s="85"/>
      <c r="L180" s="85"/>
    </row>
    <row r="181" spans="1:12" ht="15.75" customHeight="1">
      <c r="A181" s="85"/>
      <c r="B181" s="141"/>
      <c r="C181" s="85"/>
      <c r="D181" s="85"/>
      <c r="E181" s="85"/>
      <c r="F181" s="85"/>
      <c r="G181" s="85"/>
      <c r="H181" s="85"/>
      <c r="I181" s="85"/>
      <c r="J181" s="85"/>
      <c r="K181" s="85"/>
      <c r="L181" s="85"/>
    </row>
    <row r="182" spans="1:12" ht="15.75" customHeight="1">
      <c r="A182" s="85"/>
      <c r="B182" s="141"/>
      <c r="C182" s="85"/>
      <c r="D182" s="85"/>
      <c r="E182" s="85"/>
      <c r="F182" s="85"/>
      <c r="G182" s="85"/>
      <c r="H182" s="85"/>
      <c r="I182" s="85"/>
      <c r="J182" s="85"/>
      <c r="K182" s="85"/>
      <c r="L182" s="85"/>
    </row>
    <row r="183" spans="1:12" ht="15.75" customHeight="1">
      <c r="A183" s="85"/>
      <c r="B183" s="141"/>
      <c r="C183" s="85"/>
      <c r="D183" s="85"/>
      <c r="E183" s="85"/>
      <c r="F183" s="85"/>
      <c r="G183" s="85"/>
      <c r="H183" s="85"/>
      <c r="I183" s="85"/>
      <c r="J183" s="85"/>
      <c r="K183" s="85"/>
      <c r="L183" s="85"/>
    </row>
    <row r="184" spans="1:12" ht="15.75" customHeight="1">
      <c r="A184" s="85"/>
      <c r="B184" s="141"/>
      <c r="C184" s="85"/>
      <c r="D184" s="85"/>
      <c r="E184" s="85"/>
      <c r="F184" s="85"/>
      <c r="G184" s="85"/>
      <c r="H184" s="85"/>
      <c r="I184" s="85"/>
      <c r="J184" s="85"/>
      <c r="K184" s="85"/>
      <c r="L184" s="85"/>
    </row>
    <row r="185" spans="1:12" ht="15.75" customHeight="1">
      <c r="A185" s="85"/>
      <c r="B185" s="141"/>
      <c r="C185" s="85"/>
      <c r="D185" s="85"/>
      <c r="E185" s="85"/>
      <c r="F185" s="85"/>
      <c r="G185" s="85"/>
      <c r="H185" s="85"/>
      <c r="I185" s="85"/>
      <c r="J185" s="85"/>
      <c r="K185" s="85"/>
      <c r="L185" s="85"/>
    </row>
    <row r="186" spans="1:12" ht="15.75" customHeight="1">
      <c r="A186" s="85"/>
      <c r="B186" s="141"/>
      <c r="C186" s="85"/>
      <c r="D186" s="85"/>
      <c r="E186" s="85"/>
      <c r="F186" s="85"/>
      <c r="G186" s="85"/>
      <c r="H186" s="85"/>
      <c r="I186" s="85"/>
      <c r="J186" s="85"/>
      <c r="K186" s="85"/>
      <c r="L186" s="85"/>
    </row>
    <row r="187" spans="1:12" ht="15.75" customHeight="1">
      <c r="A187" s="85"/>
      <c r="B187" s="141"/>
      <c r="C187" s="85"/>
      <c r="D187" s="85"/>
      <c r="E187" s="85"/>
      <c r="F187" s="85"/>
      <c r="G187" s="85"/>
      <c r="H187" s="85"/>
      <c r="I187" s="85"/>
      <c r="J187" s="85"/>
      <c r="K187" s="85"/>
      <c r="L187" s="85"/>
    </row>
    <row r="188" spans="1:12" ht="15.75" customHeight="1">
      <c r="A188" s="85"/>
      <c r="B188" s="141"/>
      <c r="C188" s="85"/>
      <c r="D188" s="85"/>
      <c r="E188" s="85"/>
      <c r="F188" s="85"/>
      <c r="G188" s="85"/>
      <c r="H188" s="85"/>
      <c r="I188" s="85"/>
      <c r="J188" s="85"/>
      <c r="K188" s="85"/>
      <c r="L188" s="85"/>
    </row>
    <row r="189" spans="1:12" ht="15.75" customHeight="1">
      <c r="A189" s="85"/>
      <c r="B189" s="141"/>
      <c r="C189" s="85"/>
      <c r="D189" s="85"/>
      <c r="E189" s="85"/>
      <c r="F189" s="85"/>
      <c r="G189" s="85"/>
      <c r="H189" s="85"/>
      <c r="I189" s="85"/>
      <c r="J189" s="85"/>
      <c r="K189" s="85"/>
      <c r="L189" s="85"/>
    </row>
    <row r="190" spans="1:12" ht="15.75" customHeight="1">
      <c r="A190" s="85"/>
      <c r="B190" s="141"/>
      <c r="C190" s="85"/>
      <c r="D190" s="85"/>
      <c r="E190" s="85"/>
      <c r="F190" s="85"/>
      <c r="G190" s="85"/>
      <c r="H190" s="85"/>
      <c r="I190" s="85"/>
      <c r="J190" s="85"/>
      <c r="K190" s="85"/>
      <c r="L190" s="85"/>
    </row>
    <row r="191" spans="1:12" ht="15.75" customHeight="1">
      <c r="A191" s="85"/>
      <c r="B191" s="141"/>
      <c r="C191" s="85"/>
      <c r="D191" s="85"/>
      <c r="E191" s="85"/>
      <c r="F191" s="85"/>
      <c r="G191" s="85"/>
      <c r="H191" s="85"/>
      <c r="I191" s="85"/>
      <c r="J191" s="85"/>
      <c r="K191" s="85"/>
      <c r="L191" s="85"/>
    </row>
    <row r="192" spans="1:12" ht="15.75" customHeight="1">
      <c r="A192" s="85"/>
      <c r="B192" s="141"/>
      <c r="C192" s="85"/>
      <c r="D192" s="85"/>
      <c r="E192" s="85"/>
      <c r="F192" s="85"/>
      <c r="G192" s="85"/>
      <c r="H192" s="85"/>
      <c r="I192" s="85"/>
      <c r="J192" s="85"/>
      <c r="K192" s="85"/>
      <c r="L192" s="85"/>
    </row>
    <row r="193" spans="1:12" ht="15.75" customHeight="1">
      <c r="A193" s="85"/>
      <c r="B193" s="141"/>
      <c r="C193" s="85"/>
      <c r="D193" s="85"/>
      <c r="E193" s="85"/>
      <c r="F193" s="85"/>
      <c r="G193" s="85"/>
      <c r="H193" s="85"/>
      <c r="I193" s="85"/>
      <c r="J193" s="85"/>
      <c r="K193" s="85"/>
      <c r="L193" s="85"/>
    </row>
    <row r="194" spans="1:12" ht="15.75" customHeight="1">
      <c r="A194" s="85"/>
      <c r="B194" s="141"/>
      <c r="C194" s="85"/>
      <c r="D194" s="85"/>
      <c r="E194" s="85"/>
      <c r="F194" s="85"/>
      <c r="G194" s="85"/>
      <c r="H194" s="85"/>
      <c r="I194" s="85"/>
      <c r="J194" s="85"/>
      <c r="K194" s="85"/>
      <c r="L194" s="85"/>
    </row>
    <row r="195" spans="1:12" ht="15.75" customHeight="1">
      <c r="A195" s="85"/>
      <c r="B195" s="141"/>
      <c r="C195" s="85"/>
      <c r="D195" s="85"/>
      <c r="E195" s="85"/>
      <c r="F195" s="85"/>
      <c r="G195" s="85"/>
      <c r="H195" s="85"/>
      <c r="I195" s="85"/>
      <c r="J195" s="85"/>
      <c r="K195" s="85"/>
      <c r="L195" s="85"/>
    </row>
    <row r="196" spans="1:12" ht="15.75" customHeight="1">
      <c r="A196" s="85"/>
      <c r="B196" s="141"/>
      <c r="C196" s="85"/>
      <c r="D196" s="85"/>
      <c r="E196" s="85"/>
      <c r="F196" s="85"/>
      <c r="G196" s="85"/>
      <c r="H196" s="85"/>
      <c r="I196" s="85"/>
      <c r="J196" s="85"/>
      <c r="K196" s="85"/>
      <c r="L196" s="85"/>
    </row>
    <row r="197" spans="1:12" ht="15.75" customHeight="1">
      <c r="A197" s="85"/>
      <c r="B197" s="141"/>
      <c r="C197" s="85"/>
      <c r="D197" s="85"/>
      <c r="E197" s="85"/>
      <c r="F197" s="85"/>
      <c r="G197" s="85"/>
      <c r="H197" s="85"/>
      <c r="I197" s="85"/>
      <c r="J197" s="85"/>
      <c r="K197" s="85"/>
      <c r="L197" s="85"/>
    </row>
    <row r="198" spans="1:12" ht="15.75" customHeight="1">
      <c r="A198" s="85"/>
      <c r="B198" s="141"/>
      <c r="C198" s="85"/>
      <c r="D198" s="85"/>
      <c r="E198" s="85"/>
      <c r="F198" s="85"/>
      <c r="G198" s="85"/>
      <c r="H198" s="85"/>
      <c r="I198" s="85"/>
      <c r="J198" s="85"/>
      <c r="K198" s="85"/>
      <c r="L198" s="85"/>
    </row>
    <row r="199" spans="1:12" ht="15.75" customHeight="1">
      <c r="A199" s="85"/>
      <c r="B199" s="141"/>
      <c r="C199" s="85"/>
      <c r="D199" s="85"/>
      <c r="E199" s="85"/>
      <c r="F199" s="85"/>
      <c r="G199" s="85"/>
      <c r="H199" s="85"/>
      <c r="I199" s="85"/>
      <c r="J199" s="85"/>
      <c r="K199" s="85"/>
      <c r="L199" s="85"/>
    </row>
    <row r="200" spans="1:12" ht="15.75" customHeight="1">
      <c r="A200" s="85"/>
      <c r="B200" s="141"/>
      <c r="C200" s="85"/>
      <c r="D200" s="85"/>
      <c r="E200" s="85"/>
      <c r="F200" s="85"/>
      <c r="G200" s="85"/>
      <c r="H200" s="85"/>
      <c r="I200" s="85"/>
      <c r="J200" s="85"/>
      <c r="K200" s="85"/>
      <c r="L200" s="85"/>
    </row>
    <row r="201" spans="1:12" ht="15.75" customHeight="1">
      <c r="A201" s="85"/>
      <c r="B201" s="141"/>
      <c r="C201" s="85"/>
      <c r="D201" s="85"/>
      <c r="E201" s="85"/>
      <c r="F201" s="85"/>
      <c r="G201" s="85"/>
      <c r="H201" s="85"/>
      <c r="I201" s="85"/>
      <c r="J201" s="85"/>
      <c r="K201" s="85"/>
      <c r="L201" s="85"/>
    </row>
    <row r="202" spans="1:12" ht="15.75" customHeight="1">
      <c r="A202" s="85"/>
      <c r="B202" s="141"/>
      <c r="C202" s="85"/>
      <c r="D202" s="85"/>
      <c r="E202" s="85"/>
      <c r="F202" s="85"/>
      <c r="G202" s="85"/>
      <c r="H202" s="85"/>
      <c r="I202" s="85"/>
      <c r="J202" s="85"/>
      <c r="K202" s="85"/>
      <c r="L202" s="85"/>
    </row>
    <row r="203" spans="1:12" ht="15.75" customHeight="1">
      <c r="A203" s="85"/>
      <c r="B203" s="141"/>
      <c r="C203" s="85"/>
      <c r="D203" s="85"/>
      <c r="E203" s="85"/>
      <c r="F203" s="85"/>
      <c r="G203" s="85"/>
      <c r="H203" s="85"/>
      <c r="I203" s="85"/>
      <c r="J203" s="85"/>
      <c r="K203" s="85"/>
      <c r="L203" s="85"/>
    </row>
    <row r="204" spans="1:12" ht="15.75" customHeight="1">
      <c r="A204" s="85"/>
      <c r="B204" s="141"/>
      <c r="C204" s="85"/>
      <c r="D204" s="85"/>
      <c r="E204" s="85"/>
      <c r="F204" s="85"/>
      <c r="G204" s="85"/>
      <c r="H204" s="85"/>
      <c r="I204" s="85"/>
      <c r="J204" s="85"/>
      <c r="K204" s="85"/>
      <c r="L204" s="85"/>
    </row>
    <row r="205" spans="1:12" ht="15.75" customHeight="1">
      <c r="A205" s="85"/>
      <c r="B205" s="141"/>
      <c r="C205" s="85"/>
      <c r="D205" s="85"/>
      <c r="E205" s="85"/>
      <c r="F205" s="85"/>
      <c r="G205" s="85"/>
      <c r="H205" s="85"/>
      <c r="I205" s="85"/>
      <c r="J205" s="85"/>
      <c r="K205" s="85"/>
      <c r="L205" s="85"/>
    </row>
    <row r="206" spans="1:12" ht="15.75" customHeight="1">
      <c r="A206" s="85"/>
      <c r="B206" s="141"/>
      <c r="C206" s="85"/>
      <c r="D206" s="85"/>
      <c r="E206" s="85"/>
      <c r="F206" s="85"/>
      <c r="G206" s="85"/>
      <c r="H206" s="85"/>
      <c r="I206" s="85"/>
      <c r="J206" s="85"/>
      <c r="K206" s="85"/>
      <c r="L206" s="85"/>
    </row>
    <row r="207" spans="1:12" ht="15.75" customHeight="1">
      <c r="A207" s="85"/>
      <c r="B207" s="141"/>
      <c r="C207" s="85"/>
      <c r="D207" s="85"/>
      <c r="E207" s="85"/>
      <c r="F207" s="85"/>
      <c r="G207" s="85"/>
      <c r="H207" s="85"/>
      <c r="I207" s="85"/>
      <c r="J207" s="85"/>
      <c r="K207" s="85"/>
      <c r="L207" s="85"/>
    </row>
    <row r="208" spans="1:12" ht="15.75" customHeight="1">
      <c r="A208" s="85"/>
      <c r="B208" s="141"/>
      <c r="C208" s="85"/>
      <c r="D208" s="85"/>
      <c r="E208" s="85"/>
      <c r="F208" s="85"/>
      <c r="G208" s="85"/>
      <c r="H208" s="85"/>
      <c r="I208" s="85"/>
      <c r="J208" s="85"/>
      <c r="K208" s="85"/>
      <c r="L208" s="85"/>
    </row>
    <row r="209" spans="1:12" ht="15.75" customHeight="1">
      <c r="A209" s="85"/>
      <c r="B209" s="141"/>
      <c r="C209" s="85"/>
      <c r="D209" s="85"/>
      <c r="E209" s="85"/>
      <c r="F209" s="85"/>
      <c r="G209" s="85"/>
      <c r="H209" s="85"/>
      <c r="I209" s="85"/>
      <c r="J209" s="85"/>
      <c r="K209" s="85"/>
      <c r="L209" s="85"/>
    </row>
    <row r="210" spans="1:12" ht="15.75" customHeight="1">
      <c r="A210" s="85"/>
      <c r="B210" s="141"/>
      <c r="C210" s="85"/>
      <c r="D210" s="85"/>
      <c r="E210" s="85"/>
      <c r="F210" s="85"/>
      <c r="G210" s="85"/>
      <c r="H210" s="85"/>
      <c r="I210" s="85"/>
      <c r="J210" s="85"/>
      <c r="K210" s="85"/>
      <c r="L210" s="85"/>
    </row>
    <row r="211" spans="1:12" ht="15.75" customHeight="1">
      <c r="A211" s="85"/>
      <c r="B211" s="141"/>
      <c r="C211" s="85"/>
      <c r="D211" s="85"/>
      <c r="E211" s="85"/>
      <c r="F211" s="85"/>
      <c r="G211" s="85"/>
      <c r="H211" s="85"/>
      <c r="I211" s="85"/>
      <c r="J211" s="85"/>
      <c r="K211" s="85"/>
      <c r="L211" s="85"/>
    </row>
    <row r="212" spans="1:12" ht="15.75" customHeight="1">
      <c r="A212" s="85"/>
      <c r="B212" s="141"/>
      <c r="C212" s="85"/>
      <c r="D212" s="85"/>
      <c r="E212" s="85"/>
      <c r="F212" s="85"/>
      <c r="G212" s="85"/>
      <c r="H212" s="85"/>
      <c r="I212" s="85"/>
      <c r="J212" s="85"/>
      <c r="K212" s="85"/>
      <c r="L212" s="85"/>
    </row>
    <row r="213" spans="1:12" ht="15.75" customHeight="1">
      <c r="A213" s="85"/>
      <c r="B213" s="141"/>
      <c r="C213" s="85"/>
      <c r="D213" s="85"/>
      <c r="E213" s="85"/>
      <c r="F213" s="85"/>
      <c r="G213" s="85"/>
      <c r="H213" s="85"/>
      <c r="I213" s="85"/>
      <c r="J213" s="85"/>
      <c r="K213" s="85"/>
      <c r="L213" s="85"/>
    </row>
    <row r="214" spans="1:12" ht="15.75" customHeight="1">
      <c r="A214" s="85"/>
      <c r="B214" s="141"/>
      <c r="C214" s="85"/>
      <c r="D214" s="85"/>
      <c r="E214" s="85"/>
      <c r="F214" s="85"/>
      <c r="G214" s="85"/>
      <c r="H214" s="85"/>
      <c r="I214" s="85"/>
      <c r="J214" s="85"/>
      <c r="K214" s="85"/>
      <c r="L214" s="85"/>
    </row>
    <row r="215" spans="1:12" ht="15.75" customHeight="1">
      <c r="A215" s="85"/>
      <c r="B215" s="141"/>
      <c r="C215" s="85"/>
      <c r="D215" s="85"/>
      <c r="E215" s="85"/>
      <c r="F215" s="85"/>
      <c r="G215" s="85"/>
      <c r="H215" s="85"/>
      <c r="I215" s="85"/>
      <c r="J215" s="85"/>
      <c r="K215" s="85"/>
      <c r="L215" s="85"/>
    </row>
    <row r="216" spans="1:12" ht="15.75" customHeight="1">
      <c r="A216" s="85"/>
      <c r="B216" s="141"/>
      <c r="C216" s="85"/>
      <c r="D216" s="85"/>
      <c r="E216" s="85"/>
      <c r="F216" s="85"/>
      <c r="G216" s="85"/>
      <c r="H216" s="85"/>
      <c r="I216" s="85"/>
      <c r="J216" s="85"/>
      <c r="K216" s="85"/>
      <c r="L216" s="85"/>
    </row>
    <row r="217" spans="1:12" ht="15.75" customHeight="1">
      <c r="A217" s="85"/>
      <c r="B217" s="141"/>
      <c r="C217" s="85"/>
      <c r="D217" s="85"/>
      <c r="E217" s="85"/>
      <c r="F217" s="85"/>
      <c r="G217" s="85"/>
      <c r="H217" s="85"/>
      <c r="I217" s="85"/>
      <c r="J217" s="85"/>
      <c r="K217" s="85"/>
      <c r="L217" s="85"/>
    </row>
    <row r="218" spans="1:12" ht="15.75" customHeight="1">
      <c r="A218" s="85"/>
      <c r="B218" s="141"/>
      <c r="C218" s="85"/>
      <c r="D218" s="85"/>
      <c r="E218" s="85"/>
      <c r="F218" s="85"/>
      <c r="G218" s="85"/>
      <c r="H218" s="85"/>
      <c r="I218" s="85"/>
      <c r="J218" s="85"/>
      <c r="K218" s="85"/>
      <c r="L218" s="85"/>
    </row>
    <row r="219" spans="1:12" ht="15.75" customHeight="1">
      <c r="A219" s="85"/>
      <c r="B219" s="141"/>
      <c r="C219" s="85"/>
      <c r="D219" s="85"/>
      <c r="E219" s="85"/>
      <c r="F219" s="85"/>
      <c r="G219" s="85"/>
      <c r="H219" s="85"/>
      <c r="I219" s="85"/>
      <c r="J219" s="85"/>
      <c r="K219" s="85"/>
      <c r="L219" s="85"/>
    </row>
    <row r="220" spans="1:12" ht="15.75" customHeight="1">
      <c r="A220" s="85"/>
      <c r="B220" s="141"/>
      <c r="C220" s="85"/>
      <c r="D220" s="85"/>
      <c r="E220" s="85"/>
      <c r="F220" s="85"/>
      <c r="G220" s="85"/>
      <c r="H220" s="85"/>
      <c r="I220" s="85"/>
      <c r="J220" s="85"/>
      <c r="K220" s="85"/>
      <c r="L220" s="85"/>
    </row>
    <row r="221" spans="1:12" ht="15.75" customHeight="1">
      <c r="A221" s="85"/>
      <c r="B221" s="141"/>
      <c r="C221" s="85"/>
      <c r="D221" s="85"/>
      <c r="E221" s="85"/>
      <c r="F221" s="85"/>
      <c r="G221" s="85"/>
      <c r="H221" s="85"/>
      <c r="I221" s="85"/>
      <c r="J221" s="85"/>
      <c r="K221" s="85"/>
      <c r="L221" s="85"/>
    </row>
    <row r="222" spans="1:12" ht="15.75" customHeight="1">
      <c r="A222" s="85"/>
      <c r="B222" s="141"/>
      <c r="C222" s="85"/>
      <c r="D222" s="85"/>
      <c r="E222" s="85"/>
      <c r="F222" s="85"/>
      <c r="G222" s="85"/>
      <c r="H222" s="85"/>
      <c r="I222" s="85"/>
      <c r="J222" s="85"/>
      <c r="K222" s="85"/>
      <c r="L222" s="85"/>
    </row>
    <row r="223" spans="1:12" ht="15.75" customHeight="1">
      <c r="A223" s="85"/>
      <c r="B223" s="141"/>
      <c r="C223" s="85"/>
      <c r="D223" s="85"/>
      <c r="E223" s="85"/>
      <c r="F223" s="85"/>
      <c r="G223" s="85"/>
      <c r="H223" s="85"/>
      <c r="I223" s="85"/>
      <c r="J223" s="85"/>
      <c r="K223" s="85"/>
      <c r="L223" s="85"/>
    </row>
    <row r="224" spans="1:12" ht="15.75" customHeight="1">
      <c r="A224" s="85"/>
      <c r="B224" s="141"/>
      <c r="C224" s="85"/>
      <c r="D224" s="85"/>
      <c r="E224" s="85"/>
      <c r="F224" s="85"/>
      <c r="G224" s="85"/>
      <c r="H224" s="85"/>
      <c r="I224" s="85"/>
      <c r="J224" s="85"/>
      <c r="K224" s="85"/>
      <c r="L224" s="85"/>
    </row>
    <row r="225" spans="1:12" ht="15.75" customHeight="1">
      <c r="A225" s="85"/>
      <c r="B225" s="141"/>
      <c r="C225" s="85"/>
      <c r="D225" s="85"/>
      <c r="E225" s="85"/>
      <c r="F225" s="85"/>
      <c r="G225" s="85"/>
      <c r="H225" s="85"/>
      <c r="I225" s="85"/>
      <c r="J225" s="85"/>
      <c r="K225" s="85"/>
      <c r="L225" s="85"/>
    </row>
    <row r="226" spans="1:12" ht="15.75" customHeight="1">
      <c r="A226" s="85"/>
      <c r="B226" s="141"/>
      <c r="C226" s="85"/>
      <c r="D226" s="85"/>
      <c r="E226" s="85"/>
      <c r="F226" s="85"/>
      <c r="G226" s="85"/>
      <c r="H226" s="85"/>
      <c r="I226" s="85"/>
      <c r="J226" s="85"/>
      <c r="K226" s="85"/>
      <c r="L226" s="85"/>
    </row>
    <row r="227" spans="1:12" ht="15.75" customHeight="1">
      <c r="A227" s="85"/>
      <c r="B227" s="141"/>
      <c r="C227" s="85"/>
      <c r="D227" s="85"/>
      <c r="E227" s="85"/>
      <c r="F227" s="85"/>
      <c r="G227" s="85"/>
      <c r="H227" s="85"/>
      <c r="I227" s="85"/>
      <c r="J227" s="85"/>
      <c r="K227" s="85"/>
      <c r="L227" s="85"/>
    </row>
    <row r="228" spans="1:12" ht="15.75" customHeight="1">
      <c r="A228" s="85"/>
      <c r="B228" s="141"/>
      <c r="C228" s="85"/>
      <c r="D228" s="85"/>
      <c r="E228" s="85"/>
      <c r="F228" s="85"/>
      <c r="G228" s="85"/>
      <c r="H228" s="85"/>
      <c r="I228" s="85"/>
      <c r="J228" s="85"/>
      <c r="K228" s="85"/>
      <c r="L228" s="85"/>
    </row>
    <row r="229" spans="1:12" ht="15.75" customHeight="1">
      <c r="A229" s="85"/>
      <c r="B229" s="141"/>
      <c r="C229" s="85"/>
      <c r="D229" s="85"/>
      <c r="E229" s="85"/>
      <c r="F229" s="85"/>
      <c r="G229" s="85"/>
      <c r="H229" s="85"/>
      <c r="I229" s="85"/>
      <c r="J229" s="85"/>
      <c r="K229" s="85"/>
      <c r="L229" s="85"/>
    </row>
    <row r="230" spans="1:12" ht="15.75" customHeight="1">
      <c r="A230" s="85"/>
      <c r="B230" s="141"/>
      <c r="C230" s="85"/>
      <c r="D230" s="85"/>
      <c r="E230" s="85"/>
      <c r="F230" s="85"/>
      <c r="G230" s="85"/>
      <c r="H230" s="85"/>
      <c r="I230" s="85"/>
      <c r="J230" s="85"/>
      <c r="K230" s="85"/>
      <c r="L230" s="85"/>
    </row>
    <row r="231" spans="1:12" ht="15.75" customHeight="1">
      <c r="A231" s="85"/>
      <c r="B231" s="141"/>
      <c r="C231" s="85"/>
      <c r="D231" s="85"/>
      <c r="E231" s="85"/>
      <c r="F231" s="85"/>
      <c r="G231" s="85"/>
      <c r="H231" s="85"/>
      <c r="I231" s="85"/>
      <c r="J231" s="85"/>
      <c r="K231" s="85"/>
      <c r="L231" s="85"/>
    </row>
    <row r="232" spans="1:12" ht="15.75" customHeight="1">
      <c r="A232" s="85"/>
      <c r="B232" s="141"/>
      <c r="C232" s="85"/>
      <c r="D232" s="85"/>
      <c r="E232" s="85"/>
      <c r="F232" s="85"/>
      <c r="G232" s="85"/>
      <c r="H232" s="85"/>
      <c r="I232" s="85"/>
      <c r="J232" s="85"/>
      <c r="K232" s="85"/>
      <c r="L232" s="85"/>
    </row>
    <row r="233" spans="1:12" ht="15.75" customHeight="1">
      <c r="A233" s="85"/>
      <c r="B233" s="141"/>
      <c r="C233" s="85"/>
      <c r="D233" s="85"/>
      <c r="E233" s="85"/>
      <c r="F233" s="85"/>
      <c r="G233" s="85"/>
      <c r="H233" s="85"/>
      <c r="I233" s="85"/>
      <c r="J233" s="85"/>
      <c r="K233" s="85"/>
      <c r="L233" s="85"/>
    </row>
    <row r="234" spans="1:12" ht="15.75" customHeight="1">
      <c r="A234" s="85"/>
      <c r="B234" s="141"/>
      <c r="C234" s="85"/>
      <c r="D234" s="85"/>
      <c r="E234" s="85"/>
      <c r="F234" s="85"/>
      <c r="G234" s="85"/>
      <c r="H234" s="85"/>
      <c r="I234" s="85"/>
      <c r="J234" s="85"/>
      <c r="K234" s="85"/>
      <c r="L234" s="85"/>
    </row>
    <row r="235" spans="1:12" ht="15.75" customHeight="1">
      <c r="A235" s="85"/>
      <c r="B235" s="141"/>
      <c r="C235" s="85"/>
      <c r="D235" s="85"/>
      <c r="E235" s="85"/>
      <c r="F235" s="85"/>
      <c r="G235" s="85"/>
      <c r="H235" s="85"/>
      <c r="I235" s="85"/>
      <c r="J235" s="85"/>
      <c r="K235" s="85"/>
      <c r="L235" s="85"/>
    </row>
    <row r="236" spans="1:12" ht="15.75" customHeight="1">
      <c r="A236" s="85"/>
      <c r="B236" s="141"/>
      <c r="C236" s="85"/>
      <c r="D236" s="85"/>
      <c r="E236" s="85"/>
      <c r="F236" s="85"/>
      <c r="G236" s="85"/>
      <c r="H236" s="85"/>
      <c r="I236" s="85"/>
      <c r="J236" s="85"/>
      <c r="K236" s="85"/>
      <c r="L236" s="85"/>
    </row>
    <row r="237" spans="1:12" ht="15.75" customHeight="1">
      <c r="A237" s="85"/>
      <c r="B237" s="141"/>
      <c r="C237" s="85"/>
      <c r="D237" s="85"/>
      <c r="E237" s="85"/>
      <c r="F237" s="85"/>
      <c r="G237" s="85"/>
      <c r="H237" s="85"/>
      <c r="I237" s="85"/>
      <c r="J237" s="85"/>
      <c r="K237" s="85"/>
      <c r="L237" s="85"/>
    </row>
    <row r="238" spans="1:12" ht="15.75" customHeight="1">
      <c r="A238" s="85"/>
      <c r="B238" s="141"/>
      <c r="C238" s="85"/>
      <c r="D238" s="85"/>
      <c r="E238" s="85"/>
      <c r="F238" s="85"/>
      <c r="G238" s="85"/>
      <c r="H238" s="85"/>
      <c r="I238" s="85"/>
      <c r="J238" s="85"/>
      <c r="K238" s="85"/>
      <c r="L238" s="85"/>
    </row>
    <row r="239" spans="1:12" ht="15.75" customHeight="1">
      <c r="A239" s="85"/>
      <c r="B239" s="141"/>
      <c r="C239" s="85"/>
      <c r="D239" s="85"/>
      <c r="E239" s="85"/>
      <c r="F239" s="85"/>
      <c r="G239" s="85"/>
      <c r="H239" s="85"/>
      <c r="I239" s="85"/>
      <c r="J239" s="85"/>
      <c r="K239" s="85"/>
      <c r="L239" s="85"/>
    </row>
    <row r="240" spans="1:12" ht="15.75" customHeight="1">
      <c r="A240" s="85"/>
      <c r="B240" s="141"/>
      <c r="C240" s="85"/>
      <c r="D240" s="85"/>
      <c r="E240" s="85"/>
      <c r="F240" s="85"/>
      <c r="G240" s="85"/>
      <c r="H240" s="85"/>
      <c r="I240" s="85"/>
      <c r="J240" s="85"/>
      <c r="K240" s="85"/>
      <c r="L240" s="85"/>
    </row>
    <row r="241" spans="1:12" ht="15.75" customHeight="1">
      <c r="A241" s="85"/>
      <c r="B241" s="141"/>
      <c r="C241" s="85"/>
      <c r="D241" s="85"/>
      <c r="E241" s="85"/>
      <c r="F241" s="85"/>
      <c r="G241" s="85"/>
      <c r="H241" s="85"/>
      <c r="I241" s="85"/>
      <c r="J241" s="85"/>
      <c r="K241" s="85"/>
      <c r="L241" s="85"/>
    </row>
    <row r="242" spans="1:12" ht="15.75" customHeight="1">
      <c r="A242" s="85"/>
      <c r="B242" s="141"/>
      <c r="C242" s="85"/>
      <c r="D242" s="85"/>
      <c r="E242" s="85"/>
      <c r="F242" s="85"/>
      <c r="G242" s="85"/>
      <c r="H242" s="85"/>
      <c r="I242" s="85"/>
      <c r="J242" s="85"/>
      <c r="K242" s="85"/>
      <c r="L242" s="85"/>
    </row>
    <row r="243" spans="1:12" ht="15.75" customHeight="1"/>
    <row r="244" spans="1:12" ht="15.75" customHeight="1"/>
    <row r="245" spans="1:12" ht="15.75" customHeight="1"/>
    <row r="246" spans="1:12" ht="15.75" customHeight="1"/>
    <row r="247" spans="1:12" ht="15.75" customHeight="1"/>
    <row r="248" spans="1:12" ht="15.75" customHeight="1"/>
    <row r="249" spans="1:12" ht="15.75" customHeight="1"/>
    <row r="250" spans="1:12" ht="15.75" customHeight="1"/>
    <row r="251" spans="1:12" ht="15.75" customHeight="1"/>
    <row r="252" spans="1:12" ht="15.75" customHeight="1"/>
    <row r="253" spans="1:12" ht="15.75" customHeight="1"/>
    <row r="254" spans="1:12" ht="15.75" customHeight="1"/>
    <row r="255" spans="1:12" ht="15.75" customHeight="1"/>
    <row r="256" spans="1:1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A4C2F4"/>
    <outlinePr summaryBelow="0" summaryRight="0"/>
  </sheetPr>
  <dimension ref="A1:P1000"/>
  <sheetViews>
    <sheetView workbookViewId="0">
      <selection activeCell="E23" sqref="E23"/>
    </sheetView>
  </sheetViews>
  <sheetFormatPr defaultColWidth="14.42578125" defaultRowHeight="15" customHeight="1"/>
  <cols>
    <col min="1" max="6" width="14.42578125" customWidth="1"/>
  </cols>
  <sheetData>
    <row r="1" spans="1:16" ht="57.75" customHeight="1">
      <c r="A1" s="36" t="s">
        <v>2862</v>
      </c>
    </row>
    <row r="2" spans="1:16" ht="15.75" customHeight="1">
      <c r="A2" s="67" t="s">
        <v>2863</v>
      </c>
    </row>
    <row r="3" spans="1:16" ht="15.75" customHeight="1">
      <c r="A3" s="188" t="s">
        <v>2864</v>
      </c>
      <c r="B3" s="188" t="s">
        <v>2865</v>
      </c>
      <c r="C3" s="188" t="s">
        <v>2866</v>
      </c>
      <c r="D3" s="188" t="s">
        <v>2867</v>
      </c>
      <c r="E3" s="188" t="s">
        <v>2868</v>
      </c>
      <c r="F3" s="188" t="s">
        <v>2869</v>
      </c>
      <c r="G3" s="189" t="s">
        <v>2870</v>
      </c>
      <c r="H3" s="190"/>
      <c r="I3" s="190"/>
      <c r="J3" s="190"/>
      <c r="K3" s="190"/>
      <c r="L3" s="190"/>
      <c r="M3" s="190"/>
      <c r="N3" s="190"/>
      <c r="O3" s="190"/>
      <c r="P3" s="191"/>
    </row>
    <row r="4" spans="1:16" ht="15.75" customHeight="1">
      <c r="A4" s="193"/>
      <c r="B4" s="193"/>
      <c r="C4" s="193"/>
      <c r="D4" s="193"/>
      <c r="E4" s="193"/>
      <c r="F4" s="193"/>
      <c r="G4" s="188" t="s">
        <v>2871</v>
      </c>
      <c r="H4" s="188" t="s">
        <v>2872</v>
      </c>
      <c r="I4" s="189" t="s">
        <v>2873</v>
      </c>
      <c r="J4" s="190"/>
      <c r="K4" s="190"/>
      <c r="L4" s="191"/>
      <c r="M4" s="189" t="s">
        <v>2874</v>
      </c>
      <c r="N4" s="190"/>
      <c r="O4" s="190"/>
      <c r="P4" s="191"/>
    </row>
    <row r="5" spans="1:16" ht="15.75" customHeight="1">
      <c r="A5" s="186"/>
      <c r="B5" s="186"/>
      <c r="C5" s="186"/>
      <c r="D5" s="186"/>
      <c r="E5" s="186"/>
      <c r="F5" s="186"/>
      <c r="G5" s="186"/>
      <c r="H5" s="186"/>
      <c r="I5" s="189" t="s">
        <v>2875</v>
      </c>
      <c r="J5" s="191"/>
      <c r="K5" s="189" t="s">
        <v>2876</v>
      </c>
      <c r="L5" s="191"/>
      <c r="M5" s="189" t="s">
        <v>2875</v>
      </c>
      <c r="N5" s="191"/>
      <c r="O5" s="189" t="s">
        <v>2876</v>
      </c>
      <c r="P5" s="191"/>
    </row>
    <row r="6" spans="1:16" ht="15.75" customHeight="1">
      <c r="A6" s="142" t="s">
        <v>2877</v>
      </c>
      <c r="B6" s="142">
        <v>85</v>
      </c>
      <c r="C6" s="142" t="s">
        <v>2878</v>
      </c>
      <c r="D6" s="143">
        <v>0.89098847199999998</v>
      </c>
      <c r="E6" s="142">
        <v>44</v>
      </c>
      <c r="F6" s="144">
        <v>6.3E-3</v>
      </c>
      <c r="G6" s="145">
        <v>3818</v>
      </c>
      <c r="H6" s="145">
        <v>34362</v>
      </c>
      <c r="I6" s="192" t="s">
        <v>2879</v>
      </c>
      <c r="J6" s="191"/>
      <c r="K6" s="192" t="s">
        <v>2880</v>
      </c>
      <c r="L6" s="191"/>
      <c r="M6" s="192" t="s">
        <v>2881</v>
      </c>
      <c r="N6" s="191"/>
      <c r="O6" s="192" t="s">
        <v>2882</v>
      </c>
      <c r="P6" s="191"/>
    </row>
    <row r="7" spans="1:16" ht="15.75" customHeight="1">
      <c r="A7" s="142" t="s">
        <v>2808</v>
      </c>
      <c r="B7" s="142">
        <v>85</v>
      </c>
      <c r="C7" s="142" t="s">
        <v>2883</v>
      </c>
      <c r="D7" s="143">
        <v>0.61413198166666672</v>
      </c>
      <c r="E7" s="142">
        <v>37</v>
      </c>
      <c r="F7" s="144">
        <v>4.7000000000000002E-3</v>
      </c>
      <c r="G7" s="145">
        <v>1657</v>
      </c>
      <c r="H7" s="145">
        <v>14913</v>
      </c>
      <c r="I7" s="192" t="s">
        <v>2884</v>
      </c>
      <c r="J7" s="191"/>
      <c r="K7" s="192" t="s">
        <v>2885</v>
      </c>
      <c r="L7" s="191"/>
      <c r="M7" s="192" t="s">
        <v>2886</v>
      </c>
      <c r="N7" s="191"/>
      <c r="O7" s="192" t="s">
        <v>2887</v>
      </c>
      <c r="P7" s="191"/>
    </row>
    <row r="8" spans="1:16" ht="15.75" customHeight="1">
      <c r="A8" s="62" t="s">
        <v>2888</v>
      </c>
    </row>
    <row r="9" spans="1:16" ht="15.75" customHeight="1"/>
    <row r="10" spans="1:16" ht="15.75" customHeight="1"/>
    <row r="11" spans="1:16" ht="15.75" customHeight="1">
      <c r="A11" s="67" t="s">
        <v>2022</v>
      </c>
    </row>
    <row r="12" spans="1:16" ht="33.75" customHeight="1">
      <c r="A12" s="146" t="s">
        <v>2864</v>
      </c>
      <c r="B12" s="146" t="s">
        <v>2889</v>
      </c>
      <c r="C12" s="146" t="s">
        <v>2890</v>
      </c>
      <c r="D12" s="146" t="s">
        <v>2891</v>
      </c>
      <c r="E12" s="146" t="s">
        <v>2892</v>
      </c>
      <c r="F12" s="146" t="s">
        <v>2893</v>
      </c>
      <c r="G12" s="146" t="s">
        <v>2894</v>
      </c>
      <c r="H12" s="146" t="s">
        <v>2895</v>
      </c>
      <c r="I12" s="146" t="s">
        <v>2896</v>
      </c>
      <c r="J12" s="68" t="s">
        <v>2897</v>
      </c>
    </row>
    <row r="13" spans="1:16" ht="15.75" customHeight="1">
      <c r="A13" s="142" t="s">
        <v>2877</v>
      </c>
      <c r="B13" s="145">
        <v>110117</v>
      </c>
      <c r="C13" s="145">
        <v>77625</v>
      </c>
      <c r="D13" s="145">
        <f t="shared" ref="D13:D14" si="0">B13-C13</f>
        <v>32492</v>
      </c>
      <c r="E13" s="144">
        <f t="shared" ref="E13:E14" si="1">C13/B13</f>
        <v>0.70493202684417489</v>
      </c>
      <c r="F13" s="147">
        <v>60</v>
      </c>
      <c r="G13" s="148">
        <f t="shared" ref="G13:G14" si="2">(D13*F13)/16569</f>
        <v>117.66069165308708</v>
      </c>
      <c r="H13" s="142" t="s">
        <v>2898</v>
      </c>
      <c r="I13" s="144">
        <v>0.95050000000000001</v>
      </c>
      <c r="J13" s="149" t="s">
        <v>2899</v>
      </c>
    </row>
    <row r="14" spans="1:16" ht="15.75" customHeight="1">
      <c r="A14" s="142" t="s">
        <v>2808</v>
      </c>
      <c r="B14" s="145">
        <v>164624</v>
      </c>
      <c r="C14" s="145">
        <v>132576</v>
      </c>
      <c r="D14" s="145">
        <f t="shared" si="0"/>
        <v>32048</v>
      </c>
      <c r="E14" s="144">
        <f t="shared" si="1"/>
        <v>0.80532607639226361</v>
      </c>
      <c r="F14" s="147">
        <v>50</v>
      </c>
      <c r="G14" s="148">
        <f t="shared" si="2"/>
        <v>96.710724847606983</v>
      </c>
      <c r="H14" s="142" t="s">
        <v>2900</v>
      </c>
      <c r="I14" s="144">
        <v>0.98070000000000002</v>
      </c>
      <c r="J14" s="149" t="s">
        <v>2901</v>
      </c>
    </row>
    <row r="15" spans="1:16" ht="15.75" customHeight="1"/>
    <row r="16" spans="1:16" ht="15.75" customHeight="1"/>
    <row r="17" spans="1:10" ht="15.75" customHeight="1">
      <c r="A17" s="67" t="s">
        <v>2706</v>
      </c>
    </row>
    <row r="18" spans="1:10" ht="33.75" customHeight="1">
      <c r="A18" s="146" t="s">
        <v>2864</v>
      </c>
      <c r="B18" s="146" t="s">
        <v>2902</v>
      </c>
      <c r="C18" s="146" t="s">
        <v>2903</v>
      </c>
      <c r="D18" s="146" t="s">
        <v>2904</v>
      </c>
      <c r="E18" s="146" t="s">
        <v>2905</v>
      </c>
      <c r="F18" s="146" t="s">
        <v>2906</v>
      </c>
      <c r="G18" s="146" t="s">
        <v>2907</v>
      </c>
      <c r="H18" s="146" t="s">
        <v>2908</v>
      </c>
      <c r="I18" s="146" t="s">
        <v>2909</v>
      </c>
      <c r="J18" s="146" t="s">
        <v>2910</v>
      </c>
    </row>
    <row r="19" spans="1:10" ht="15.75" customHeight="1">
      <c r="A19" s="142" t="s">
        <v>2877</v>
      </c>
      <c r="B19" s="145">
        <v>58891034</v>
      </c>
      <c r="C19" s="145">
        <v>1591355</v>
      </c>
      <c r="D19" s="145">
        <v>133041</v>
      </c>
      <c r="E19" s="142">
        <v>8.3599999999999994E-2</v>
      </c>
      <c r="F19" s="142">
        <v>2.0000000000000001E-4</v>
      </c>
      <c r="G19" s="150">
        <v>8.3199999999999996E-2</v>
      </c>
      <c r="H19" s="151">
        <v>8.4000000000000005E-2</v>
      </c>
      <c r="I19" s="142" t="s">
        <v>2911</v>
      </c>
      <c r="J19" s="142" t="s">
        <v>2912</v>
      </c>
    </row>
    <row r="20" spans="1:10" ht="15.75" customHeight="1">
      <c r="A20" s="142" t="s">
        <v>2808</v>
      </c>
      <c r="B20" s="145">
        <v>47315123</v>
      </c>
      <c r="C20" s="145">
        <v>1211162</v>
      </c>
      <c r="D20" s="145">
        <v>97685</v>
      </c>
      <c r="E20" s="142">
        <v>8.0699999999999994E-2</v>
      </c>
      <c r="F20" s="142">
        <v>2.0000000000000001E-4</v>
      </c>
      <c r="G20" s="150">
        <v>8.0199999999999994E-2</v>
      </c>
      <c r="H20" s="151">
        <v>8.1100000000000005E-2</v>
      </c>
      <c r="I20" s="142" t="s">
        <v>2911</v>
      </c>
      <c r="J20" s="142" t="s">
        <v>2913</v>
      </c>
    </row>
    <row r="21" spans="1:10" ht="15.75" customHeight="1"/>
    <row r="22" spans="1:10" ht="15.75" customHeight="1"/>
    <row r="23" spans="1:10" ht="15.75" customHeight="1"/>
    <row r="24" spans="1:10" ht="15.75" customHeight="1">
      <c r="A24" s="152"/>
    </row>
    <row r="25" spans="1:10" ht="15.75" customHeight="1">
      <c r="A25" s="153"/>
    </row>
    <row r="26" spans="1:10" ht="15.75" customHeight="1">
      <c r="A26" s="153"/>
    </row>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O6:P6"/>
    <mergeCell ref="M7:N7"/>
    <mergeCell ref="O7:P7"/>
    <mergeCell ref="A3:A5"/>
    <mergeCell ref="B3:B5"/>
    <mergeCell ref="C3:C5"/>
    <mergeCell ref="D3:D5"/>
    <mergeCell ref="E3:E5"/>
    <mergeCell ref="F3:F5"/>
    <mergeCell ref="G3:P3"/>
    <mergeCell ref="I6:J6"/>
    <mergeCell ref="K6:L6"/>
    <mergeCell ref="I7:J7"/>
    <mergeCell ref="K7:L7"/>
    <mergeCell ref="M5:N5"/>
    <mergeCell ref="M6:N6"/>
    <mergeCell ref="G4:G5"/>
    <mergeCell ref="H4:H5"/>
    <mergeCell ref="I4:L4"/>
    <mergeCell ref="M4:P4"/>
    <mergeCell ref="I5:J5"/>
    <mergeCell ref="K5:L5"/>
    <mergeCell ref="O5:P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tabColor rgb="FFA4C2F4"/>
    <outlinePr summaryBelow="0" summaryRight="0"/>
  </sheetPr>
  <dimension ref="A1:Z1000"/>
  <sheetViews>
    <sheetView workbookViewId="0">
      <selection sqref="A1:Z1"/>
    </sheetView>
  </sheetViews>
  <sheetFormatPr defaultColWidth="14.42578125" defaultRowHeight="15" customHeight="1"/>
  <cols>
    <col min="1" max="3" width="14.42578125" customWidth="1"/>
    <col min="4" max="4" width="15.42578125" customWidth="1"/>
    <col min="5" max="6" width="14.42578125" customWidth="1"/>
    <col min="9" max="10" width="17.85546875" customWidth="1"/>
    <col min="11" max="12" width="17.5703125" customWidth="1"/>
    <col min="13" max="13" width="76.85546875" customWidth="1"/>
    <col min="14" max="14" width="92.140625" customWidth="1"/>
    <col min="15" max="15" width="115.140625" customWidth="1"/>
    <col min="16" max="16" width="106.140625" customWidth="1"/>
    <col min="17" max="17" width="39.7109375" customWidth="1"/>
    <col min="18" max="18" width="58.28515625" customWidth="1"/>
    <col min="19" max="19" width="40.7109375" customWidth="1"/>
    <col min="20" max="20" width="40.85546875" customWidth="1"/>
    <col min="21" max="21" width="32.140625" customWidth="1"/>
    <col min="22" max="22" width="22.42578125" customWidth="1"/>
    <col min="23" max="23" width="78.7109375" customWidth="1"/>
    <col min="24" max="24" width="63.7109375" customWidth="1"/>
    <col min="25" max="25" width="88.5703125" customWidth="1"/>
    <col min="26" max="26" width="11.140625" customWidth="1"/>
  </cols>
  <sheetData>
    <row r="1" spans="1:26" ht="33" customHeight="1">
      <c r="A1" s="194" t="s">
        <v>2914</v>
      </c>
      <c r="B1" s="195"/>
      <c r="C1" s="195"/>
      <c r="D1" s="195"/>
      <c r="E1" s="195"/>
      <c r="F1" s="195"/>
      <c r="G1" s="195"/>
      <c r="H1" s="195"/>
      <c r="I1" s="195"/>
      <c r="J1" s="195"/>
      <c r="K1" s="195"/>
      <c r="L1" s="195"/>
      <c r="M1" s="195"/>
      <c r="N1" s="195"/>
      <c r="O1" s="195"/>
      <c r="P1" s="195"/>
      <c r="Q1" s="195"/>
      <c r="R1" s="195"/>
      <c r="S1" s="195"/>
      <c r="T1" s="195"/>
      <c r="U1" s="195"/>
      <c r="V1" s="195"/>
      <c r="W1" s="195"/>
      <c r="X1" s="195"/>
      <c r="Y1" s="195"/>
      <c r="Z1" s="195"/>
    </row>
    <row r="2" spans="1:26" ht="15.75" customHeight="1">
      <c r="A2" s="154" t="s">
        <v>2915</v>
      </c>
      <c r="B2" s="154" t="s">
        <v>2720</v>
      </c>
      <c r="C2" s="154" t="s">
        <v>2721</v>
      </c>
      <c r="D2" s="155" t="s">
        <v>2916</v>
      </c>
      <c r="E2" s="154" t="s">
        <v>2722</v>
      </c>
      <c r="F2" s="154" t="s">
        <v>2723</v>
      </c>
      <c r="G2" s="154" t="s">
        <v>2808</v>
      </c>
      <c r="H2" s="154" t="s">
        <v>2877</v>
      </c>
      <c r="I2" s="155" t="s">
        <v>2917</v>
      </c>
      <c r="J2" s="155" t="s">
        <v>2917</v>
      </c>
      <c r="K2" s="155" t="s">
        <v>2918</v>
      </c>
      <c r="L2" s="155" t="s">
        <v>2919</v>
      </c>
      <c r="M2" s="155" t="s">
        <v>2920</v>
      </c>
      <c r="N2" s="155" t="s">
        <v>2921</v>
      </c>
      <c r="O2" s="155" t="s">
        <v>2922</v>
      </c>
      <c r="P2" s="155" t="s">
        <v>2923</v>
      </c>
      <c r="Q2" s="155" t="s">
        <v>2924</v>
      </c>
      <c r="R2" s="155" t="s">
        <v>2925</v>
      </c>
      <c r="S2" s="155" t="s">
        <v>2926</v>
      </c>
      <c r="T2" s="155" t="s">
        <v>2927</v>
      </c>
      <c r="U2" s="155" t="s">
        <v>2928</v>
      </c>
      <c r="V2" s="155" t="s">
        <v>2929</v>
      </c>
      <c r="W2" s="155" t="s">
        <v>2930</v>
      </c>
      <c r="X2" s="155" t="s">
        <v>2931</v>
      </c>
      <c r="Y2" s="155" t="s">
        <v>2932</v>
      </c>
      <c r="Z2" s="155" t="s">
        <v>7</v>
      </c>
    </row>
    <row r="3" spans="1:26" ht="15.75" hidden="1" customHeight="1">
      <c r="A3" s="70">
        <v>16</v>
      </c>
      <c r="B3" s="70">
        <v>88800139</v>
      </c>
      <c r="C3" s="70">
        <v>242665</v>
      </c>
      <c r="D3" s="62" t="s">
        <v>2933</v>
      </c>
      <c r="E3" s="70" t="s">
        <v>2744</v>
      </c>
      <c r="F3" s="70" t="s">
        <v>2778</v>
      </c>
      <c r="G3" s="70" t="s">
        <v>2934</v>
      </c>
      <c r="H3" s="156">
        <v>44197</v>
      </c>
      <c r="I3" s="70" t="s">
        <v>2935</v>
      </c>
      <c r="J3" s="70" t="s">
        <v>2936</v>
      </c>
      <c r="K3" s="70"/>
      <c r="L3" s="70" t="s">
        <v>2937</v>
      </c>
      <c r="M3" s="70" t="s">
        <v>2938</v>
      </c>
      <c r="N3" s="62" t="s">
        <v>2939</v>
      </c>
      <c r="O3" s="62" t="s">
        <v>2940</v>
      </c>
      <c r="P3" s="62" t="s">
        <v>2941</v>
      </c>
      <c r="Q3" s="62" t="s">
        <v>2942</v>
      </c>
      <c r="R3" s="62" t="s">
        <v>2943</v>
      </c>
      <c r="S3" s="62" t="s">
        <v>2944</v>
      </c>
      <c r="T3" s="62" t="s">
        <v>2945</v>
      </c>
      <c r="U3" s="62" t="s">
        <v>2946</v>
      </c>
      <c r="V3" s="62" t="s">
        <v>2947</v>
      </c>
      <c r="W3" s="62" t="s">
        <v>2948</v>
      </c>
      <c r="X3" s="62" t="s">
        <v>2949</v>
      </c>
      <c r="Y3" s="62" t="s">
        <v>2950</v>
      </c>
      <c r="Z3" s="62" t="s">
        <v>2951</v>
      </c>
    </row>
    <row r="4" spans="1:26" ht="15.75" hidden="1" customHeight="1">
      <c r="A4" s="70">
        <v>1</v>
      </c>
      <c r="B4" s="70">
        <v>155261709</v>
      </c>
      <c r="C4" s="70">
        <v>1513</v>
      </c>
      <c r="D4" s="62" t="s">
        <v>2952</v>
      </c>
      <c r="E4" s="70" t="s">
        <v>2760</v>
      </c>
      <c r="F4" s="70" t="s">
        <v>2759</v>
      </c>
      <c r="G4" s="70" t="s">
        <v>2934</v>
      </c>
      <c r="H4" s="156">
        <v>44197</v>
      </c>
      <c r="I4" s="70" t="s">
        <v>2953</v>
      </c>
      <c r="J4" s="70" t="s">
        <v>2954</v>
      </c>
      <c r="K4" s="70" t="s">
        <v>2955</v>
      </c>
      <c r="L4" s="70" t="s">
        <v>2956</v>
      </c>
      <c r="M4" s="70" t="s">
        <v>2957</v>
      </c>
      <c r="N4" s="62"/>
      <c r="O4" s="62" t="s">
        <v>2958</v>
      </c>
      <c r="P4" s="62"/>
      <c r="Q4" s="62" t="s">
        <v>2959</v>
      </c>
      <c r="R4" s="62" t="s">
        <v>2943</v>
      </c>
      <c r="S4" s="62" t="s">
        <v>2944</v>
      </c>
      <c r="T4" s="62" t="s">
        <v>2960</v>
      </c>
      <c r="U4" s="62" t="s">
        <v>2946</v>
      </c>
      <c r="V4" s="62" t="s">
        <v>2947</v>
      </c>
      <c r="W4" s="62" t="s">
        <v>2961</v>
      </c>
      <c r="X4" s="62" t="s">
        <v>2962</v>
      </c>
      <c r="Y4" s="62" t="s">
        <v>2950</v>
      </c>
      <c r="Z4" s="62" t="s">
        <v>2951</v>
      </c>
    </row>
    <row r="5" spans="1:26" ht="15.75" hidden="1" customHeight="1">
      <c r="A5" s="70">
        <v>19</v>
      </c>
      <c r="B5" s="70">
        <v>47259605</v>
      </c>
      <c r="C5" s="70">
        <v>241460</v>
      </c>
      <c r="D5" s="62" t="s">
        <v>2963</v>
      </c>
      <c r="E5" s="70" t="s">
        <v>2760</v>
      </c>
      <c r="F5" s="70" t="s">
        <v>2759</v>
      </c>
      <c r="G5" s="70" t="s">
        <v>2934</v>
      </c>
      <c r="H5" s="156">
        <v>44197</v>
      </c>
      <c r="I5" s="70" t="s">
        <v>2964</v>
      </c>
      <c r="J5" s="70" t="s">
        <v>2965</v>
      </c>
      <c r="K5" s="70"/>
      <c r="L5" s="70" t="s">
        <v>2966</v>
      </c>
      <c r="M5" s="70" t="s">
        <v>2967</v>
      </c>
      <c r="N5" s="62"/>
      <c r="O5" s="62" t="s">
        <v>2968</v>
      </c>
      <c r="P5" s="62"/>
      <c r="Q5" s="62" t="s">
        <v>2969</v>
      </c>
      <c r="R5" s="62" t="s">
        <v>2943</v>
      </c>
      <c r="S5" s="62" t="s">
        <v>2944</v>
      </c>
      <c r="T5" s="62" t="s">
        <v>2970</v>
      </c>
      <c r="U5" s="62" t="s">
        <v>2946</v>
      </c>
      <c r="V5" s="62" t="s">
        <v>2947</v>
      </c>
      <c r="W5" s="62" t="s">
        <v>2971</v>
      </c>
      <c r="X5" s="62" t="s">
        <v>2972</v>
      </c>
      <c r="Y5" s="62" t="s">
        <v>2950</v>
      </c>
      <c r="Z5" s="62" t="s">
        <v>2951</v>
      </c>
    </row>
    <row r="6" spans="1:26" ht="15.75" hidden="1" customHeight="1">
      <c r="A6" s="70">
        <v>19</v>
      </c>
      <c r="B6" s="70">
        <v>10277297</v>
      </c>
      <c r="C6" s="70">
        <v>246059</v>
      </c>
      <c r="D6" s="62" t="s">
        <v>2973</v>
      </c>
      <c r="E6" s="70" t="s">
        <v>2744</v>
      </c>
      <c r="F6" s="70" t="s">
        <v>2778</v>
      </c>
      <c r="G6" s="70" t="s">
        <v>2934</v>
      </c>
      <c r="H6" s="156">
        <v>44197</v>
      </c>
      <c r="I6" s="70" t="s">
        <v>2974</v>
      </c>
      <c r="J6" s="70" t="s">
        <v>2975</v>
      </c>
      <c r="K6" s="70"/>
      <c r="L6" s="70" t="s">
        <v>2976</v>
      </c>
      <c r="M6" s="70" t="s">
        <v>2977</v>
      </c>
      <c r="N6" s="62"/>
      <c r="O6" s="62" t="s">
        <v>2978</v>
      </c>
      <c r="P6" s="62"/>
      <c r="Q6" s="62" t="s">
        <v>2979</v>
      </c>
      <c r="R6" s="62" t="s">
        <v>2943</v>
      </c>
      <c r="S6" s="62" t="s">
        <v>2944</v>
      </c>
      <c r="T6" s="62" t="s">
        <v>2945</v>
      </c>
      <c r="U6" s="62" t="s">
        <v>2946</v>
      </c>
      <c r="V6" s="62" t="s">
        <v>2947</v>
      </c>
      <c r="W6" s="62" t="s">
        <v>2980</v>
      </c>
      <c r="X6" s="62" t="s">
        <v>2981</v>
      </c>
      <c r="Y6" s="62" t="s">
        <v>2950</v>
      </c>
      <c r="Z6" s="62" t="s">
        <v>2951</v>
      </c>
    </row>
    <row r="7" spans="1:26" ht="15.75" hidden="1" customHeight="1">
      <c r="A7" s="70">
        <v>1</v>
      </c>
      <c r="B7" s="70">
        <v>247587343</v>
      </c>
      <c r="C7" s="70">
        <v>4371</v>
      </c>
      <c r="D7" s="62" t="s">
        <v>2982</v>
      </c>
      <c r="E7" s="70" t="s">
        <v>2760</v>
      </c>
      <c r="F7" s="70" t="s">
        <v>2759</v>
      </c>
      <c r="G7" s="70" t="s">
        <v>2934</v>
      </c>
      <c r="H7" s="156">
        <v>44197</v>
      </c>
      <c r="I7" s="70" t="s">
        <v>2983</v>
      </c>
      <c r="J7" s="70"/>
      <c r="K7" s="70"/>
      <c r="L7" s="70" t="s">
        <v>2984</v>
      </c>
      <c r="M7" s="70" t="s">
        <v>2985</v>
      </c>
      <c r="N7" s="62"/>
      <c r="O7" s="62" t="s">
        <v>2986</v>
      </c>
      <c r="P7" s="62"/>
      <c r="Q7" s="62" t="s">
        <v>2987</v>
      </c>
      <c r="R7" s="62" t="s">
        <v>2943</v>
      </c>
      <c r="S7" s="62" t="s">
        <v>2944</v>
      </c>
      <c r="T7" s="62" t="s">
        <v>2988</v>
      </c>
      <c r="U7" s="62" t="s">
        <v>2946</v>
      </c>
      <c r="V7" s="62" t="s">
        <v>2947</v>
      </c>
      <c r="W7" s="62" t="s">
        <v>2989</v>
      </c>
      <c r="X7" s="62" t="s">
        <v>2990</v>
      </c>
      <c r="Y7" s="62" t="s">
        <v>2950</v>
      </c>
      <c r="Z7" s="62" t="s">
        <v>2991</v>
      </c>
    </row>
    <row r="8" spans="1:26" ht="15.75" hidden="1" customHeight="1">
      <c r="A8" s="70">
        <v>12</v>
      </c>
      <c r="B8" s="70">
        <v>49436664</v>
      </c>
      <c r="C8" s="70">
        <v>547433</v>
      </c>
      <c r="D8" s="62" t="s">
        <v>2992</v>
      </c>
      <c r="E8" s="70" t="s">
        <v>2760</v>
      </c>
      <c r="F8" s="70" t="s">
        <v>2759</v>
      </c>
      <c r="G8" s="70" t="s">
        <v>2934</v>
      </c>
      <c r="H8" s="156">
        <v>44197</v>
      </c>
      <c r="I8" s="70" t="s">
        <v>2993</v>
      </c>
      <c r="J8" s="70" t="s">
        <v>2994</v>
      </c>
      <c r="K8" s="70"/>
      <c r="L8" s="70" t="s">
        <v>2995</v>
      </c>
      <c r="M8" s="70" t="s">
        <v>2996</v>
      </c>
      <c r="N8" s="62"/>
      <c r="O8" s="62" t="s">
        <v>2997</v>
      </c>
      <c r="P8" s="62"/>
      <c r="Q8" s="62" t="s">
        <v>2998</v>
      </c>
      <c r="R8" s="62" t="s">
        <v>2943</v>
      </c>
      <c r="S8" s="62" t="s">
        <v>2944</v>
      </c>
      <c r="T8" s="62" t="s">
        <v>2999</v>
      </c>
      <c r="U8" s="62" t="s">
        <v>2946</v>
      </c>
      <c r="V8" s="62" t="s">
        <v>2947</v>
      </c>
      <c r="W8" s="62" t="s">
        <v>3000</v>
      </c>
      <c r="X8" s="62" t="s">
        <v>3001</v>
      </c>
      <c r="Y8" s="62" t="s">
        <v>3002</v>
      </c>
      <c r="Z8" s="62" t="s">
        <v>2951</v>
      </c>
    </row>
    <row r="9" spans="1:26" ht="15.75" hidden="1" customHeight="1">
      <c r="A9" s="70">
        <v>21</v>
      </c>
      <c r="B9" s="70">
        <v>47404305</v>
      </c>
      <c r="C9" s="70">
        <v>56905</v>
      </c>
      <c r="D9" s="62" t="s">
        <v>3003</v>
      </c>
      <c r="E9" s="70" t="s">
        <v>2778</v>
      </c>
      <c r="F9" s="70" t="s">
        <v>2744</v>
      </c>
      <c r="G9" s="70" t="s">
        <v>2934</v>
      </c>
      <c r="H9" s="156">
        <v>44197</v>
      </c>
      <c r="I9" s="70" t="s">
        <v>3004</v>
      </c>
      <c r="J9" s="70" t="s">
        <v>3005</v>
      </c>
      <c r="K9" s="70"/>
      <c r="L9" s="70" t="s">
        <v>3006</v>
      </c>
      <c r="M9" s="70" t="s">
        <v>3007</v>
      </c>
      <c r="N9" s="62"/>
      <c r="O9" s="62" t="s">
        <v>3008</v>
      </c>
      <c r="P9" s="62"/>
      <c r="Q9" s="62" t="s">
        <v>3009</v>
      </c>
      <c r="R9" s="62" t="s">
        <v>2943</v>
      </c>
      <c r="S9" s="62" t="s">
        <v>2944</v>
      </c>
      <c r="T9" s="62" t="s">
        <v>3010</v>
      </c>
      <c r="U9" s="62" t="s">
        <v>2946</v>
      </c>
      <c r="V9" s="62" t="s">
        <v>2947</v>
      </c>
      <c r="W9" s="62" t="s">
        <v>3011</v>
      </c>
      <c r="X9" s="62" t="s">
        <v>3012</v>
      </c>
      <c r="Y9" s="62" t="s">
        <v>2950</v>
      </c>
      <c r="Z9" s="62" t="s">
        <v>2951</v>
      </c>
    </row>
    <row r="10" spans="1:26" ht="15.75" hidden="1" customHeight="1">
      <c r="A10" s="70">
        <v>10</v>
      </c>
      <c r="B10" s="70">
        <v>18807333</v>
      </c>
      <c r="C10" s="70">
        <v>198635</v>
      </c>
      <c r="D10" s="62" t="s">
        <v>3013</v>
      </c>
      <c r="E10" s="70" t="s">
        <v>2760</v>
      </c>
      <c r="F10" s="70" t="s">
        <v>2759</v>
      </c>
      <c r="G10" s="70" t="s">
        <v>2934</v>
      </c>
      <c r="H10" s="156">
        <v>44197</v>
      </c>
      <c r="I10" s="70" t="s">
        <v>3014</v>
      </c>
      <c r="J10" s="70" t="s">
        <v>3015</v>
      </c>
      <c r="K10" s="70" t="s">
        <v>2936</v>
      </c>
      <c r="L10" s="70" t="s">
        <v>3016</v>
      </c>
      <c r="M10" s="70" t="s">
        <v>3017</v>
      </c>
      <c r="N10" s="62"/>
      <c r="O10" s="62" t="s">
        <v>3018</v>
      </c>
      <c r="P10" s="62"/>
      <c r="Q10" s="62" t="s">
        <v>3019</v>
      </c>
      <c r="R10" s="62" t="s">
        <v>2943</v>
      </c>
      <c r="S10" s="62" t="s">
        <v>2944</v>
      </c>
      <c r="T10" s="62" t="s">
        <v>3020</v>
      </c>
      <c r="U10" s="62" t="s">
        <v>2946</v>
      </c>
      <c r="V10" s="62" t="s">
        <v>2947</v>
      </c>
      <c r="W10" s="62" t="s">
        <v>3021</v>
      </c>
      <c r="X10" s="62" t="s">
        <v>3022</v>
      </c>
      <c r="Y10" s="62" t="s">
        <v>3023</v>
      </c>
      <c r="Z10" s="62" t="s">
        <v>2951</v>
      </c>
    </row>
    <row r="11" spans="1:26" ht="15.75" hidden="1" customHeight="1">
      <c r="A11" s="70">
        <v>10</v>
      </c>
      <c r="B11" s="70">
        <v>16967769</v>
      </c>
      <c r="C11" s="70">
        <v>299441</v>
      </c>
      <c r="D11" s="62" t="s">
        <v>3024</v>
      </c>
      <c r="E11" s="70" t="s">
        <v>2760</v>
      </c>
      <c r="F11" s="70" t="s">
        <v>2759</v>
      </c>
      <c r="G11" s="70" t="s">
        <v>2934</v>
      </c>
      <c r="H11" s="156">
        <v>44197</v>
      </c>
      <c r="I11" s="70" t="s">
        <v>3025</v>
      </c>
      <c r="J11" s="70" t="s">
        <v>3026</v>
      </c>
      <c r="K11" s="70"/>
      <c r="L11" s="70" t="s">
        <v>3027</v>
      </c>
      <c r="M11" s="70" t="s">
        <v>3028</v>
      </c>
      <c r="N11" s="62"/>
      <c r="O11" s="62" t="s">
        <v>3029</v>
      </c>
      <c r="P11" s="62"/>
      <c r="Q11" s="62" t="s">
        <v>3030</v>
      </c>
      <c r="R11" s="62" t="s">
        <v>2943</v>
      </c>
      <c r="S11" s="62" t="s">
        <v>2944</v>
      </c>
      <c r="T11" s="62" t="s">
        <v>3031</v>
      </c>
      <c r="U11" s="62" t="s">
        <v>2946</v>
      </c>
      <c r="V11" s="62" t="s">
        <v>2947</v>
      </c>
      <c r="W11" s="62" t="s">
        <v>3032</v>
      </c>
      <c r="X11" s="62" t="s">
        <v>3033</v>
      </c>
      <c r="Y11" s="62" t="s">
        <v>3023</v>
      </c>
      <c r="Z11" s="62" t="s">
        <v>2951</v>
      </c>
    </row>
    <row r="12" spans="1:26" ht="15.75" hidden="1" customHeight="1">
      <c r="A12" s="70">
        <v>1</v>
      </c>
      <c r="B12" s="70">
        <v>10394638</v>
      </c>
      <c r="C12" s="70">
        <v>291564</v>
      </c>
      <c r="D12" s="62" t="s">
        <v>3034</v>
      </c>
      <c r="E12" s="70" t="s">
        <v>2744</v>
      </c>
      <c r="F12" s="70" t="s">
        <v>2778</v>
      </c>
      <c r="G12" s="70" t="s">
        <v>2934</v>
      </c>
      <c r="H12" s="156">
        <v>44197</v>
      </c>
      <c r="I12" s="70" t="s">
        <v>3035</v>
      </c>
      <c r="J12" s="70" t="s">
        <v>3036</v>
      </c>
      <c r="K12" s="70"/>
      <c r="L12" s="70" t="s">
        <v>3037</v>
      </c>
      <c r="M12" s="70" t="s">
        <v>3038</v>
      </c>
      <c r="N12" s="62"/>
      <c r="O12" s="62" t="s">
        <v>3039</v>
      </c>
      <c r="P12" s="62"/>
      <c r="Q12" s="62" t="s">
        <v>3040</v>
      </c>
      <c r="R12" s="62" t="s">
        <v>2943</v>
      </c>
      <c r="S12" s="62" t="s">
        <v>2944</v>
      </c>
      <c r="T12" s="62" t="s">
        <v>3041</v>
      </c>
      <c r="U12" s="62" t="s">
        <v>2946</v>
      </c>
      <c r="V12" s="62" t="s">
        <v>2947</v>
      </c>
      <c r="W12" s="62" t="s">
        <v>3042</v>
      </c>
      <c r="X12" s="62" t="s">
        <v>3043</v>
      </c>
      <c r="Y12" s="62" t="s">
        <v>3023</v>
      </c>
      <c r="Z12" s="62" t="s">
        <v>2951</v>
      </c>
    </row>
    <row r="13" spans="1:26" ht="15.75" hidden="1" customHeight="1">
      <c r="A13" s="70">
        <v>10</v>
      </c>
      <c r="B13" s="70">
        <v>121436306</v>
      </c>
      <c r="C13" s="70">
        <v>162784</v>
      </c>
      <c r="D13" s="62" t="s">
        <v>3044</v>
      </c>
      <c r="E13" s="70" t="s">
        <v>2760</v>
      </c>
      <c r="F13" s="70" t="s">
        <v>2759</v>
      </c>
      <c r="G13" s="70" t="s">
        <v>2934</v>
      </c>
      <c r="H13" s="156">
        <v>44197</v>
      </c>
      <c r="I13" s="70" t="s">
        <v>3045</v>
      </c>
      <c r="J13" s="70" t="s">
        <v>3046</v>
      </c>
      <c r="K13" s="70" t="s">
        <v>3047</v>
      </c>
      <c r="L13" s="70" t="s">
        <v>3048</v>
      </c>
      <c r="M13" s="70" t="s">
        <v>3049</v>
      </c>
      <c r="N13" s="62"/>
      <c r="O13" s="62" t="s">
        <v>3050</v>
      </c>
      <c r="P13" s="62"/>
      <c r="Q13" s="62" t="s">
        <v>3051</v>
      </c>
      <c r="R13" s="62" t="s">
        <v>2943</v>
      </c>
      <c r="S13" s="62" t="s">
        <v>2944</v>
      </c>
      <c r="T13" s="62" t="s">
        <v>3052</v>
      </c>
      <c r="U13" s="62" t="s">
        <v>2946</v>
      </c>
      <c r="V13" s="62" t="s">
        <v>2947</v>
      </c>
      <c r="W13" s="62" t="s">
        <v>3053</v>
      </c>
      <c r="X13" s="62" t="s">
        <v>3054</v>
      </c>
      <c r="Y13" s="62" t="s">
        <v>2950</v>
      </c>
      <c r="Z13" s="62" t="s">
        <v>2951</v>
      </c>
    </row>
    <row r="14" spans="1:26" ht="15.75" hidden="1" customHeight="1">
      <c r="A14" s="70">
        <v>1</v>
      </c>
      <c r="B14" s="70">
        <v>150526216</v>
      </c>
      <c r="C14" s="70">
        <v>292522</v>
      </c>
      <c r="D14" s="62" t="s">
        <v>3055</v>
      </c>
      <c r="E14" s="70" t="s">
        <v>2760</v>
      </c>
      <c r="F14" s="70" t="s">
        <v>2759</v>
      </c>
      <c r="G14" s="70" t="s">
        <v>2934</v>
      </c>
      <c r="H14" s="156">
        <v>44197</v>
      </c>
      <c r="I14" s="70" t="s">
        <v>3056</v>
      </c>
      <c r="J14" s="70" t="s">
        <v>3057</v>
      </c>
      <c r="K14" s="70"/>
      <c r="L14" s="70" t="s">
        <v>3058</v>
      </c>
      <c r="M14" s="70" t="s">
        <v>3059</v>
      </c>
      <c r="N14" s="62"/>
      <c r="O14" s="62" t="s">
        <v>3060</v>
      </c>
      <c r="P14" s="62"/>
      <c r="Q14" s="62" t="s">
        <v>3061</v>
      </c>
      <c r="R14" s="62" t="s">
        <v>2943</v>
      </c>
      <c r="S14" s="62" t="s">
        <v>2944</v>
      </c>
      <c r="T14" s="62" t="s">
        <v>2999</v>
      </c>
      <c r="U14" s="62" t="s">
        <v>2946</v>
      </c>
      <c r="V14" s="62" t="s">
        <v>2947</v>
      </c>
      <c r="W14" s="62" t="s">
        <v>3062</v>
      </c>
      <c r="X14" s="62" t="s">
        <v>3063</v>
      </c>
      <c r="Y14" s="62" t="s">
        <v>2950</v>
      </c>
      <c r="Z14" s="62" t="s">
        <v>2951</v>
      </c>
    </row>
    <row r="15" spans="1:26" ht="15.75" hidden="1" customHeight="1">
      <c r="A15" s="70">
        <v>16</v>
      </c>
      <c r="B15" s="70">
        <v>72048431</v>
      </c>
      <c r="C15" s="70">
        <v>257967</v>
      </c>
      <c r="D15" s="62" t="s">
        <v>3064</v>
      </c>
      <c r="E15" s="70" t="s">
        <v>2744</v>
      </c>
      <c r="F15" s="70" t="s">
        <v>2778</v>
      </c>
      <c r="G15" s="70" t="s">
        <v>2934</v>
      </c>
      <c r="H15" s="156">
        <v>44197</v>
      </c>
      <c r="I15" s="70" t="s">
        <v>3065</v>
      </c>
      <c r="J15" s="70" t="s">
        <v>3066</v>
      </c>
      <c r="K15" s="70" t="s">
        <v>3067</v>
      </c>
      <c r="L15" s="70" t="s">
        <v>3068</v>
      </c>
      <c r="M15" s="70" t="s">
        <v>3069</v>
      </c>
      <c r="N15" s="62"/>
      <c r="O15" s="62" t="s">
        <v>3070</v>
      </c>
      <c r="P15" s="62"/>
      <c r="Q15" s="62" t="s">
        <v>3071</v>
      </c>
      <c r="R15" s="62" t="s">
        <v>2943</v>
      </c>
      <c r="S15" s="62" t="s">
        <v>2944</v>
      </c>
      <c r="T15" s="62" t="s">
        <v>3072</v>
      </c>
      <c r="U15" s="62" t="s">
        <v>2946</v>
      </c>
      <c r="V15" s="62" t="s">
        <v>2947</v>
      </c>
      <c r="W15" s="62" t="s">
        <v>3073</v>
      </c>
      <c r="X15" s="62" t="s">
        <v>3074</v>
      </c>
      <c r="Y15" s="62" t="s">
        <v>3023</v>
      </c>
      <c r="Z15" s="62" t="s">
        <v>2951</v>
      </c>
    </row>
    <row r="16" spans="1:26" ht="15.75" hidden="1" customHeight="1">
      <c r="A16" s="70">
        <v>19</v>
      </c>
      <c r="B16" s="70">
        <v>35524448</v>
      </c>
      <c r="C16" s="70">
        <v>190859</v>
      </c>
      <c r="D16" s="62" t="s">
        <v>3075</v>
      </c>
      <c r="E16" s="70" t="s">
        <v>2744</v>
      </c>
      <c r="F16" s="70" t="s">
        <v>2778</v>
      </c>
      <c r="G16" s="70" t="s">
        <v>2934</v>
      </c>
      <c r="H16" s="156">
        <v>44197</v>
      </c>
      <c r="I16" s="70"/>
      <c r="J16" s="70"/>
      <c r="K16" s="70"/>
      <c r="L16" s="70" t="s">
        <v>3076</v>
      </c>
      <c r="M16" s="70" t="s">
        <v>3077</v>
      </c>
      <c r="N16" s="62"/>
      <c r="O16" s="62" t="s">
        <v>3078</v>
      </c>
      <c r="P16" s="62"/>
      <c r="Q16" s="62" t="s">
        <v>3079</v>
      </c>
      <c r="R16" s="62" t="s">
        <v>2943</v>
      </c>
      <c r="S16" s="62" t="s">
        <v>2944</v>
      </c>
      <c r="T16" s="62" t="s">
        <v>3080</v>
      </c>
      <c r="U16" s="62" t="s">
        <v>2946</v>
      </c>
      <c r="V16" s="62" t="s">
        <v>2947</v>
      </c>
      <c r="W16" s="62" t="s">
        <v>3081</v>
      </c>
      <c r="X16" s="62" t="s">
        <v>3082</v>
      </c>
      <c r="Y16" s="62" t="s">
        <v>2950</v>
      </c>
      <c r="Z16" s="62" t="s">
        <v>2951</v>
      </c>
    </row>
    <row r="17" spans="1:26" ht="15.75" hidden="1" customHeight="1">
      <c r="A17" s="70">
        <v>18</v>
      </c>
      <c r="B17" s="70">
        <v>13884981</v>
      </c>
      <c r="C17" s="70">
        <v>326194</v>
      </c>
      <c r="D17" s="62" t="s">
        <v>3083</v>
      </c>
      <c r="E17" s="70" t="s">
        <v>2744</v>
      </c>
      <c r="F17" s="70" t="s">
        <v>2778</v>
      </c>
      <c r="G17" s="70" t="s">
        <v>2934</v>
      </c>
      <c r="H17" s="156">
        <v>44197</v>
      </c>
      <c r="I17" s="70" t="s">
        <v>3035</v>
      </c>
      <c r="J17" s="70" t="s">
        <v>3084</v>
      </c>
      <c r="K17" s="70"/>
      <c r="L17" s="70" t="s">
        <v>3085</v>
      </c>
      <c r="M17" s="70" t="s">
        <v>3086</v>
      </c>
      <c r="N17" s="62"/>
      <c r="O17" s="62" t="s">
        <v>3087</v>
      </c>
      <c r="P17" s="62"/>
      <c r="Q17" s="62" t="s">
        <v>3088</v>
      </c>
      <c r="R17" s="62" t="s">
        <v>2943</v>
      </c>
      <c r="S17" s="62" t="s">
        <v>2944</v>
      </c>
      <c r="T17" s="62" t="s">
        <v>2999</v>
      </c>
      <c r="U17" s="62" t="s">
        <v>2946</v>
      </c>
      <c r="V17" s="62" t="s">
        <v>2947</v>
      </c>
      <c r="W17" s="62" t="s">
        <v>3089</v>
      </c>
      <c r="X17" s="62" t="s">
        <v>3090</v>
      </c>
      <c r="Y17" s="62" t="s">
        <v>3023</v>
      </c>
      <c r="Z17" s="62" t="s">
        <v>2951</v>
      </c>
    </row>
    <row r="18" spans="1:26" ht="15.75" hidden="1" customHeight="1">
      <c r="A18" s="70">
        <v>19</v>
      </c>
      <c r="B18" s="70">
        <v>13004318</v>
      </c>
      <c r="C18" s="70">
        <v>288248</v>
      </c>
      <c r="D18" s="62" t="s">
        <v>3091</v>
      </c>
      <c r="E18" s="70" t="s">
        <v>2744</v>
      </c>
      <c r="F18" s="70" t="s">
        <v>2778</v>
      </c>
      <c r="G18" s="70" t="s">
        <v>2934</v>
      </c>
      <c r="H18" s="156">
        <v>44197</v>
      </c>
      <c r="I18" s="70"/>
      <c r="J18" s="70"/>
      <c r="K18" s="70"/>
      <c r="L18" s="70" t="s">
        <v>3092</v>
      </c>
      <c r="M18" s="70" t="s">
        <v>3093</v>
      </c>
      <c r="N18" s="62"/>
      <c r="O18" s="62" t="s">
        <v>3094</v>
      </c>
      <c r="P18" s="62"/>
      <c r="Q18" s="62" t="s">
        <v>3095</v>
      </c>
      <c r="R18" s="62" t="s">
        <v>2943</v>
      </c>
      <c r="S18" s="62" t="s">
        <v>2944</v>
      </c>
      <c r="T18" s="62" t="s">
        <v>3096</v>
      </c>
      <c r="U18" s="62" t="s">
        <v>2946</v>
      </c>
      <c r="V18" s="62" t="s">
        <v>2947</v>
      </c>
      <c r="W18" s="62" t="s">
        <v>3097</v>
      </c>
      <c r="X18" s="62" t="s">
        <v>3098</v>
      </c>
      <c r="Y18" s="62" t="s">
        <v>3099</v>
      </c>
      <c r="Z18" s="62" t="s">
        <v>2951</v>
      </c>
    </row>
    <row r="19" spans="1:26" ht="15.75" hidden="1" customHeight="1">
      <c r="A19" s="70">
        <v>1</v>
      </c>
      <c r="B19" s="70">
        <v>5924518</v>
      </c>
      <c r="C19" s="70">
        <v>95685</v>
      </c>
      <c r="D19" s="62" t="s">
        <v>3100</v>
      </c>
      <c r="E19" s="70" t="s">
        <v>2760</v>
      </c>
      <c r="F19" s="70" t="s">
        <v>2759</v>
      </c>
      <c r="G19" s="70" t="s">
        <v>2934</v>
      </c>
      <c r="H19" s="156">
        <v>44197</v>
      </c>
      <c r="I19" s="70" t="s">
        <v>3101</v>
      </c>
      <c r="J19" s="70" t="s">
        <v>3102</v>
      </c>
      <c r="K19" s="70" t="s">
        <v>3103</v>
      </c>
      <c r="L19" s="70" t="s">
        <v>3104</v>
      </c>
      <c r="M19" s="70" t="s">
        <v>3105</v>
      </c>
      <c r="N19" s="62"/>
      <c r="O19" s="62" t="s">
        <v>3106</v>
      </c>
      <c r="P19" s="62"/>
      <c r="Q19" s="62" t="s">
        <v>3107</v>
      </c>
      <c r="R19" s="62" t="s">
        <v>2943</v>
      </c>
      <c r="S19" s="62" t="s">
        <v>2944</v>
      </c>
      <c r="T19" s="62" t="s">
        <v>3108</v>
      </c>
      <c r="U19" s="62" t="s">
        <v>2946</v>
      </c>
      <c r="V19" s="62" t="s">
        <v>2947</v>
      </c>
      <c r="W19" s="62" t="s">
        <v>3109</v>
      </c>
      <c r="X19" s="62" t="s">
        <v>3110</v>
      </c>
      <c r="Y19" s="62" t="s">
        <v>3111</v>
      </c>
      <c r="Z19" s="62" t="s">
        <v>2951</v>
      </c>
    </row>
    <row r="20" spans="1:26" ht="15.75" hidden="1" customHeight="1">
      <c r="A20" s="70">
        <v>10</v>
      </c>
      <c r="B20" s="70">
        <v>75758010</v>
      </c>
      <c r="C20" s="70">
        <v>240882</v>
      </c>
      <c r="D20" s="62" t="s">
        <v>3112</v>
      </c>
      <c r="E20" s="70" t="s">
        <v>2760</v>
      </c>
      <c r="F20" s="70" t="s">
        <v>2759</v>
      </c>
      <c r="G20" s="70" t="s">
        <v>2934</v>
      </c>
      <c r="H20" s="156">
        <v>44197</v>
      </c>
      <c r="I20" s="70" t="s">
        <v>3113</v>
      </c>
      <c r="J20" s="70"/>
      <c r="K20" s="70"/>
      <c r="L20" s="70" t="s">
        <v>3114</v>
      </c>
      <c r="M20" s="70" t="s">
        <v>3115</v>
      </c>
      <c r="N20" s="62"/>
      <c r="O20" s="62" t="s">
        <v>3116</v>
      </c>
      <c r="P20" s="62"/>
      <c r="Q20" s="62" t="s">
        <v>3117</v>
      </c>
      <c r="R20" s="62" t="s">
        <v>2943</v>
      </c>
      <c r="S20" s="62" t="s">
        <v>2944</v>
      </c>
      <c r="T20" s="62" t="s">
        <v>2999</v>
      </c>
      <c r="U20" s="62" t="s">
        <v>2946</v>
      </c>
      <c r="V20" s="62" t="s">
        <v>2947</v>
      </c>
      <c r="W20" s="62" t="s">
        <v>3118</v>
      </c>
      <c r="X20" s="62" t="s">
        <v>3119</v>
      </c>
      <c r="Y20" s="62" t="s">
        <v>3023</v>
      </c>
      <c r="Z20" s="62" t="s">
        <v>2951</v>
      </c>
    </row>
    <row r="21" spans="1:26" ht="15.75" hidden="1" customHeight="1">
      <c r="A21" s="70">
        <v>22</v>
      </c>
      <c r="B21" s="70">
        <v>50502469</v>
      </c>
      <c r="C21" s="70">
        <v>129613</v>
      </c>
      <c r="D21" s="62" t="s">
        <v>3120</v>
      </c>
      <c r="E21" s="70" t="s">
        <v>2759</v>
      </c>
      <c r="F21" s="70" t="s">
        <v>2760</v>
      </c>
      <c r="G21" s="70" t="s">
        <v>2934</v>
      </c>
      <c r="H21" s="156">
        <v>44197</v>
      </c>
      <c r="I21" s="70" t="s">
        <v>3121</v>
      </c>
      <c r="J21" s="70"/>
      <c r="K21" s="70"/>
      <c r="L21" s="70" t="s">
        <v>3122</v>
      </c>
      <c r="M21" s="70" t="s">
        <v>3123</v>
      </c>
      <c r="N21" s="62"/>
      <c r="O21" s="62" t="s">
        <v>3124</v>
      </c>
      <c r="P21" s="62"/>
      <c r="Q21" s="62" t="s">
        <v>3125</v>
      </c>
      <c r="R21" s="62" t="s">
        <v>2943</v>
      </c>
      <c r="S21" s="62" t="s">
        <v>2944</v>
      </c>
      <c r="T21" s="62" t="s">
        <v>3072</v>
      </c>
      <c r="U21" s="62" t="s">
        <v>2946</v>
      </c>
      <c r="V21" s="62" t="s">
        <v>2947</v>
      </c>
      <c r="W21" s="62" t="s">
        <v>3126</v>
      </c>
      <c r="X21" s="62" t="s">
        <v>3127</v>
      </c>
      <c r="Y21" s="62" t="s">
        <v>3023</v>
      </c>
      <c r="Z21" s="62" t="s">
        <v>2951</v>
      </c>
    </row>
    <row r="22" spans="1:26" ht="15.75" hidden="1" customHeight="1">
      <c r="A22" s="70">
        <v>11</v>
      </c>
      <c r="B22" s="70">
        <v>47355196</v>
      </c>
      <c r="C22" s="70">
        <v>42687</v>
      </c>
      <c r="D22" s="62" t="s">
        <v>3128</v>
      </c>
      <c r="E22" s="70" t="s">
        <v>2760</v>
      </c>
      <c r="F22" s="70" t="s">
        <v>2759</v>
      </c>
      <c r="G22" s="70" t="s">
        <v>2934</v>
      </c>
      <c r="H22" s="156">
        <v>44197</v>
      </c>
      <c r="I22" s="70" t="s">
        <v>3129</v>
      </c>
      <c r="J22" s="70" t="s">
        <v>2936</v>
      </c>
      <c r="K22" s="70"/>
      <c r="L22" s="70" t="s">
        <v>3130</v>
      </c>
      <c r="M22" s="70" t="s">
        <v>3131</v>
      </c>
      <c r="N22" s="62"/>
      <c r="O22" s="62" t="s">
        <v>3132</v>
      </c>
      <c r="P22" s="62"/>
      <c r="Q22" s="62" t="s">
        <v>3133</v>
      </c>
      <c r="R22" s="62" t="s">
        <v>2943</v>
      </c>
      <c r="S22" s="62" t="s">
        <v>2944</v>
      </c>
      <c r="T22" s="62" t="s">
        <v>3134</v>
      </c>
      <c r="U22" s="62" t="s">
        <v>2946</v>
      </c>
      <c r="V22" s="62" t="s">
        <v>2947</v>
      </c>
      <c r="W22" s="62" t="s">
        <v>3135</v>
      </c>
      <c r="X22" s="62" t="s">
        <v>3136</v>
      </c>
      <c r="Y22" s="62" t="s">
        <v>3023</v>
      </c>
      <c r="Z22" s="62" t="s">
        <v>2951</v>
      </c>
    </row>
    <row r="23" spans="1:26" ht="15.75" hidden="1" customHeight="1">
      <c r="A23" s="70">
        <v>1</v>
      </c>
      <c r="B23" s="70">
        <v>55523033</v>
      </c>
      <c r="C23" s="70">
        <v>262899</v>
      </c>
      <c r="D23" s="62" t="s">
        <v>3137</v>
      </c>
      <c r="E23" s="70" t="s">
        <v>2759</v>
      </c>
      <c r="F23" s="70" t="s">
        <v>2760</v>
      </c>
      <c r="G23" s="70" t="s">
        <v>2934</v>
      </c>
      <c r="H23" s="156">
        <v>44197</v>
      </c>
      <c r="I23" s="70" t="s">
        <v>3138</v>
      </c>
      <c r="J23" s="70" t="s">
        <v>3139</v>
      </c>
      <c r="K23" s="70" t="s">
        <v>3140</v>
      </c>
      <c r="L23" s="70" t="s">
        <v>3141</v>
      </c>
      <c r="M23" s="70" t="s">
        <v>3142</v>
      </c>
      <c r="N23" s="62"/>
      <c r="O23" s="62" t="s">
        <v>3143</v>
      </c>
      <c r="P23" s="62"/>
      <c r="Q23" s="62" t="s">
        <v>3144</v>
      </c>
      <c r="R23" s="62" t="s">
        <v>2943</v>
      </c>
      <c r="S23" s="62" t="s">
        <v>2944</v>
      </c>
      <c r="T23" s="62" t="s">
        <v>3145</v>
      </c>
      <c r="U23" s="62" t="s">
        <v>2946</v>
      </c>
      <c r="V23" s="62" t="s">
        <v>2947</v>
      </c>
      <c r="W23" s="62" t="s">
        <v>3146</v>
      </c>
      <c r="X23" s="62" t="s">
        <v>3147</v>
      </c>
      <c r="Y23" s="62" t="s">
        <v>3111</v>
      </c>
      <c r="Z23" s="62" t="s">
        <v>2951</v>
      </c>
    </row>
    <row r="24" spans="1:26" ht="15.75" hidden="1" customHeight="1">
      <c r="A24" s="70">
        <v>20</v>
      </c>
      <c r="B24" s="70">
        <v>47587741</v>
      </c>
      <c r="C24" s="70">
        <v>128427</v>
      </c>
      <c r="D24" s="62" t="s">
        <v>3148</v>
      </c>
      <c r="E24" s="70" t="s">
        <v>2744</v>
      </c>
      <c r="F24" s="70" t="s">
        <v>2778</v>
      </c>
      <c r="G24" s="70" t="s">
        <v>2934</v>
      </c>
      <c r="H24" s="156">
        <v>44197</v>
      </c>
      <c r="I24" s="70" t="s">
        <v>3149</v>
      </c>
      <c r="J24" s="70"/>
      <c r="K24" s="70"/>
      <c r="L24" s="70" t="s">
        <v>3150</v>
      </c>
      <c r="M24" s="70" t="s">
        <v>3151</v>
      </c>
      <c r="N24" s="62"/>
      <c r="O24" s="62" t="s">
        <v>3152</v>
      </c>
      <c r="P24" s="62"/>
      <c r="Q24" s="62" t="s">
        <v>3153</v>
      </c>
      <c r="R24" s="62" t="s">
        <v>2943</v>
      </c>
      <c r="S24" s="62" t="s">
        <v>2944</v>
      </c>
      <c r="T24" s="62" t="s">
        <v>3154</v>
      </c>
      <c r="U24" s="62" t="s">
        <v>2946</v>
      </c>
      <c r="V24" s="62" t="s">
        <v>2947</v>
      </c>
      <c r="W24" s="62" t="s">
        <v>3155</v>
      </c>
      <c r="X24" s="62" t="s">
        <v>3156</v>
      </c>
      <c r="Y24" s="62" t="s">
        <v>3023</v>
      </c>
      <c r="Z24" s="62" t="s">
        <v>2951</v>
      </c>
    </row>
    <row r="25" spans="1:26" ht="15.75" hidden="1" customHeight="1">
      <c r="A25" s="70">
        <v>4</v>
      </c>
      <c r="B25" s="70">
        <v>79367889</v>
      </c>
      <c r="C25" s="70">
        <v>349728</v>
      </c>
      <c r="D25" s="62" t="s">
        <v>3157</v>
      </c>
      <c r="E25" s="70" t="s">
        <v>2744</v>
      </c>
      <c r="F25" s="70" t="s">
        <v>2778</v>
      </c>
      <c r="G25" s="70" t="s">
        <v>2934</v>
      </c>
      <c r="H25" s="156">
        <v>44197</v>
      </c>
      <c r="I25" s="70" t="s">
        <v>3158</v>
      </c>
      <c r="J25" s="70"/>
      <c r="K25" s="70"/>
      <c r="L25" s="70" t="s">
        <v>3159</v>
      </c>
      <c r="M25" s="70" t="s">
        <v>3160</v>
      </c>
      <c r="N25" s="62"/>
      <c r="O25" s="62" t="s">
        <v>3161</v>
      </c>
      <c r="P25" s="62"/>
      <c r="Q25" s="62" t="s">
        <v>3162</v>
      </c>
      <c r="R25" s="62" t="s">
        <v>2943</v>
      </c>
      <c r="S25" s="62" t="s">
        <v>2944</v>
      </c>
      <c r="T25" s="62" t="s">
        <v>2999</v>
      </c>
      <c r="U25" s="62" t="s">
        <v>2946</v>
      </c>
      <c r="V25" s="62" t="s">
        <v>2947</v>
      </c>
      <c r="W25" s="62" t="s">
        <v>3163</v>
      </c>
      <c r="X25" s="62" t="s">
        <v>3164</v>
      </c>
      <c r="Y25" s="62" t="s">
        <v>3023</v>
      </c>
      <c r="Z25" s="62" t="s">
        <v>2951</v>
      </c>
    </row>
    <row r="26" spans="1:26" ht="15.75" hidden="1" customHeight="1">
      <c r="A26" s="70">
        <v>1</v>
      </c>
      <c r="B26" s="70">
        <v>236979821</v>
      </c>
      <c r="C26" s="70">
        <v>296553</v>
      </c>
      <c r="D26" s="62" t="s">
        <v>3165</v>
      </c>
      <c r="E26" s="70" t="s">
        <v>2760</v>
      </c>
      <c r="F26" s="70" t="s">
        <v>2759</v>
      </c>
      <c r="G26" s="70" t="s">
        <v>2934</v>
      </c>
      <c r="H26" s="156">
        <v>44197</v>
      </c>
      <c r="I26" s="70" t="s">
        <v>3056</v>
      </c>
      <c r="J26" s="70" t="s">
        <v>3047</v>
      </c>
      <c r="K26" s="70"/>
      <c r="L26" s="70" t="s">
        <v>3166</v>
      </c>
      <c r="M26" s="70" t="s">
        <v>3167</v>
      </c>
      <c r="N26" s="62"/>
      <c r="O26" s="62" t="s">
        <v>3168</v>
      </c>
      <c r="P26" s="62"/>
      <c r="Q26" s="62" t="s">
        <v>3169</v>
      </c>
      <c r="R26" s="62" t="s">
        <v>2943</v>
      </c>
      <c r="S26" s="62" t="s">
        <v>2944</v>
      </c>
      <c r="T26" s="62" t="s">
        <v>3031</v>
      </c>
      <c r="U26" s="62" t="s">
        <v>2946</v>
      </c>
      <c r="V26" s="62" t="s">
        <v>2947</v>
      </c>
      <c r="W26" s="62" t="s">
        <v>3170</v>
      </c>
      <c r="X26" s="62" t="s">
        <v>3171</v>
      </c>
      <c r="Y26" s="62" t="s">
        <v>3172</v>
      </c>
      <c r="Z26" s="62" t="s">
        <v>2951</v>
      </c>
    </row>
    <row r="27" spans="1:26" ht="15.75" hidden="1" customHeight="1">
      <c r="A27" s="70">
        <v>9</v>
      </c>
      <c r="B27" s="70">
        <v>311975</v>
      </c>
      <c r="C27" s="70">
        <v>366544</v>
      </c>
      <c r="D27" s="62" t="s">
        <v>3173</v>
      </c>
      <c r="E27" s="70" t="s">
        <v>2760</v>
      </c>
      <c r="F27" s="70" t="s">
        <v>2759</v>
      </c>
      <c r="G27" s="70" t="s">
        <v>2934</v>
      </c>
      <c r="H27" s="156">
        <v>44197</v>
      </c>
      <c r="I27" s="70" t="s">
        <v>3174</v>
      </c>
      <c r="J27" s="70" t="s">
        <v>3175</v>
      </c>
      <c r="K27" s="70" t="s">
        <v>3047</v>
      </c>
      <c r="L27" s="70" t="s">
        <v>3176</v>
      </c>
      <c r="M27" s="70" t="s">
        <v>3177</v>
      </c>
      <c r="N27" s="62"/>
      <c r="O27" s="62" t="s">
        <v>3178</v>
      </c>
      <c r="P27" s="62"/>
      <c r="Q27" s="62" t="s">
        <v>3179</v>
      </c>
      <c r="R27" s="62" t="s">
        <v>2943</v>
      </c>
      <c r="S27" s="62" t="s">
        <v>2944</v>
      </c>
      <c r="T27" s="62" t="s">
        <v>2999</v>
      </c>
      <c r="U27" s="62" t="s">
        <v>2946</v>
      </c>
      <c r="V27" s="62" t="s">
        <v>2947</v>
      </c>
      <c r="W27" s="62" t="s">
        <v>3180</v>
      </c>
      <c r="X27" s="62" t="s">
        <v>3181</v>
      </c>
      <c r="Y27" s="62" t="s">
        <v>2950</v>
      </c>
      <c r="Z27" s="62" t="s">
        <v>2951</v>
      </c>
    </row>
    <row r="28" spans="1:26" ht="15.75" hidden="1" customHeight="1">
      <c r="A28" s="70">
        <v>3</v>
      </c>
      <c r="B28" s="70">
        <v>158362386</v>
      </c>
      <c r="C28" s="70">
        <v>137468</v>
      </c>
      <c r="D28" s="62" t="s">
        <v>3182</v>
      </c>
      <c r="E28" s="70" t="s">
        <v>2744</v>
      </c>
      <c r="F28" s="70" t="s">
        <v>2778</v>
      </c>
      <c r="G28" s="70" t="s">
        <v>2934</v>
      </c>
      <c r="H28" s="156">
        <v>44197</v>
      </c>
      <c r="I28" s="70" t="s">
        <v>3183</v>
      </c>
      <c r="J28" s="70" t="s">
        <v>3184</v>
      </c>
      <c r="K28" s="70"/>
      <c r="L28" s="70" t="s">
        <v>3185</v>
      </c>
      <c r="M28" s="70" t="s">
        <v>3186</v>
      </c>
      <c r="N28" s="62"/>
      <c r="O28" s="62" t="s">
        <v>3187</v>
      </c>
      <c r="P28" s="62"/>
      <c r="Q28" s="62" t="s">
        <v>3188</v>
      </c>
      <c r="R28" s="62" t="s">
        <v>2943</v>
      </c>
      <c r="S28" s="62" t="s">
        <v>2944</v>
      </c>
      <c r="T28" s="62" t="s">
        <v>3031</v>
      </c>
      <c r="U28" s="62" t="s">
        <v>2946</v>
      </c>
      <c r="V28" s="62" t="s">
        <v>2947</v>
      </c>
      <c r="W28" s="62" t="s">
        <v>3189</v>
      </c>
      <c r="X28" s="62" t="s">
        <v>3190</v>
      </c>
      <c r="Y28" s="62" t="s">
        <v>3191</v>
      </c>
      <c r="Z28" s="62" t="s">
        <v>2951</v>
      </c>
    </row>
    <row r="29" spans="1:26" ht="15.75" hidden="1" customHeight="1">
      <c r="A29" s="70">
        <v>1</v>
      </c>
      <c r="B29" s="70">
        <v>183190045</v>
      </c>
      <c r="C29" s="70">
        <v>293995</v>
      </c>
      <c r="D29" s="62" t="s">
        <v>3192</v>
      </c>
      <c r="E29" s="70" t="s">
        <v>2744</v>
      </c>
      <c r="F29" s="70" t="s">
        <v>2778</v>
      </c>
      <c r="G29" s="70" t="s">
        <v>2934</v>
      </c>
      <c r="H29" s="156">
        <v>44197</v>
      </c>
      <c r="I29" s="70" t="s">
        <v>3057</v>
      </c>
      <c r="J29" s="70" t="s">
        <v>3193</v>
      </c>
      <c r="K29" s="70"/>
      <c r="L29" s="70" t="s">
        <v>3194</v>
      </c>
      <c r="M29" s="70" t="s">
        <v>3195</v>
      </c>
      <c r="N29" s="62"/>
      <c r="O29" s="62" t="s">
        <v>3196</v>
      </c>
      <c r="P29" s="62"/>
      <c r="Q29" s="62" t="s">
        <v>3197</v>
      </c>
      <c r="R29" s="62" t="s">
        <v>2943</v>
      </c>
      <c r="S29" s="62" t="s">
        <v>2944</v>
      </c>
      <c r="T29" s="62" t="s">
        <v>2999</v>
      </c>
      <c r="U29" s="62" t="s">
        <v>2946</v>
      </c>
      <c r="V29" s="62" t="s">
        <v>2947</v>
      </c>
      <c r="W29" s="62" t="s">
        <v>3198</v>
      </c>
      <c r="X29" s="62" t="s">
        <v>3199</v>
      </c>
      <c r="Y29" s="62" t="s">
        <v>2950</v>
      </c>
      <c r="Z29" s="62" t="s">
        <v>2951</v>
      </c>
    </row>
    <row r="30" spans="1:26" ht="15.75" hidden="1" customHeight="1">
      <c r="A30" s="70">
        <v>1</v>
      </c>
      <c r="B30" s="70">
        <v>94476377</v>
      </c>
      <c r="C30" s="70">
        <v>99398</v>
      </c>
      <c r="D30" s="62" t="s">
        <v>3200</v>
      </c>
      <c r="E30" s="70" t="s">
        <v>2744</v>
      </c>
      <c r="F30" s="70" t="s">
        <v>2778</v>
      </c>
      <c r="G30" s="70" t="s">
        <v>2934</v>
      </c>
      <c r="H30" s="156">
        <v>44197</v>
      </c>
      <c r="I30" s="70" t="s">
        <v>3201</v>
      </c>
      <c r="J30" s="70" t="s">
        <v>3202</v>
      </c>
      <c r="K30" s="70" t="s">
        <v>2965</v>
      </c>
      <c r="L30" s="70" t="s">
        <v>3203</v>
      </c>
      <c r="M30" s="70" t="s">
        <v>3204</v>
      </c>
      <c r="N30" s="62"/>
      <c r="O30" s="62" t="s">
        <v>3205</v>
      </c>
      <c r="P30" s="62"/>
      <c r="Q30" s="62" t="s">
        <v>3206</v>
      </c>
      <c r="R30" s="62" t="s">
        <v>2943</v>
      </c>
      <c r="S30" s="62" t="s">
        <v>2944</v>
      </c>
      <c r="T30" s="62" t="s">
        <v>3207</v>
      </c>
      <c r="U30" s="62" t="s">
        <v>2946</v>
      </c>
      <c r="V30" s="62" t="s">
        <v>2947</v>
      </c>
      <c r="W30" s="62" t="s">
        <v>3208</v>
      </c>
      <c r="X30" s="62" t="s">
        <v>3209</v>
      </c>
      <c r="Y30" s="62" t="s">
        <v>2950</v>
      </c>
      <c r="Z30" s="62" t="s">
        <v>2951</v>
      </c>
    </row>
    <row r="31" spans="1:26" ht="15.75" hidden="1" customHeight="1">
      <c r="A31" s="70">
        <v>10</v>
      </c>
      <c r="B31" s="70">
        <v>55721637</v>
      </c>
      <c r="C31" s="70">
        <v>164914</v>
      </c>
      <c r="D31" s="62" t="s">
        <v>3210</v>
      </c>
      <c r="E31" s="70" t="s">
        <v>2760</v>
      </c>
      <c r="F31" s="70" t="s">
        <v>2759</v>
      </c>
      <c r="G31" s="70" t="s">
        <v>2934</v>
      </c>
      <c r="H31" s="156">
        <v>44197</v>
      </c>
      <c r="I31" s="70" t="s">
        <v>3175</v>
      </c>
      <c r="J31" s="70" t="s">
        <v>3193</v>
      </c>
      <c r="K31" s="70"/>
      <c r="L31" s="70" t="s">
        <v>3211</v>
      </c>
      <c r="M31" s="70" t="s">
        <v>3212</v>
      </c>
      <c r="N31" s="62"/>
      <c r="O31" s="62" t="s">
        <v>3213</v>
      </c>
      <c r="P31" s="62"/>
      <c r="Q31" s="62" t="s">
        <v>3214</v>
      </c>
      <c r="R31" s="62" t="s">
        <v>2943</v>
      </c>
      <c r="S31" s="62" t="s">
        <v>2944</v>
      </c>
      <c r="T31" s="62" t="s">
        <v>3108</v>
      </c>
      <c r="U31" s="62" t="s">
        <v>2946</v>
      </c>
      <c r="V31" s="62" t="s">
        <v>2947</v>
      </c>
      <c r="W31" s="62" t="s">
        <v>3215</v>
      </c>
      <c r="X31" s="62" t="s">
        <v>3216</v>
      </c>
      <c r="Y31" s="62" t="s">
        <v>2950</v>
      </c>
      <c r="Z31" s="62" t="s">
        <v>2951</v>
      </c>
    </row>
    <row r="32" spans="1:26" ht="15.75" hidden="1" customHeight="1">
      <c r="A32" s="70">
        <v>3</v>
      </c>
      <c r="B32" s="70">
        <v>48624448</v>
      </c>
      <c r="C32" s="70">
        <v>345860</v>
      </c>
      <c r="D32" s="62" t="s">
        <v>3217</v>
      </c>
      <c r="E32" s="70" t="s">
        <v>2744</v>
      </c>
      <c r="F32" s="70" t="s">
        <v>2778</v>
      </c>
      <c r="G32" s="70" t="s">
        <v>2934</v>
      </c>
      <c r="H32" s="156">
        <v>44197</v>
      </c>
      <c r="I32" s="70" t="s">
        <v>3218</v>
      </c>
      <c r="J32" s="70"/>
      <c r="K32" s="70"/>
      <c r="L32" s="70" t="s">
        <v>3219</v>
      </c>
      <c r="M32" s="70" t="s">
        <v>3220</v>
      </c>
      <c r="N32" s="62"/>
      <c r="O32" s="62" t="s">
        <v>3221</v>
      </c>
      <c r="P32" s="62"/>
      <c r="Q32" s="62" t="s">
        <v>3222</v>
      </c>
      <c r="R32" s="62" t="s">
        <v>2943</v>
      </c>
      <c r="S32" s="62" t="s">
        <v>2944</v>
      </c>
      <c r="T32" s="62" t="s">
        <v>2999</v>
      </c>
      <c r="U32" s="62" t="s">
        <v>2946</v>
      </c>
      <c r="V32" s="62" t="s">
        <v>2947</v>
      </c>
      <c r="W32" s="62" t="s">
        <v>3223</v>
      </c>
      <c r="X32" s="62" t="s">
        <v>3224</v>
      </c>
      <c r="Y32" s="62" t="s">
        <v>2950</v>
      </c>
      <c r="Z32" s="62" t="s">
        <v>2951</v>
      </c>
    </row>
    <row r="33" spans="1:26" ht="15.75" hidden="1" customHeight="1">
      <c r="A33" s="70">
        <v>7</v>
      </c>
      <c r="B33" s="70">
        <v>30649230</v>
      </c>
      <c r="C33" s="70">
        <v>360006</v>
      </c>
      <c r="D33" s="62" t="s">
        <v>3225</v>
      </c>
      <c r="E33" s="70" t="s">
        <v>2760</v>
      </c>
      <c r="F33" s="70" t="s">
        <v>2759</v>
      </c>
      <c r="G33" s="70" t="s">
        <v>2934</v>
      </c>
      <c r="H33" s="156">
        <v>44197</v>
      </c>
      <c r="I33" s="70" t="s">
        <v>3226</v>
      </c>
      <c r="J33" s="70"/>
      <c r="K33" s="70"/>
      <c r="L33" s="70" t="s">
        <v>3227</v>
      </c>
      <c r="M33" s="70" t="s">
        <v>3228</v>
      </c>
      <c r="N33" s="62"/>
      <c r="O33" s="62" t="s">
        <v>3229</v>
      </c>
      <c r="P33" s="62"/>
      <c r="Q33" s="62" t="s">
        <v>3230</v>
      </c>
      <c r="R33" s="62" t="s">
        <v>2943</v>
      </c>
      <c r="S33" s="62" t="s">
        <v>2944</v>
      </c>
      <c r="T33" s="62" t="s">
        <v>3041</v>
      </c>
      <c r="U33" s="62" t="s">
        <v>2946</v>
      </c>
      <c r="V33" s="62" t="s">
        <v>2947</v>
      </c>
      <c r="W33" s="62" t="s">
        <v>3231</v>
      </c>
      <c r="X33" s="62" t="s">
        <v>3232</v>
      </c>
      <c r="Y33" s="62" t="s">
        <v>3023</v>
      </c>
      <c r="Z33" s="62" t="s">
        <v>2951</v>
      </c>
    </row>
    <row r="34" spans="1:26" ht="15.75" hidden="1" customHeight="1">
      <c r="A34" s="70">
        <v>19</v>
      </c>
      <c r="B34" s="70">
        <v>39997941</v>
      </c>
      <c r="C34" s="70">
        <v>329238</v>
      </c>
      <c r="D34" s="62" t="s">
        <v>3233</v>
      </c>
      <c r="E34" s="70" t="s">
        <v>2744</v>
      </c>
      <c r="F34" s="70" t="s">
        <v>2778</v>
      </c>
      <c r="G34" s="70" t="s">
        <v>2934</v>
      </c>
      <c r="H34" s="156">
        <v>44197</v>
      </c>
      <c r="I34" s="70" t="s">
        <v>3234</v>
      </c>
      <c r="J34" s="70" t="s">
        <v>3047</v>
      </c>
      <c r="K34" s="70"/>
      <c r="L34" s="70" t="s">
        <v>3235</v>
      </c>
      <c r="M34" s="70" t="s">
        <v>3236</v>
      </c>
      <c r="N34" s="62"/>
      <c r="O34" s="62" t="s">
        <v>3237</v>
      </c>
      <c r="P34" s="62"/>
      <c r="Q34" s="62" t="s">
        <v>3238</v>
      </c>
      <c r="R34" s="62" t="s">
        <v>2943</v>
      </c>
      <c r="S34" s="62" t="s">
        <v>2944</v>
      </c>
      <c r="T34" s="62" t="s">
        <v>2945</v>
      </c>
      <c r="U34" s="62" t="s">
        <v>2946</v>
      </c>
      <c r="V34" s="62" t="s">
        <v>2947</v>
      </c>
      <c r="W34" s="62" t="s">
        <v>3239</v>
      </c>
      <c r="X34" s="62" t="s">
        <v>3240</v>
      </c>
      <c r="Y34" s="62" t="s">
        <v>3023</v>
      </c>
      <c r="Z34" s="62" t="s">
        <v>2951</v>
      </c>
    </row>
    <row r="35" spans="1:26" ht="15.75" hidden="1" customHeight="1">
      <c r="A35" s="70">
        <v>17</v>
      </c>
      <c r="B35" s="70">
        <v>7979002</v>
      </c>
      <c r="C35" s="70">
        <v>325876</v>
      </c>
      <c r="D35" s="62" t="s">
        <v>3241</v>
      </c>
      <c r="E35" s="70" t="s">
        <v>2760</v>
      </c>
      <c r="F35" s="70" t="s">
        <v>2759</v>
      </c>
      <c r="G35" s="70" t="s">
        <v>2934</v>
      </c>
      <c r="H35" s="156">
        <v>44197</v>
      </c>
      <c r="I35" s="70" t="s">
        <v>3242</v>
      </c>
      <c r="J35" s="70" t="s">
        <v>3243</v>
      </c>
      <c r="K35" s="70"/>
      <c r="L35" s="70" t="s">
        <v>3244</v>
      </c>
      <c r="M35" s="70" t="s">
        <v>3245</v>
      </c>
      <c r="N35" s="62"/>
      <c r="O35" s="62" t="s">
        <v>3246</v>
      </c>
      <c r="P35" s="62"/>
      <c r="Q35" s="62" t="s">
        <v>3247</v>
      </c>
      <c r="R35" s="62" t="s">
        <v>2943</v>
      </c>
      <c r="S35" s="62" t="s">
        <v>2944</v>
      </c>
      <c r="T35" s="62" t="s">
        <v>3031</v>
      </c>
      <c r="U35" s="62" t="s">
        <v>2946</v>
      </c>
      <c r="V35" s="62" t="s">
        <v>2947</v>
      </c>
      <c r="W35" s="62" t="s">
        <v>3248</v>
      </c>
      <c r="X35" s="62" t="s">
        <v>3249</v>
      </c>
      <c r="Y35" s="62" t="s">
        <v>2950</v>
      </c>
      <c r="Z35" s="62" t="s">
        <v>2951</v>
      </c>
    </row>
    <row r="36" spans="1:26" ht="15.75" hidden="1" customHeight="1">
      <c r="A36" s="70">
        <v>6</v>
      </c>
      <c r="B36" s="70">
        <v>152722394</v>
      </c>
      <c r="C36" s="70">
        <v>355916</v>
      </c>
      <c r="D36" s="62" t="s">
        <v>3250</v>
      </c>
      <c r="E36" s="70" t="s">
        <v>2760</v>
      </c>
      <c r="F36" s="70" t="s">
        <v>2759</v>
      </c>
      <c r="G36" s="70" t="s">
        <v>2934</v>
      </c>
      <c r="H36" s="156">
        <v>44197</v>
      </c>
      <c r="I36" s="70" t="s">
        <v>3251</v>
      </c>
      <c r="J36" s="70" t="s">
        <v>2965</v>
      </c>
      <c r="K36" s="70"/>
      <c r="L36" s="70" t="s">
        <v>3252</v>
      </c>
      <c r="M36" s="70" t="s">
        <v>3253</v>
      </c>
      <c r="N36" s="62"/>
      <c r="O36" s="62" t="s">
        <v>3254</v>
      </c>
      <c r="P36" s="62"/>
      <c r="Q36" s="62" t="s">
        <v>3255</v>
      </c>
      <c r="R36" s="62" t="s">
        <v>2943</v>
      </c>
      <c r="S36" s="62" t="s">
        <v>2944</v>
      </c>
      <c r="T36" s="62" t="s">
        <v>3010</v>
      </c>
      <c r="U36" s="62" t="s">
        <v>2946</v>
      </c>
      <c r="V36" s="62" t="s">
        <v>2947</v>
      </c>
      <c r="W36" s="62" t="s">
        <v>3256</v>
      </c>
      <c r="X36" s="62" t="s">
        <v>3257</v>
      </c>
      <c r="Y36" s="62" t="s">
        <v>2950</v>
      </c>
      <c r="Z36" s="62" t="s">
        <v>2951</v>
      </c>
    </row>
    <row r="37" spans="1:26" ht="15.75" hidden="1" customHeight="1">
      <c r="A37" s="70">
        <v>4</v>
      </c>
      <c r="B37" s="70">
        <v>169606664</v>
      </c>
      <c r="C37" s="70">
        <v>128096</v>
      </c>
      <c r="D37" s="62" t="s">
        <v>3258</v>
      </c>
      <c r="E37" s="70" t="s">
        <v>2760</v>
      </c>
      <c r="F37" s="70" t="s">
        <v>2759</v>
      </c>
      <c r="G37" s="70" t="s">
        <v>2934</v>
      </c>
      <c r="H37" s="156">
        <v>44197</v>
      </c>
      <c r="I37" s="70" t="s">
        <v>3259</v>
      </c>
      <c r="J37" s="70" t="s">
        <v>3260</v>
      </c>
      <c r="K37" s="70"/>
      <c r="L37" s="70" t="s">
        <v>3261</v>
      </c>
      <c r="M37" s="70" t="s">
        <v>3262</v>
      </c>
      <c r="N37" s="62"/>
      <c r="O37" s="62" t="s">
        <v>3263</v>
      </c>
      <c r="P37" s="62"/>
      <c r="Q37" s="62" t="s">
        <v>3264</v>
      </c>
      <c r="R37" s="62" t="s">
        <v>2943</v>
      </c>
      <c r="S37" s="62" t="s">
        <v>2944</v>
      </c>
      <c r="T37" s="62" t="s">
        <v>2999</v>
      </c>
      <c r="U37" s="62" t="s">
        <v>2946</v>
      </c>
      <c r="V37" s="62" t="s">
        <v>2947</v>
      </c>
      <c r="W37" s="62" t="s">
        <v>3265</v>
      </c>
      <c r="X37" s="62" t="s">
        <v>3266</v>
      </c>
      <c r="Y37" s="62" t="s">
        <v>2950</v>
      </c>
      <c r="Z37" s="62" t="s">
        <v>2951</v>
      </c>
    </row>
    <row r="38" spans="1:26" ht="15.75" hidden="1" customHeight="1">
      <c r="A38" s="70">
        <v>9</v>
      </c>
      <c r="B38" s="70">
        <v>312088</v>
      </c>
      <c r="C38" s="70">
        <v>366546</v>
      </c>
      <c r="D38" s="62" t="s">
        <v>3267</v>
      </c>
      <c r="E38" s="70" t="s">
        <v>2744</v>
      </c>
      <c r="F38" s="70" t="s">
        <v>2759</v>
      </c>
      <c r="G38" s="70" t="s">
        <v>2934</v>
      </c>
      <c r="H38" s="156">
        <v>44197</v>
      </c>
      <c r="I38" s="70" t="s">
        <v>3268</v>
      </c>
      <c r="J38" s="70" t="s">
        <v>3269</v>
      </c>
      <c r="K38" s="70" t="s">
        <v>2994</v>
      </c>
      <c r="L38" s="70" t="s">
        <v>3270</v>
      </c>
      <c r="M38" s="70" t="s">
        <v>3177</v>
      </c>
      <c r="N38" s="62"/>
      <c r="O38" s="62" t="s">
        <v>3178</v>
      </c>
      <c r="P38" s="62"/>
      <c r="Q38" s="62" t="s">
        <v>3271</v>
      </c>
      <c r="R38" s="62" t="s">
        <v>2943</v>
      </c>
      <c r="S38" s="62" t="s">
        <v>2944</v>
      </c>
      <c r="T38" s="62" t="s">
        <v>3272</v>
      </c>
      <c r="U38" s="62" t="s">
        <v>2946</v>
      </c>
      <c r="V38" s="62" t="s">
        <v>2947</v>
      </c>
      <c r="W38" s="62" t="s">
        <v>3273</v>
      </c>
      <c r="X38" s="62" t="s">
        <v>3181</v>
      </c>
      <c r="Y38" s="62" t="s">
        <v>2950</v>
      </c>
      <c r="Z38" s="62" t="s">
        <v>2951</v>
      </c>
    </row>
    <row r="39" spans="1:26" ht="15.75" hidden="1" customHeight="1">
      <c r="A39" s="70">
        <v>22</v>
      </c>
      <c r="B39" s="70">
        <v>33679277</v>
      </c>
      <c r="C39" s="70">
        <v>167250</v>
      </c>
      <c r="D39" s="62" t="s">
        <v>3274</v>
      </c>
      <c r="E39" s="70" t="s">
        <v>2744</v>
      </c>
      <c r="F39" s="70" t="s">
        <v>2778</v>
      </c>
      <c r="G39" s="70" t="s">
        <v>2934</v>
      </c>
      <c r="H39" s="156">
        <v>44197</v>
      </c>
      <c r="I39" s="70" t="s">
        <v>3275</v>
      </c>
      <c r="J39" s="70" t="s">
        <v>2994</v>
      </c>
      <c r="K39" s="70"/>
      <c r="L39" s="70" t="s">
        <v>3276</v>
      </c>
      <c r="M39" s="70" t="s">
        <v>3277</v>
      </c>
      <c r="N39" s="62"/>
      <c r="O39" s="62" t="s">
        <v>3278</v>
      </c>
      <c r="P39" s="62"/>
      <c r="Q39" s="62" t="s">
        <v>3279</v>
      </c>
      <c r="R39" s="62" t="s">
        <v>2943</v>
      </c>
      <c r="S39" s="62" t="s">
        <v>2944</v>
      </c>
      <c r="T39" s="62" t="s">
        <v>3280</v>
      </c>
      <c r="U39" s="62" t="s">
        <v>2946</v>
      </c>
      <c r="V39" s="62" t="s">
        <v>2947</v>
      </c>
      <c r="W39" s="62" t="s">
        <v>3281</v>
      </c>
      <c r="X39" s="62" t="s">
        <v>3282</v>
      </c>
      <c r="Y39" s="62" t="s">
        <v>3023</v>
      </c>
      <c r="Z39" s="62" t="s">
        <v>2951</v>
      </c>
    </row>
    <row r="40" spans="1:26" ht="15.75" hidden="1" customHeight="1">
      <c r="A40" s="70">
        <v>17</v>
      </c>
      <c r="B40" s="70">
        <v>59793412</v>
      </c>
      <c r="C40" s="70">
        <v>4738</v>
      </c>
      <c r="D40" s="62" t="s">
        <v>3283</v>
      </c>
      <c r="E40" s="70" t="s">
        <v>2760</v>
      </c>
      <c r="F40" s="70" t="s">
        <v>2759</v>
      </c>
      <c r="G40" s="70" t="s">
        <v>2934</v>
      </c>
      <c r="H40" s="156">
        <v>44197</v>
      </c>
      <c r="I40" s="70" t="s">
        <v>3284</v>
      </c>
      <c r="J40" s="70"/>
      <c r="K40" s="70"/>
      <c r="L40" s="70" t="s">
        <v>3285</v>
      </c>
      <c r="M40" s="70" t="s">
        <v>3286</v>
      </c>
      <c r="N40" s="62"/>
      <c r="O40" s="62" t="s">
        <v>3287</v>
      </c>
      <c r="P40" s="62"/>
      <c r="Q40" s="62" t="s">
        <v>3288</v>
      </c>
      <c r="R40" s="62" t="s">
        <v>2943</v>
      </c>
      <c r="S40" s="62" t="s">
        <v>2944</v>
      </c>
      <c r="T40" s="62" t="s">
        <v>3289</v>
      </c>
      <c r="U40" s="62" t="s">
        <v>2946</v>
      </c>
      <c r="V40" s="62" t="s">
        <v>2947</v>
      </c>
      <c r="W40" s="62" t="s">
        <v>3290</v>
      </c>
      <c r="X40" s="62" t="s">
        <v>3291</v>
      </c>
      <c r="Y40" s="62" t="s">
        <v>3292</v>
      </c>
      <c r="Z40" s="62" t="s">
        <v>2951</v>
      </c>
    </row>
    <row r="41" spans="1:26" ht="15.75" hidden="1" customHeight="1">
      <c r="A41" s="70">
        <v>19</v>
      </c>
      <c r="B41" s="70">
        <v>40900413</v>
      </c>
      <c r="C41" s="70">
        <v>329253</v>
      </c>
      <c r="D41" s="62" t="s">
        <v>3293</v>
      </c>
      <c r="E41" s="70" t="s">
        <v>2744</v>
      </c>
      <c r="F41" s="70" t="s">
        <v>2778</v>
      </c>
      <c r="G41" s="70" t="s">
        <v>2934</v>
      </c>
      <c r="H41" s="156">
        <v>44197</v>
      </c>
      <c r="I41" s="70" t="s">
        <v>3294</v>
      </c>
      <c r="J41" s="70" t="s">
        <v>3295</v>
      </c>
      <c r="K41" s="70" t="s">
        <v>3296</v>
      </c>
      <c r="L41" s="70" t="s">
        <v>3297</v>
      </c>
      <c r="M41" s="70" t="s">
        <v>3298</v>
      </c>
      <c r="N41" s="62"/>
      <c r="O41" s="62" t="s">
        <v>3299</v>
      </c>
      <c r="P41" s="62"/>
      <c r="Q41" s="62" t="s">
        <v>3300</v>
      </c>
      <c r="R41" s="62" t="s">
        <v>2943</v>
      </c>
      <c r="S41" s="62" t="s">
        <v>2944</v>
      </c>
      <c r="T41" s="62" t="s">
        <v>3020</v>
      </c>
      <c r="U41" s="62" t="s">
        <v>2946</v>
      </c>
      <c r="V41" s="62" t="s">
        <v>2947</v>
      </c>
      <c r="W41" s="62" t="s">
        <v>3301</v>
      </c>
      <c r="X41" s="62" t="s">
        <v>3302</v>
      </c>
      <c r="Y41" s="62" t="s">
        <v>3303</v>
      </c>
      <c r="Z41" s="62" t="s">
        <v>2951</v>
      </c>
    </row>
    <row r="42" spans="1:26" ht="15.75" hidden="1" customHeight="1">
      <c r="A42" s="70">
        <v>1</v>
      </c>
      <c r="B42" s="70">
        <v>201012575</v>
      </c>
      <c r="C42" s="70">
        <v>294710</v>
      </c>
      <c r="D42" s="62" t="s">
        <v>3304</v>
      </c>
      <c r="E42" s="70" t="s">
        <v>2760</v>
      </c>
      <c r="F42" s="70" t="s">
        <v>2759</v>
      </c>
      <c r="G42" s="70" t="s">
        <v>2934</v>
      </c>
      <c r="H42" s="156">
        <v>44197</v>
      </c>
      <c r="I42" s="70" t="s">
        <v>2974</v>
      </c>
      <c r="J42" s="70" t="s">
        <v>3305</v>
      </c>
      <c r="K42" s="70" t="s">
        <v>3047</v>
      </c>
      <c r="L42" s="70" t="s">
        <v>3306</v>
      </c>
      <c r="M42" s="70" t="s">
        <v>3307</v>
      </c>
      <c r="N42" s="62"/>
      <c r="O42" s="62" t="s">
        <v>3308</v>
      </c>
      <c r="P42" s="62"/>
      <c r="Q42" s="62" t="s">
        <v>3309</v>
      </c>
      <c r="R42" s="62" t="s">
        <v>2943</v>
      </c>
      <c r="S42" s="62" t="s">
        <v>2944</v>
      </c>
      <c r="T42" s="62" t="s">
        <v>3010</v>
      </c>
      <c r="U42" s="62" t="s">
        <v>2946</v>
      </c>
      <c r="V42" s="62" t="s">
        <v>2947</v>
      </c>
      <c r="W42" s="62" t="s">
        <v>3310</v>
      </c>
      <c r="X42" s="62" t="s">
        <v>3311</v>
      </c>
      <c r="Y42" s="62" t="s">
        <v>2950</v>
      </c>
      <c r="Z42" s="62" t="s">
        <v>2951</v>
      </c>
    </row>
    <row r="43" spans="1:26" ht="15.75" hidden="1" customHeight="1">
      <c r="A43" s="70">
        <v>11</v>
      </c>
      <c r="B43" s="70">
        <v>67250676</v>
      </c>
      <c r="C43" s="70">
        <v>41184</v>
      </c>
      <c r="D43" s="62" t="s">
        <v>3312</v>
      </c>
      <c r="E43" s="70" t="s">
        <v>2760</v>
      </c>
      <c r="F43" s="70" t="s">
        <v>2759</v>
      </c>
      <c r="G43" s="70" t="s">
        <v>2934</v>
      </c>
      <c r="H43" s="156">
        <v>44197</v>
      </c>
      <c r="I43" s="70" t="s">
        <v>3313</v>
      </c>
      <c r="J43" s="70" t="s">
        <v>3314</v>
      </c>
      <c r="K43" s="70" t="s">
        <v>2994</v>
      </c>
      <c r="L43" s="70" t="s">
        <v>3315</v>
      </c>
      <c r="M43" s="70" t="s">
        <v>3316</v>
      </c>
      <c r="N43" s="62"/>
      <c r="O43" s="62" t="s">
        <v>3317</v>
      </c>
      <c r="P43" s="62"/>
      <c r="Q43" s="62" t="s">
        <v>3318</v>
      </c>
      <c r="R43" s="62" t="s">
        <v>2943</v>
      </c>
      <c r="S43" s="62" t="s">
        <v>2944</v>
      </c>
      <c r="T43" s="62" t="s">
        <v>3319</v>
      </c>
      <c r="U43" s="62" t="s">
        <v>2946</v>
      </c>
      <c r="V43" s="62" t="s">
        <v>2947</v>
      </c>
      <c r="W43" s="62" t="s">
        <v>3320</v>
      </c>
      <c r="X43" s="62" t="s">
        <v>3321</v>
      </c>
      <c r="Y43" s="62" t="s">
        <v>2950</v>
      </c>
      <c r="Z43" s="62" t="s">
        <v>2951</v>
      </c>
    </row>
    <row r="44" spans="1:26" ht="15.75" hidden="1" customHeight="1">
      <c r="A44" s="70">
        <v>18</v>
      </c>
      <c r="B44" s="70">
        <v>21512176</v>
      </c>
      <c r="C44" s="70">
        <v>326335</v>
      </c>
      <c r="D44" s="62" t="s">
        <v>3322</v>
      </c>
      <c r="E44" s="70" t="s">
        <v>2744</v>
      </c>
      <c r="F44" s="70" t="s">
        <v>2778</v>
      </c>
      <c r="G44" s="70" t="s">
        <v>2934</v>
      </c>
      <c r="H44" s="156">
        <v>44197</v>
      </c>
      <c r="I44" s="70" t="s">
        <v>3323</v>
      </c>
      <c r="J44" s="70" t="s">
        <v>3324</v>
      </c>
      <c r="K44" s="70" t="s">
        <v>3243</v>
      </c>
      <c r="L44" s="70" t="s">
        <v>3325</v>
      </c>
      <c r="M44" s="70" t="s">
        <v>3326</v>
      </c>
      <c r="N44" s="62"/>
      <c r="O44" s="62" t="s">
        <v>3327</v>
      </c>
      <c r="P44" s="62"/>
      <c r="Q44" s="62" t="s">
        <v>3328</v>
      </c>
      <c r="R44" s="62" t="s">
        <v>2943</v>
      </c>
      <c r="S44" s="62" t="s">
        <v>2944</v>
      </c>
      <c r="T44" s="62" t="s">
        <v>3272</v>
      </c>
      <c r="U44" s="62" t="s">
        <v>2946</v>
      </c>
      <c r="V44" s="62" t="s">
        <v>2947</v>
      </c>
      <c r="W44" s="62" t="s">
        <v>3329</v>
      </c>
      <c r="X44" s="62" t="s">
        <v>3330</v>
      </c>
      <c r="Y44" s="62" t="s">
        <v>2950</v>
      </c>
      <c r="Z44" s="62" t="s">
        <v>2951</v>
      </c>
    </row>
    <row r="45" spans="1:26" ht="15.75" hidden="1" customHeight="1">
      <c r="A45" s="70">
        <v>17</v>
      </c>
      <c r="B45" s="70">
        <v>73725487</v>
      </c>
      <c r="C45" s="70">
        <v>325125</v>
      </c>
      <c r="D45" s="62" t="s">
        <v>3331</v>
      </c>
      <c r="E45" s="70" t="s">
        <v>2744</v>
      </c>
      <c r="F45" s="70" t="s">
        <v>2778</v>
      </c>
      <c r="G45" s="70" t="s">
        <v>2934</v>
      </c>
      <c r="H45" s="156">
        <v>44197</v>
      </c>
      <c r="I45" s="70" t="s">
        <v>3045</v>
      </c>
      <c r="J45" s="70" t="s">
        <v>3226</v>
      </c>
      <c r="K45" s="70" t="s">
        <v>3047</v>
      </c>
      <c r="L45" s="70" t="s">
        <v>3332</v>
      </c>
      <c r="M45" s="70" t="s">
        <v>3333</v>
      </c>
      <c r="N45" s="62"/>
      <c r="O45" s="62" t="s">
        <v>3334</v>
      </c>
      <c r="P45" s="62"/>
      <c r="Q45" s="62" t="s">
        <v>3335</v>
      </c>
      <c r="R45" s="62" t="s">
        <v>2943</v>
      </c>
      <c r="S45" s="62" t="s">
        <v>2944</v>
      </c>
      <c r="T45" s="62" t="s">
        <v>2999</v>
      </c>
      <c r="U45" s="62" t="s">
        <v>2946</v>
      </c>
      <c r="V45" s="62" t="s">
        <v>2947</v>
      </c>
      <c r="W45" s="62" t="s">
        <v>3336</v>
      </c>
      <c r="X45" s="62" t="s">
        <v>3337</v>
      </c>
      <c r="Y45" s="62" t="s">
        <v>3023</v>
      </c>
      <c r="Z45" s="62" t="s">
        <v>2951</v>
      </c>
    </row>
    <row r="46" spans="1:26" ht="15.75" hidden="1" customHeight="1">
      <c r="A46" s="70">
        <v>17</v>
      </c>
      <c r="B46" s="70">
        <v>45008518</v>
      </c>
      <c r="C46" s="70">
        <v>205629</v>
      </c>
      <c r="D46" s="62" t="s">
        <v>3338</v>
      </c>
      <c r="E46" s="70" t="s">
        <v>2744</v>
      </c>
      <c r="F46" s="70" t="s">
        <v>2778</v>
      </c>
      <c r="G46" s="70" t="s">
        <v>2934</v>
      </c>
      <c r="H46" s="156">
        <v>44197</v>
      </c>
      <c r="I46" s="70" t="s">
        <v>3174</v>
      </c>
      <c r="J46" s="70" t="s">
        <v>3339</v>
      </c>
      <c r="K46" s="70" t="s">
        <v>3047</v>
      </c>
      <c r="L46" s="70" t="s">
        <v>3340</v>
      </c>
      <c r="M46" s="70" t="s">
        <v>3341</v>
      </c>
      <c r="N46" s="62"/>
      <c r="O46" s="62" t="s">
        <v>3342</v>
      </c>
      <c r="P46" s="62"/>
      <c r="Q46" s="62" t="s">
        <v>3343</v>
      </c>
      <c r="R46" s="62" t="s">
        <v>2943</v>
      </c>
      <c r="S46" s="62" t="s">
        <v>2944</v>
      </c>
      <c r="T46" s="62" t="s">
        <v>3072</v>
      </c>
      <c r="U46" s="62" t="s">
        <v>2946</v>
      </c>
      <c r="V46" s="62" t="s">
        <v>2947</v>
      </c>
      <c r="W46" s="62" t="s">
        <v>3344</v>
      </c>
      <c r="X46" s="62" t="s">
        <v>3345</v>
      </c>
      <c r="Y46" s="62" t="s">
        <v>3099</v>
      </c>
      <c r="Z46" s="62" t="s">
        <v>2951</v>
      </c>
    </row>
    <row r="47" spans="1:26" ht="15.75" hidden="1" customHeight="1">
      <c r="A47" s="70">
        <v>12</v>
      </c>
      <c r="B47" s="70">
        <v>49425776</v>
      </c>
      <c r="C47" s="70">
        <v>94160</v>
      </c>
      <c r="D47" s="62" t="s">
        <v>3346</v>
      </c>
      <c r="E47" s="70" t="s">
        <v>2760</v>
      </c>
      <c r="F47" s="70" t="s">
        <v>2759</v>
      </c>
      <c r="G47" s="70" t="s">
        <v>2934</v>
      </c>
      <c r="H47" s="156">
        <v>44197</v>
      </c>
      <c r="I47" s="70" t="s">
        <v>3347</v>
      </c>
      <c r="J47" s="70" t="s">
        <v>2965</v>
      </c>
      <c r="K47" s="70"/>
      <c r="L47" s="70" t="s">
        <v>3348</v>
      </c>
      <c r="M47" s="70" t="s">
        <v>3349</v>
      </c>
      <c r="N47" s="62"/>
      <c r="O47" s="62" t="s">
        <v>3350</v>
      </c>
      <c r="P47" s="62"/>
      <c r="Q47" s="62" t="s">
        <v>3351</v>
      </c>
      <c r="R47" s="62" t="s">
        <v>2943</v>
      </c>
      <c r="S47" s="62" t="s">
        <v>2944</v>
      </c>
      <c r="T47" s="62" t="s">
        <v>3319</v>
      </c>
      <c r="U47" s="62" t="s">
        <v>2946</v>
      </c>
      <c r="V47" s="62" t="s">
        <v>2947</v>
      </c>
      <c r="W47" s="62" t="s">
        <v>3352</v>
      </c>
      <c r="X47" s="62" t="s">
        <v>3001</v>
      </c>
      <c r="Y47" s="62" t="s">
        <v>2950</v>
      </c>
      <c r="Z47" s="62" t="s">
        <v>2951</v>
      </c>
    </row>
    <row r="48" spans="1:26" ht="15.75" hidden="1" customHeight="1">
      <c r="A48" s="70">
        <v>6</v>
      </c>
      <c r="B48" s="70">
        <v>152720813</v>
      </c>
      <c r="C48" s="70">
        <v>355914</v>
      </c>
      <c r="D48" s="62" t="s">
        <v>3353</v>
      </c>
      <c r="E48" s="70" t="s">
        <v>2759</v>
      </c>
      <c r="F48" s="70" t="s">
        <v>2760</v>
      </c>
      <c r="G48" s="70" t="s">
        <v>2934</v>
      </c>
      <c r="H48" s="156">
        <v>44197</v>
      </c>
      <c r="I48" s="70" t="s">
        <v>2975</v>
      </c>
      <c r="J48" s="70" t="s">
        <v>3047</v>
      </c>
      <c r="K48" s="70"/>
      <c r="L48" s="70" t="s">
        <v>3354</v>
      </c>
      <c r="M48" s="70" t="s">
        <v>3355</v>
      </c>
      <c r="N48" s="62"/>
      <c r="O48" s="62" t="s">
        <v>3356</v>
      </c>
      <c r="P48" s="62"/>
      <c r="Q48" s="62" t="s">
        <v>3357</v>
      </c>
      <c r="R48" s="62" t="s">
        <v>2943</v>
      </c>
      <c r="S48" s="62" t="s">
        <v>2944</v>
      </c>
      <c r="T48" s="62" t="s">
        <v>3319</v>
      </c>
      <c r="U48" s="62" t="s">
        <v>2946</v>
      </c>
      <c r="V48" s="62" t="s">
        <v>2947</v>
      </c>
      <c r="W48" s="62" t="s">
        <v>3358</v>
      </c>
      <c r="X48" s="62" t="s">
        <v>3257</v>
      </c>
      <c r="Y48" s="62" t="s">
        <v>2950</v>
      </c>
      <c r="Z48" s="62" t="s">
        <v>2951</v>
      </c>
    </row>
    <row r="49" spans="1:26" ht="15.75" hidden="1" customHeight="1">
      <c r="A49" s="70">
        <v>16</v>
      </c>
      <c r="B49" s="70">
        <v>70293051</v>
      </c>
      <c r="C49" s="70">
        <v>320336</v>
      </c>
      <c r="D49" s="62" t="s">
        <v>3359</v>
      </c>
      <c r="E49" s="70" t="s">
        <v>2744</v>
      </c>
      <c r="F49" s="70" t="s">
        <v>2778</v>
      </c>
      <c r="G49" s="70" t="s">
        <v>2934</v>
      </c>
      <c r="H49" s="156">
        <v>44197</v>
      </c>
      <c r="I49" s="70" t="s">
        <v>3360</v>
      </c>
      <c r="J49" s="70" t="s">
        <v>3047</v>
      </c>
      <c r="K49" s="70"/>
      <c r="L49" s="70" t="s">
        <v>3361</v>
      </c>
      <c r="M49" s="70" t="s">
        <v>3362</v>
      </c>
      <c r="N49" s="62"/>
      <c r="O49" s="62" t="s">
        <v>3363</v>
      </c>
      <c r="P49" s="62"/>
      <c r="Q49" s="62" t="s">
        <v>3364</v>
      </c>
      <c r="R49" s="62" t="s">
        <v>2943</v>
      </c>
      <c r="S49" s="62" t="s">
        <v>2944</v>
      </c>
      <c r="T49" s="62" t="s">
        <v>2999</v>
      </c>
      <c r="U49" s="62" t="s">
        <v>2946</v>
      </c>
      <c r="V49" s="62" t="s">
        <v>2947</v>
      </c>
      <c r="W49" s="62" t="s">
        <v>3365</v>
      </c>
      <c r="X49" s="62" t="s">
        <v>3366</v>
      </c>
      <c r="Y49" s="62" t="s">
        <v>3023</v>
      </c>
      <c r="Z49" s="62" t="s">
        <v>2951</v>
      </c>
    </row>
    <row r="50" spans="1:26" ht="15.75" hidden="1" customHeight="1">
      <c r="A50" s="70">
        <v>17</v>
      </c>
      <c r="B50" s="70">
        <v>70118947</v>
      </c>
      <c r="C50" s="70">
        <v>195066</v>
      </c>
      <c r="D50" s="62" t="s">
        <v>3367</v>
      </c>
      <c r="E50" s="70" t="s">
        <v>2760</v>
      </c>
      <c r="F50" s="70" t="s">
        <v>2759</v>
      </c>
      <c r="G50" s="70" t="s">
        <v>2934</v>
      </c>
      <c r="H50" s="156">
        <v>44197</v>
      </c>
      <c r="I50" s="70" t="s">
        <v>3360</v>
      </c>
      <c r="J50" s="70" t="s">
        <v>2965</v>
      </c>
      <c r="K50" s="70"/>
      <c r="L50" s="70" t="s">
        <v>3368</v>
      </c>
      <c r="M50" s="70" t="s">
        <v>3369</v>
      </c>
      <c r="N50" s="62"/>
      <c r="O50" s="62" t="s">
        <v>3370</v>
      </c>
      <c r="P50" s="62"/>
      <c r="Q50" s="62" t="s">
        <v>3371</v>
      </c>
      <c r="R50" s="62" t="s">
        <v>2943</v>
      </c>
      <c r="S50" s="62" t="s">
        <v>2944</v>
      </c>
      <c r="T50" s="62" t="s">
        <v>2999</v>
      </c>
      <c r="U50" s="62" t="s">
        <v>2946</v>
      </c>
      <c r="V50" s="62" t="s">
        <v>2947</v>
      </c>
      <c r="W50" s="62" t="s">
        <v>3372</v>
      </c>
      <c r="X50" s="62" t="s">
        <v>3373</v>
      </c>
      <c r="Y50" s="62" t="s">
        <v>3023</v>
      </c>
      <c r="Z50" s="62" t="s">
        <v>2951</v>
      </c>
    </row>
    <row r="51" spans="1:26" ht="15.75" hidden="1" customHeight="1">
      <c r="A51" s="70">
        <v>1</v>
      </c>
      <c r="B51" s="70">
        <v>17314633</v>
      </c>
      <c r="C51" s="70">
        <v>210381</v>
      </c>
      <c r="D51" s="62" t="s">
        <v>3374</v>
      </c>
      <c r="E51" s="70" t="s">
        <v>2744</v>
      </c>
      <c r="F51" s="70" t="s">
        <v>2778</v>
      </c>
      <c r="G51" s="70" t="s">
        <v>2934</v>
      </c>
      <c r="H51" s="156">
        <v>44197</v>
      </c>
      <c r="I51" s="70" t="s">
        <v>3056</v>
      </c>
      <c r="J51" s="70" t="s">
        <v>3375</v>
      </c>
      <c r="K51" s="70" t="s">
        <v>2965</v>
      </c>
      <c r="L51" s="70" t="s">
        <v>3376</v>
      </c>
      <c r="M51" s="70" t="s">
        <v>3377</v>
      </c>
      <c r="N51" s="62"/>
      <c r="O51" s="62" t="s">
        <v>3378</v>
      </c>
      <c r="P51" s="62"/>
      <c r="Q51" s="62" t="s">
        <v>3379</v>
      </c>
      <c r="R51" s="62" t="s">
        <v>2943</v>
      </c>
      <c r="S51" s="62" t="s">
        <v>2944</v>
      </c>
      <c r="T51" s="62" t="s">
        <v>3380</v>
      </c>
      <c r="U51" s="62" t="s">
        <v>2946</v>
      </c>
      <c r="V51" s="62" t="s">
        <v>2947</v>
      </c>
      <c r="W51" s="62" t="s">
        <v>3381</v>
      </c>
      <c r="X51" s="62" t="s">
        <v>3382</v>
      </c>
      <c r="Y51" s="62" t="s">
        <v>3023</v>
      </c>
      <c r="Z51" s="62" t="s">
        <v>2951</v>
      </c>
    </row>
    <row r="52" spans="1:26" ht="15.75" hidden="1" customHeight="1">
      <c r="A52" s="70">
        <v>19</v>
      </c>
      <c r="B52" s="70">
        <v>39412028</v>
      </c>
      <c r="C52" s="70">
        <v>329219</v>
      </c>
      <c r="D52" s="62" t="s">
        <v>3383</v>
      </c>
      <c r="E52" s="70" t="s">
        <v>2744</v>
      </c>
      <c r="F52" s="70" t="s">
        <v>2778</v>
      </c>
      <c r="G52" s="70" t="s">
        <v>2934</v>
      </c>
      <c r="H52" s="156">
        <v>44197</v>
      </c>
      <c r="I52" s="70" t="s">
        <v>3384</v>
      </c>
      <c r="J52" s="70"/>
      <c r="K52" s="70"/>
      <c r="L52" s="70" t="s">
        <v>3385</v>
      </c>
      <c r="M52" s="70" t="s">
        <v>3386</v>
      </c>
      <c r="N52" s="62"/>
      <c r="O52" s="62" t="s">
        <v>3387</v>
      </c>
      <c r="P52" s="62"/>
      <c r="Q52" s="62" t="s">
        <v>3388</v>
      </c>
      <c r="R52" s="62" t="s">
        <v>2943</v>
      </c>
      <c r="S52" s="62" t="s">
        <v>2944</v>
      </c>
      <c r="T52" s="62" t="s">
        <v>2999</v>
      </c>
      <c r="U52" s="62" t="s">
        <v>2946</v>
      </c>
      <c r="V52" s="62" t="s">
        <v>2947</v>
      </c>
      <c r="W52" s="62" t="s">
        <v>3389</v>
      </c>
      <c r="X52" s="62" t="s">
        <v>3390</v>
      </c>
      <c r="Y52" s="62" t="s">
        <v>3002</v>
      </c>
      <c r="Z52" s="62" t="s">
        <v>2951</v>
      </c>
    </row>
    <row r="53" spans="1:26" ht="15.75" hidden="1" customHeight="1">
      <c r="A53" s="70">
        <v>1</v>
      </c>
      <c r="B53" s="70">
        <v>236925802</v>
      </c>
      <c r="C53" s="70">
        <v>43931</v>
      </c>
      <c r="D53" s="62" t="s">
        <v>3391</v>
      </c>
      <c r="E53" s="70" t="s">
        <v>2760</v>
      </c>
      <c r="F53" s="70" t="s">
        <v>2759</v>
      </c>
      <c r="G53" s="70" t="s">
        <v>2934</v>
      </c>
      <c r="H53" s="156">
        <v>44197</v>
      </c>
      <c r="I53" s="70" t="s">
        <v>3259</v>
      </c>
      <c r="J53" s="70" t="s">
        <v>3392</v>
      </c>
      <c r="K53" s="70"/>
      <c r="L53" s="70" t="s">
        <v>3393</v>
      </c>
      <c r="M53" s="70" t="s">
        <v>3394</v>
      </c>
      <c r="N53" s="62"/>
      <c r="O53" s="62" t="s">
        <v>3395</v>
      </c>
      <c r="P53" s="62"/>
      <c r="Q53" s="62" t="s">
        <v>3396</v>
      </c>
      <c r="R53" s="62" t="s">
        <v>2943</v>
      </c>
      <c r="S53" s="62" t="s">
        <v>2944</v>
      </c>
      <c r="T53" s="62" t="s">
        <v>3397</v>
      </c>
      <c r="U53" s="62" t="s">
        <v>2946</v>
      </c>
      <c r="V53" s="62" t="s">
        <v>2947</v>
      </c>
      <c r="W53" s="62" t="s">
        <v>3398</v>
      </c>
      <c r="X53" s="62" t="s">
        <v>3399</v>
      </c>
      <c r="Y53" s="62" t="s">
        <v>3023</v>
      </c>
      <c r="Z53" s="62" t="s">
        <v>2951</v>
      </c>
    </row>
    <row r="54" spans="1:26" ht="15.75" hidden="1" customHeight="1">
      <c r="A54" s="70">
        <v>7</v>
      </c>
      <c r="B54" s="70">
        <v>42017169</v>
      </c>
      <c r="C54" s="70">
        <v>360243</v>
      </c>
      <c r="D54" s="62" t="s">
        <v>3400</v>
      </c>
      <c r="E54" s="70" t="s">
        <v>2744</v>
      </c>
      <c r="F54" s="70" t="s">
        <v>2778</v>
      </c>
      <c r="G54" s="70" t="s">
        <v>2934</v>
      </c>
      <c r="H54" s="156">
        <v>44197</v>
      </c>
      <c r="I54" s="70" t="s">
        <v>3259</v>
      </c>
      <c r="J54" s="70" t="s">
        <v>3401</v>
      </c>
      <c r="K54" s="70"/>
      <c r="L54" s="70" t="s">
        <v>3402</v>
      </c>
      <c r="M54" s="70" t="s">
        <v>3403</v>
      </c>
      <c r="N54" s="62"/>
      <c r="O54" s="62" t="s">
        <v>3404</v>
      </c>
      <c r="P54" s="62"/>
      <c r="Q54" s="62" t="s">
        <v>3405</v>
      </c>
      <c r="R54" s="62" t="s">
        <v>2943</v>
      </c>
      <c r="S54" s="62" t="s">
        <v>2944</v>
      </c>
      <c r="T54" s="62" t="s">
        <v>3041</v>
      </c>
      <c r="U54" s="62" t="s">
        <v>2946</v>
      </c>
      <c r="V54" s="62" t="s">
        <v>2947</v>
      </c>
      <c r="W54" s="62" t="s">
        <v>3406</v>
      </c>
      <c r="X54" s="62" t="s">
        <v>3407</v>
      </c>
      <c r="Y54" s="62" t="s">
        <v>3023</v>
      </c>
      <c r="Z54" s="62" t="s">
        <v>2951</v>
      </c>
    </row>
    <row r="55" spans="1:26" ht="15.75" hidden="1" customHeight="1">
      <c r="A55" s="70">
        <v>1</v>
      </c>
      <c r="B55" s="70">
        <v>5965833</v>
      </c>
      <c r="C55" s="70">
        <v>282763</v>
      </c>
      <c r="D55" s="62" t="s">
        <v>3408</v>
      </c>
      <c r="E55" s="70" t="s">
        <v>2760</v>
      </c>
      <c r="F55" s="70" t="s">
        <v>2759</v>
      </c>
      <c r="G55" s="70" t="s">
        <v>2934</v>
      </c>
      <c r="H55" s="156">
        <v>44197</v>
      </c>
      <c r="I55" s="70" t="s">
        <v>3409</v>
      </c>
      <c r="J55" s="70" t="s">
        <v>3410</v>
      </c>
      <c r="K55" s="70" t="s">
        <v>3411</v>
      </c>
      <c r="L55" s="70" t="s">
        <v>3412</v>
      </c>
      <c r="M55" s="70" t="s">
        <v>3413</v>
      </c>
      <c r="N55" s="62"/>
      <c r="O55" s="62" t="s">
        <v>3414</v>
      </c>
      <c r="P55" s="62"/>
      <c r="Q55" s="62" t="s">
        <v>3415</v>
      </c>
      <c r="R55" s="62" t="s">
        <v>2943</v>
      </c>
      <c r="S55" s="62" t="s">
        <v>2944</v>
      </c>
      <c r="T55" s="62" t="s">
        <v>3416</v>
      </c>
      <c r="U55" s="62" t="s">
        <v>2946</v>
      </c>
      <c r="V55" s="62" t="s">
        <v>2947</v>
      </c>
      <c r="W55" s="62" t="s">
        <v>3417</v>
      </c>
      <c r="X55" s="62" t="s">
        <v>3110</v>
      </c>
      <c r="Y55" s="62" t="s">
        <v>3099</v>
      </c>
      <c r="Z55" s="62" t="s">
        <v>2951</v>
      </c>
    </row>
    <row r="56" spans="1:26" ht="15.75" hidden="1" customHeight="1">
      <c r="A56" s="70">
        <v>14</v>
      </c>
      <c r="B56" s="70">
        <v>73678523</v>
      </c>
      <c r="C56" s="70">
        <v>313948</v>
      </c>
      <c r="D56" s="62" t="s">
        <v>3418</v>
      </c>
      <c r="E56" s="70" t="s">
        <v>2744</v>
      </c>
      <c r="F56" s="70" t="s">
        <v>2778</v>
      </c>
      <c r="G56" s="70" t="s">
        <v>2934</v>
      </c>
      <c r="H56" s="156">
        <v>44197</v>
      </c>
      <c r="I56" s="70" t="s">
        <v>3056</v>
      </c>
      <c r="J56" s="70" t="s">
        <v>3419</v>
      </c>
      <c r="K56" s="70" t="s">
        <v>2936</v>
      </c>
      <c r="L56" s="70" t="s">
        <v>3420</v>
      </c>
      <c r="M56" s="70" t="s">
        <v>3421</v>
      </c>
      <c r="N56" s="62"/>
      <c r="O56" s="62" t="s">
        <v>3422</v>
      </c>
      <c r="P56" s="62"/>
      <c r="Q56" s="62" t="s">
        <v>3423</v>
      </c>
      <c r="R56" s="62" t="s">
        <v>2943</v>
      </c>
      <c r="S56" s="62" t="s">
        <v>2944</v>
      </c>
      <c r="T56" s="62" t="s">
        <v>3010</v>
      </c>
      <c r="U56" s="62" t="s">
        <v>2946</v>
      </c>
      <c r="V56" s="62" t="s">
        <v>2947</v>
      </c>
      <c r="W56" s="62" t="s">
        <v>3424</v>
      </c>
      <c r="X56" s="62" t="s">
        <v>3425</v>
      </c>
      <c r="Y56" s="62" t="s">
        <v>3023</v>
      </c>
      <c r="Z56" s="62" t="s">
        <v>2951</v>
      </c>
    </row>
    <row r="57" spans="1:26" ht="15.75" hidden="1" customHeight="1">
      <c r="A57" s="70">
        <v>11</v>
      </c>
      <c r="B57" s="70">
        <v>792395</v>
      </c>
      <c r="C57" s="70">
        <v>306264</v>
      </c>
      <c r="D57" s="62" t="s">
        <v>3426</v>
      </c>
      <c r="E57" s="70" t="s">
        <v>2744</v>
      </c>
      <c r="F57" s="70" t="s">
        <v>2778</v>
      </c>
      <c r="G57" s="70" t="s">
        <v>2934</v>
      </c>
      <c r="H57" s="156">
        <v>44197</v>
      </c>
      <c r="I57" s="70" t="s">
        <v>3305</v>
      </c>
      <c r="J57" s="70"/>
      <c r="K57" s="70"/>
      <c r="L57" s="70" t="s">
        <v>3427</v>
      </c>
      <c r="M57" s="70" t="s">
        <v>3428</v>
      </c>
      <c r="N57" s="62"/>
      <c r="O57" s="62" t="s">
        <v>3429</v>
      </c>
      <c r="P57" s="62"/>
      <c r="Q57" s="62" t="s">
        <v>3430</v>
      </c>
      <c r="R57" s="62" t="s">
        <v>2943</v>
      </c>
      <c r="S57" s="62" t="s">
        <v>2944</v>
      </c>
      <c r="T57" s="62" t="s">
        <v>3319</v>
      </c>
      <c r="U57" s="62" t="s">
        <v>2946</v>
      </c>
      <c r="V57" s="62" t="s">
        <v>2947</v>
      </c>
      <c r="W57" s="62" t="s">
        <v>3431</v>
      </c>
      <c r="X57" s="62" t="s">
        <v>3432</v>
      </c>
      <c r="Y57" s="62" t="s">
        <v>3023</v>
      </c>
      <c r="Z57" s="62" t="s">
        <v>2951</v>
      </c>
    </row>
    <row r="58" spans="1:26" ht="15.75" hidden="1" customHeight="1">
      <c r="A58" s="70">
        <v>10</v>
      </c>
      <c r="B58" s="70">
        <v>78709062</v>
      </c>
      <c r="C58" s="70">
        <v>287045</v>
      </c>
      <c r="D58" s="62" t="s">
        <v>3433</v>
      </c>
      <c r="E58" s="70" t="s">
        <v>2760</v>
      </c>
      <c r="F58" s="70" t="s">
        <v>2759</v>
      </c>
      <c r="G58" s="70" t="s">
        <v>2934</v>
      </c>
      <c r="H58" s="156">
        <v>44197</v>
      </c>
      <c r="I58" s="70" t="s">
        <v>3434</v>
      </c>
      <c r="J58" s="70" t="s">
        <v>3047</v>
      </c>
      <c r="K58" s="70"/>
      <c r="L58" s="70" t="s">
        <v>3435</v>
      </c>
      <c r="M58" s="70" t="s">
        <v>3436</v>
      </c>
      <c r="N58" s="62"/>
      <c r="O58" s="62" t="s">
        <v>3437</v>
      </c>
      <c r="P58" s="62"/>
      <c r="Q58" s="62" t="s">
        <v>3438</v>
      </c>
      <c r="R58" s="62" t="s">
        <v>2943</v>
      </c>
      <c r="S58" s="62" t="s">
        <v>2944</v>
      </c>
      <c r="T58" s="62" t="s">
        <v>3319</v>
      </c>
      <c r="U58" s="62" t="s">
        <v>2946</v>
      </c>
      <c r="V58" s="62" t="s">
        <v>2947</v>
      </c>
      <c r="W58" s="62" t="s">
        <v>3439</v>
      </c>
      <c r="X58" s="62" t="s">
        <v>3440</v>
      </c>
      <c r="Y58" s="62" t="s">
        <v>3023</v>
      </c>
      <c r="Z58" s="62" t="s">
        <v>2951</v>
      </c>
    </row>
    <row r="59" spans="1:26" ht="15.75" hidden="1" customHeight="1">
      <c r="A59" s="70">
        <v>19</v>
      </c>
      <c r="B59" s="70">
        <v>10283803</v>
      </c>
      <c r="C59" s="70">
        <v>234309</v>
      </c>
      <c r="D59" s="62" t="s">
        <v>3441</v>
      </c>
      <c r="E59" s="70" t="s">
        <v>2744</v>
      </c>
      <c r="F59" s="70" t="s">
        <v>2778</v>
      </c>
      <c r="G59" s="70" t="s">
        <v>2934</v>
      </c>
      <c r="H59" s="156">
        <v>44197</v>
      </c>
      <c r="I59" s="70" t="s">
        <v>3442</v>
      </c>
      <c r="J59" s="70" t="s">
        <v>3339</v>
      </c>
      <c r="K59" s="70"/>
      <c r="L59" s="70" t="s">
        <v>3443</v>
      </c>
      <c r="M59" s="70" t="s">
        <v>3444</v>
      </c>
      <c r="N59" s="62"/>
      <c r="O59" s="62" t="s">
        <v>3445</v>
      </c>
      <c r="P59" s="62"/>
      <c r="Q59" s="62" t="s">
        <v>3446</v>
      </c>
      <c r="R59" s="62" t="s">
        <v>2943</v>
      </c>
      <c r="S59" s="62" t="s">
        <v>2944</v>
      </c>
      <c r="T59" s="62" t="s">
        <v>3319</v>
      </c>
      <c r="U59" s="62" t="s">
        <v>2946</v>
      </c>
      <c r="V59" s="62" t="s">
        <v>2947</v>
      </c>
      <c r="W59" s="62" t="s">
        <v>3447</v>
      </c>
      <c r="X59" s="62" t="s">
        <v>2981</v>
      </c>
      <c r="Y59" s="62" t="s">
        <v>2950</v>
      </c>
      <c r="Z59" s="62" t="s">
        <v>2951</v>
      </c>
    </row>
    <row r="60" spans="1:26" ht="15.75" hidden="1" customHeight="1">
      <c r="A60" s="70">
        <v>19</v>
      </c>
      <c r="B60" s="70">
        <v>36342518</v>
      </c>
      <c r="C60" s="70">
        <v>328883</v>
      </c>
      <c r="D60" s="62" t="s">
        <v>3448</v>
      </c>
      <c r="E60" s="70" t="s">
        <v>2744</v>
      </c>
      <c r="F60" s="70" t="s">
        <v>2778</v>
      </c>
      <c r="G60" s="70" t="s">
        <v>2934</v>
      </c>
      <c r="H60" s="156">
        <v>44197</v>
      </c>
      <c r="I60" s="70" t="s">
        <v>3392</v>
      </c>
      <c r="J60" s="70"/>
      <c r="K60" s="70"/>
      <c r="L60" s="70" t="s">
        <v>3449</v>
      </c>
      <c r="M60" s="70" t="s">
        <v>3450</v>
      </c>
      <c r="N60" s="62"/>
      <c r="O60" s="62" t="s">
        <v>3451</v>
      </c>
      <c r="P60" s="62"/>
      <c r="Q60" s="62" t="s">
        <v>3452</v>
      </c>
      <c r="R60" s="62" t="s">
        <v>2943</v>
      </c>
      <c r="S60" s="62" t="s">
        <v>2944</v>
      </c>
      <c r="T60" s="62" t="s">
        <v>3031</v>
      </c>
      <c r="U60" s="62" t="s">
        <v>2946</v>
      </c>
      <c r="V60" s="62" t="s">
        <v>2947</v>
      </c>
      <c r="W60" s="62" t="s">
        <v>3453</v>
      </c>
      <c r="X60" s="62" t="s">
        <v>3454</v>
      </c>
      <c r="Y60" s="62" t="s">
        <v>2950</v>
      </c>
      <c r="Z60" s="62" t="s">
        <v>2951</v>
      </c>
    </row>
    <row r="61" spans="1:26" ht="15.75" hidden="1" customHeight="1">
      <c r="A61" s="70">
        <v>7</v>
      </c>
      <c r="B61" s="70">
        <v>75611554</v>
      </c>
      <c r="C61" s="70">
        <v>360703</v>
      </c>
      <c r="D61" s="62" t="s">
        <v>3455</v>
      </c>
      <c r="E61" s="70" t="s">
        <v>2744</v>
      </c>
      <c r="F61" s="70" t="s">
        <v>2778</v>
      </c>
      <c r="G61" s="70" t="s">
        <v>2934</v>
      </c>
      <c r="H61" s="156">
        <v>44197</v>
      </c>
      <c r="I61" s="70" t="s">
        <v>3456</v>
      </c>
      <c r="J61" s="70" t="s">
        <v>3457</v>
      </c>
      <c r="K61" s="70" t="s">
        <v>2955</v>
      </c>
      <c r="L61" s="70" t="s">
        <v>3458</v>
      </c>
      <c r="M61" s="70" t="s">
        <v>3459</v>
      </c>
      <c r="N61" s="62"/>
      <c r="O61" s="62" t="s">
        <v>3460</v>
      </c>
      <c r="P61" s="62"/>
      <c r="Q61" s="62" t="s">
        <v>3461</v>
      </c>
      <c r="R61" s="62" t="s">
        <v>2943</v>
      </c>
      <c r="S61" s="62" t="s">
        <v>2944</v>
      </c>
      <c r="T61" s="62" t="s">
        <v>3031</v>
      </c>
      <c r="U61" s="62" t="s">
        <v>2946</v>
      </c>
      <c r="V61" s="62" t="s">
        <v>2947</v>
      </c>
      <c r="W61" s="62" t="s">
        <v>3462</v>
      </c>
      <c r="X61" s="62" t="s">
        <v>3463</v>
      </c>
      <c r="Y61" s="62" t="s">
        <v>3023</v>
      </c>
      <c r="Z61" s="62" t="s">
        <v>2951</v>
      </c>
    </row>
    <row r="62" spans="1:26" ht="15.75" hidden="1" customHeight="1">
      <c r="A62" s="70">
        <v>17</v>
      </c>
      <c r="B62" s="70">
        <v>10541610</v>
      </c>
      <c r="C62" s="70">
        <v>321738</v>
      </c>
      <c r="D62" s="62" t="s">
        <v>3464</v>
      </c>
      <c r="E62" s="70" t="s">
        <v>2760</v>
      </c>
      <c r="F62" s="70" t="s">
        <v>2759</v>
      </c>
      <c r="G62" s="70" t="s">
        <v>2934</v>
      </c>
      <c r="H62" s="156">
        <v>44197</v>
      </c>
      <c r="I62" s="70" t="s">
        <v>3465</v>
      </c>
      <c r="J62" s="70" t="s">
        <v>3466</v>
      </c>
      <c r="K62" s="70" t="s">
        <v>3467</v>
      </c>
      <c r="L62" s="70" t="s">
        <v>3468</v>
      </c>
      <c r="M62" s="70" t="s">
        <v>3469</v>
      </c>
      <c r="N62" s="62"/>
      <c r="O62" s="62" t="s">
        <v>3470</v>
      </c>
      <c r="P62" s="62"/>
      <c r="Q62" s="62" t="s">
        <v>3471</v>
      </c>
      <c r="R62" s="62" t="s">
        <v>2943</v>
      </c>
      <c r="S62" s="62" t="s">
        <v>2944</v>
      </c>
      <c r="T62" s="62" t="s">
        <v>2945</v>
      </c>
      <c r="U62" s="62" t="s">
        <v>2946</v>
      </c>
      <c r="V62" s="62" t="s">
        <v>2947</v>
      </c>
      <c r="W62" s="62" t="s">
        <v>3472</v>
      </c>
      <c r="X62" s="62" t="s">
        <v>3473</v>
      </c>
      <c r="Y62" s="62" t="s">
        <v>2950</v>
      </c>
      <c r="Z62" s="62" t="s">
        <v>2951</v>
      </c>
    </row>
    <row r="63" spans="1:26" ht="15.75" hidden="1" customHeight="1">
      <c r="A63" s="70">
        <v>11</v>
      </c>
      <c r="B63" s="70">
        <v>68707073</v>
      </c>
      <c r="C63" s="70">
        <v>305863</v>
      </c>
      <c r="D63" s="62" t="s">
        <v>3474</v>
      </c>
      <c r="E63" s="70" t="s">
        <v>2744</v>
      </c>
      <c r="F63" s="70" t="s">
        <v>2778</v>
      </c>
      <c r="G63" s="70" t="s">
        <v>2934</v>
      </c>
      <c r="H63" s="156">
        <v>44197</v>
      </c>
      <c r="I63" s="70"/>
      <c r="J63" s="70"/>
      <c r="K63" s="70"/>
      <c r="L63" s="70" t="s">
        <v>3475</v>
      </c>
      <c r="M63" s="70" t="s">
        <v>3476</v>
      </c>
      <c r="N63" s="62"/>
      <c r="O63" s="62" t="s">
        <v>3477</v>
      </c>
      <c r="P63" s="62"/>
      <c r="Q63" s="62" t="s">
        <v>3478</v>
      </c>
      <c r="R63" s="62" t="s">
        <v>2943</v>
      </c>
      <c r="S63" s="62" t="s">
        <v>2944</v>
      </c>
      <c r="T63" s="62" t="s">
        <v>2999</v>
      </c>
      <c r="U63" s="62" t="s">
        <v>2946</v>
      </c>
      <c r="V63" s="62" t="s">
        <v>2947</v>
      </c>
      <c r="W63" s="62" t="s">
        <v>3479</v>
      </c>
      <c r="X63" s="62" t="s">
        <v>3480</v>
      </c>
      <c r="Y63" s="62" t="s">
        <v>3023</v>
      </c>
      <c r="Z63" s="62" t="s">
        <v>2951</v>
      </c>
    </row>
    <row r="64" spans="1:26" ht="15.75" hidden="1" customHeight="1">
      <c r="A64" s="70">
        <v>9</v>
      </c>
      <c r="B64" s="70">
        <v>104133278</v>
      </c>
      <c r="C64" s="70">
        <v>289597</v>
      </c>
      <c r="D64" s="62" t="s">
        <v>3481</v>
      </c>
      <c r="E64" s="70" t="s">
        <v>2744</v>
      </c>
      <c r="F64" s="70" t="s">
        <v>2778</v>
      </c>
      <c r="G64" s="70" t="s">
        <v>2934</v>
      </c>
      <c r="H64" s="156">
        <v>44197</v>
      </c>
      <c r="I64" s="70" t="s">
        <v>3313</v>
      </c>
      <c r="J64" s="70" t="s">
        <v>3482</v>
      </c>
      <c r="K64" s="70" t="s">
        <v>2965</v>
      </c>
      <c r="L64" s="70" t="s">
        <v>3483</v>
      </c>
      <c r="M64" s="70" t="s">
        <v>3484</v>
      </c>
      <c r="N64" s="62"/>
      <c r="O64" s="62" t="s">
        <v>3485</v>
      </c>
      <c r="P64" s="62"/>
      <c r="Q64" s="62" t="s">
        <v>3486</v>
      </c>
      <c r="R64" s="62" t="s">
        <v>2943</v>
      </c>
      <c r="S64" s="62" t="s">
        <v>2944</v>
      </c>
      <c r="T64" s="62" t="s">
        <v>3072</v>
      </c>
      <c r="U64" s="62" t="s">
        <v>2946</v>
      </c>
      <c r="V64" s="62" t="s">
        <v>2947</v>
      </c>
      <c r="W64" s="62" t="s">
        <v>3487</v>
      </c>
      <c r="X64" s="62" t="s">
        <v>3488</v>
      </c>
      <c r="Y64" s="62" t="s">
        <v>2950</v>
      </c>
      <c r="Z64" s="62" t="s">
        <v>2951</v>
      </c>
    </row>
    <row r="65" spans="1:26" ht="15.75" hidden="1" customHeight="1">
      <c r="A65" s="70">
        <v>10</v>
      </c>
      <c r="B65" s="70">
        <v>73544117</v>
      </c>
      <c r="C65" s="70">
        <v>227229</v>
      </c>
      <c r="D65" s="62" t="s">
        <v>3489</v>
      </c>
      <c r="E65" s="70" t="s">
        <v>2744</v>
      </c>
      <c r="F65" s="70" t="s">
        <v>2778</v>
      </c>
      <c r="G65" s="70" t="s">
        <v>2934</v>
      </c>
      <c r="H65" s="156">
        <v>44197</v>
      </c>
      <c r="I65" s="70" t="s">
        <v>3490</v>
      </c>
      <c r="J65" s="70" t="s">
        <v>3226</v>
      </c>
      <c r="K65" s="70"/>
      <c r="L65" s="70" t="s">
        <v>3491</v>
      </c>
      <c r="M65" s="70" t="s">
        <v>3492</v>
      </c>
      <c r="N65" s="62"/>
      <c r="O65" s="62" t="s">
        <v>3493</v>
      </c>
      <c r="P65" s="62"/>
      <c r="Q65" s="62" t="s">
        <v>3494</v>
      </c>
      <c r="R65" s="62" t="s">
        <v>2943</v>
      </c>
      <c r="S65" s="62" t="s">
        <v>2944</v>
      </c>
      <c r="T65" s="62" t="s">
        <v>3495</v>
      </c>
      <c r="U65" s="62" t="s">
        <v>2946</v>
      </c>
      <c r="V65" s="62" t="s">
        <v>2947</v>
      </c>
      <c r="W65" s="62" t="s">
        <v>3496</v>
      </c>
      <c r="X65" s="62" t="s">
        <v>3497</v>
      </c>
      <c r="Y65" s="62" t="s">
        <v>3023</v>
      </c>
      <c r="Z65" s="62" t="s">
        <v>2951</v>
      </c>
    </row>
    <row r="66" spans="1:26" ht="15.75" hidden="1" customHeight="1">
      <c r="A66" s="70">
        <v>22</v>
      </c>
      <c r="B66" s="70">
        <v>50303567</v>
      </c>
      <c r="C66" s="70">
        <v>342050</v>
      </c>
      <c r="D66" s="62" t="s">
        <v>3498</v>
      </c>
      <c r="E66" s="70" t="s">
        <v>2760</v>
      </c>
      <c r="F66" s="70" t="s">
        <v>2759</v>
      </c>
      <c r="G66" s="70" t="s">
        <v>2934</v>
      </c>
      <c r="H66" s="156">
        <v>44197</v>
      </c>
      <c r="I66" s="70" t="s">
        <v>2975</v>
      </c>
      <c r="J66" s="70" t="s">
        <v>2994</v>
      </c>
      <c r="K66" s="70"/>
      <c r="L66" s="70" t="s">
        <v>3499</v>
      </c>
      <c r="M66" s="70" t="s">
        <v>3500</v>
      </c>
      <c r="N66" s="62"/>
      <c r="O66" s="62" t="s">
        <v>3501</v>
      </c>
      <c r="P66" s="62"/>
      <c r="Q66" s="62" t="s">
        <v>3502</v>
      </c>
      <c r="R66" s="62" t="s">
        <v>2943</v>
      </c>
      <c r="S66" s="62" t="s">
        <v>2944</v>
      </c>
      <c r="T66" s="62" t="s">
        <v>3031</v>
      </c>
      <c r="U66" s="62" t="s">
        <v>2946</v>
      </c>
      <c r="V66" s="62" t="s">
        <v>2947</v>
      </c>
      <c r="W66" s="62" t="s">
        <v>3503</v>
      </c>
      <c r="X66" s="62" t="s">
        <v>3504</v>
      </c>
      <c r="Y66" s="62" t="s">
        <v>3023</v>
      </c>
      <c r="Z66" s="62" t="s">
        <v>2951</v>
      </c>
    </row>
    <row r="67" spans="1:26" ht="15.75" hidden="1" customHeight="1">
      <c r="A67" s="70">
        <v>11</v>
      </c>
      <c r="B67" s="70">
        <v>67254522</v>
      </c>
      <c r="C67" s="70">
        <v>41164</v>
      </c>
      <c r="D67" s="62" t="s">
        <v>3505</v>
      </c>
      <c r="E67" s="70" t="s">
        <v>2760</v>
      </c>
      <c r="F67" s="70" t="s">
        <v>2759</v>
      </c>
      <c r="G67" s="70" t="s">
        <v>2934</v>
      </c>
      <c r="H67" s="156">
        <v>44197</v>
      </c>
      <c r="I67" s="70" t="s">
        <v>3259</v>
      </c>
      <c r="J67" s="70" t="s">
        <v>3506</v>
      </c>
      <c r="K67" s="70"/>
      <c r="L67" s="70" t="s">
        <v>3507</v>
      </c>
      <c r="M67" s="70" t="s">
        <v>3316</v>
      </c>
      <c r="N67" s="62"/>
      <c r="O67" s="62" t="s">
        <v>3317</v>
      </c>
      <c r="P67" s="62"/>
      <c r="Q67" s="62" t="s">
        <v>3508</v>
      </c>
      <c r="R67" s="62" t="s">
        <v>2943</v>
      </c>
      <c r="S67" s="62" t="s">
        <v>2944</v>
      </c>
      <c r="T67" s="62" t="s">
        <v>3010</v>
      </c>
      <c r="U67" s="62" t="s">
        <v>2946</v>
      </c>
      <c r="V67" s="62" t="s">
        <v>2947</v>
      </c>
      <c r="W67" s="62" t="s">
        <v>3509</v>
      </c>
      <c r="X67" s="62" t="s">
        <v>3321</v>
      </c>
      <c r="Y67" s="62" t="s">
        <v>3172</v>
      </c>
      <c r="Z67" s="62" t="s">
        <v>2951</v>
      </c>
    </row>
    <row r="68" spans="1:26" ht="15.75" hidden="1" customHeight="1">
      <c r="A68" s="70">
        <v>11</v>
      </c>
      <c r="B68" s="70">
        <v>46747662</v>
      </c>
      <c r="C68" s="70">
        <v>304811</v>
      </c>
      <c r="D68" s="62" t="s">
        <v>3510</v>
      </c>
      <c r="E68" s="70" t="s">
        <v>2744</v>
      </c>
      <c r="F68" s="70" t="s">
        <v>2778</v>
      </c>
      <c r="G68" s="70" t="s">
        <v>2934</v>
      </c>
      <c r="H68" s="156">
        <v>44197</v>
      </c>
      <c r="I68" s="70" t="s">
        <v>3511</v>
      </c>
      <c r="J68" s="70" t="s">
        <v>3512</v>
      </c>
      <c r="K68" s="70" t="s">
        <v>3513</v>
      </c>
      <c r="L68" s="70" t="s">
        <v>3514</v>
      </c>
      <c r="M68" s="70" t="s">
        <v>3515</v>
      </c>
      <c r="N68" s="62"/>
      <c r="O68" s="62" t="s">
        <v>3516</v>
      </c>
      <c r="P68" s="62"/>
      <c r="Q68" s="62" t="s">
        <v>3517</v>
      </c>
      <c r="R68" s="62" t="s">
        <v>2943</v>
      </c>
      <c r="S68" s="62" t="s">
        <v>2944</v>
      </c>
      <c r="T68" s="62" t="s">
        <v>3272</v>
      </c>
      <c r="U68" s="62" t="s">
        <v>2946</v>
      </c>
      <c r="V68" s="62" t="s">
        <v>2947</v>
      </c>
      <c r="W68" s="62" t="s">
        <v>3518</v>
      </c>
      <c r="X68" s="62" t="s">
        <v>3519</v>
      </c>
      <c r="Y68" s="62" t="s">
        <v>3023</v>
      </c>
      <c r="Z68" s="62" t="s">
        <v>2951</v>
      </c>
    </row>
    <row r="69" spans="1:26" ht="15.75" hidden="1" customHeight="1">
      <c r="A69" s="70">
        <v>2</v>
      </c>
      <c r="B69" s="70">
        <v>26739429</v>
      </c>
      <c r="C69" s="70">
        <v>288920</v>
      </c>
      <c r="D69" s="62" t="s">
        <v>3520</v>
      </c>
      <c r="E69" s="70" t="s">
        <v>2760</v>
      </c>
      <c r="F69" s="70" t="s">
        <v>2759</v>
      </c>
      <c r="G69" s="70" t="s">
        <v>2934</v>
      </c>
      <c r="H69" s="156">
        <v>44197</v>
      </c>
      <c r="I69" s="70" t="s">
        <v>3025</v>
      </c>
      <c r="J69" s="70" t="s">
        <v>3521</v>
      </c>
      <c r="K69" s="70" t="s">
        <v>3522</v>
      </c>
      <c r="L69" s="70" t="s">
        <v>3523</v>
      </c>
      <c r="M69" s="70" t="s">
        <v>3524</v>
      </c>
      <c r="N69" s="62"/>
      <c r="O69" s="62" t="s">
        <v>3525</v>
      </c>
      <c r="P69" s="62"/>
      <c r="Q69" s="62" t="s">
        <v>3526</v>
      </c>
      <c r="R69" s="62" t="s">
        <v>2943</v>
      </c>
      <c r="S69" s="62" t="s">
        <v>2944</v>
      </c>
      <c r="T69" s="62" t="s">
        <v>3020</v>
      </c>
      <c r="U69" s="62" t="s">
        <v>2946</v>
      </c>
      <c r="V69" s="62" t="s">
        <v>2947</v>
      </c>
      <c r="W69" s="62" t="s">
        <v>3527</v>
      </c>
      <c r="X69" s="62" t="s">
        <v>3528</v>
      </c>
      <c r="Y69" s="62" t="s">
        <v>3023</v>
      </c>
      <c r="Z69" s="62" t="s">
        <v>2951</v>
      </c>
    </row>
    <row r="70" spans="1:26" ht="15.75" hidden="1" customHeight="1">
      <c r="A70" s="70">
        <v>10</v>
      </c>
      <c r="B70" s="70">
        <v>26462731</v>
      </c>
      <c r="C70" s="70">
        <v>178468</v>
      </c>
      <c r="D70" s="62" t="s">
        <v>3529</v>
      </c>
      <c r="E70" s="70" t="s">
        <v>2760</v>
      </c>
      <c r="F70" s="70" t="s">
        <v>2759</v>
      </c>
      <c r="G70" s="70" t="s">
        <v>2934</v>
      </c>
      <c r="H70" s="156">
        <v>44197</v>
      </c>
      <c r="I70" s="70" t="s">
        <v>3434</v>
      </c>
      <c r="J70" s="70" t="s">
        <v>3530</v>
      </c>
      <c r="K70" s="70" t="s">
        <v>3047</v>
      </c>
      <c r="L70" s="70" t="s">
        <v>3531</v>
      </c>
      <c r="M70" s="70" t="s">
        <v>3524</v>
      </c>
      <c r="N70" s="62"/>
      <c r="O70" s="62" t="s">
        <v>3525</v>
      </c>
      <c r="P70" s="62"/>
      <c r="Q70" s="62" t="s">
        <v>3532</v>
      </c>
      <c r="R70" s="62" t="s">
        <v>2943</v>
      </c>
      <c r="S70" s="62" t="s">
        <v>2944</v>
      </c>
      <c r="T70" s="62" t="s">
        <v>2945</v>
      </c>
      <c r="U70" s="62" t="s">
        <v>2946</v>
      </c>
      <c r="V70" s="62" t="s">
        <v>2947</v>
      </c>
      <c r="W70" s="62" t="s">
        <v>3533</v>
      </c>
      <c r="X70" s="62" t="s">
        <v>3534</v>
      </c>
      <c r="Y70" s="62" t="s">
        <v>2950</v>
      </c>
      <c r="Z70" s="62" t="s">
        <v>2951</v>
      </c>
    </row>
    <row r="71" spans="1:26" ht="15.75" hidden="1" customHeight="1">
      <c r="A71" s="70">
        <v>11</v>
      </c>
      <c r="B71" s="70">
        <v>64518896</v>
      </c>
      <c r="C71" s="70">
        <v>259833</v>
      </c>
      <c r="D71" s="62" t="s">
        <v>3535</v>
      </c>
      <c r="E71" s="70" t="s">
        <v>2744</v>
      </c>
      <c r="F71" s="70" t="s">
        <v>2778</v>
      </c>
      <c r="G71" s="70" t="s">
        <v>2934</v>
      </c>
      <c r="H71" s="156">
        <v>44197</v>
      </c>
      <c r="I71" s="70" t="s">
        <v>3536</v>
      </c>
      <c r="J71" s="70" t="s">
        <v>3537</v>
      </c>
      <c r="K71" s="70"/>
      <c r="L71" s="70" t="s">
        <v>3538</v>
      </c>
      <c r="M71" s="70" t="s">
        <v>3539</v>
      </c>
      <c r="N71" s="62"/>
      <c r="O71" s="62" t="s">
        <v>3540</v>
      </c>
      <c r="P71" s="62"/>
      <c r="Q71" s="62" t="s">
        <v>3541</v>
      </c>
      <c r="R71" s="62" t="s">
        <v>2943</v>
      </c>
      <c r="S71" s="62" t="s">
        <v>2944</v>
      </c>
      <c r="T71" s="62" t="s">
        <v>3542</v>
      </c>
      <c r="U71" s="62" t="s">
        <v>2946</v>
      </c>
      <c r="V71" s="62" t="s">
        <v>2947</v>
      </c>
      <c r="W71" s="62" t="s">
        <v>3543</v>
      </c>
      <c r="X71" s="62" t="s">
        <v>3544</v>
      </c>
      <c r="Y71" s="62" t="s">
        <v>2950</v>
      </c>
      <c r="Z71" s="62" t="s">
        <v>2951</v>
      </c>
    </row>
    <row r="72" spans="1:26" ht="15.75" hidden="1" customHeight="1">
      <c r="A72" s="70">
        <v>16</v>
      </c>
      <c r="B72" s="70">
        <v>68712185</v>
      </c>
      <c r="C72" s="70">
        <v>320226</v>
      </c>
      <c r="D72" s="62" t="s">
        <v>3545</v>
      </c>
      <c r="E72" s="70" t="s">
        <v>2760</v>
      </c>
      <c r="F72" s="70" t="s">
        <v>2759</v>
      </c>
      <c r="G72" s="70" t="s">
        <v>2934</v>
      </c>
      <c r="H72" s="156">
        <v>44197</v>
      </c>
      <c r="I72" s="70" t="s">
        <v>2965</v>
      </c>
      <c r="J72" s="70"/>
      <c r="K72" s="70"/>
      <c r="L72" s="70" t="s">
        <v>3546</v>
      </c>
      <c r="M72" s="70" t="s">
        <v>3547</v>
      </c>
      <c r="N72" s="62"/>
      <c r="O72" s="62" t="s">
        <v>3548</v>
      </c>
      <c r="P72" s="62"/>
      <c r="Q72" s="62" t="s">
        <v>3549</v>
      </c>
      <c r="R72" s="62" t="s">
        <v>2943</v>
      </c>
      <c r="S72" s="62" t="s">
        <v>2944</v>
      </c>
      <c r="T72" s="62" t="s">
        <v>2999</v>
      </c>
      <c r="U72" s="62" t="s">
        <v>2946</v>
      </c>
      <c r="V72" s="62" t="s">
        <v>2947</v>
      </c>
      <c r="W72" s="62" t="s">
        <v>3550</v>
      </c>
      <c r="X72" s="62" t="s">
        <v>3551</v>
      </c>
      <c r="Y72" s="62" t="s">
        <v>3002</v>
      </c>
      <c r="Z72" s="62" t="s">
        <v>2951</v>
      </c>
    </row>
    <row r="73" spans="1:26" ht="15.75" hidden="1" customHeight="1">
      <c r="A73" s="70">
        <v>10</v>
      </c>
      <c r="B73" s="70">
        <v>105816891</v>
      </c>
      <c r="C73" s="70">
        <v>298738</v>
      </c>
      <c r="D73" s="62" t="s">
        <v>3552</v>
      </c>
      <c r="E73" s="70" t="s">
        <v>2744</v>
      </c>
      <c r="F73" s="70" t="s">
        <v>2778</v>
      </c>
      <c r="G73" s="70" t="s">
        <v>2934</v>
      </c>
      <c r="H73" s="156">
        <v>44197</v>
      </c>
      <c r="I73" s="70" t="s">
        <v>3553</v>
      </c>
      <c r="J73" s="70" t="s">
        <v>3554</v>
      </c>
      <c r="K73" s="70" t="s">
        <v>3555</v>
      </c>
      <c r="L73" s="70" t="s">
        <v>3556</v>
      </c>
      <c r="M73" s="70" t="s">
        <v>3195</v>
      </c>
      <c r="N73" s="62"/>
      <c r="O73" s="62" t="s">
        <v>3196</v>
      </c>
      <c r="P73" s="62"/>
      <c r="Q73" s="62" t="s">
        <v>3557</v>
      </c>
      <c r="R73" s="62" t="s">
        <v>2943</v>
      </c>
      <c r="S73" s="62" t="s">
        <v>2944</v>
      </c>
      <c r="T73" s="62" t="s">
        <v>3031</v>
      </c>
      <c r="U73" s="62" t="s">
        <v>2946</v>
      </c>
      <c r="V73" s="62" t="s">
        <v>2947</v>
      </c>
      <c r="W73" s="62" t="s">
        <v>3558</v>
      </c>
      <c r="X73" s="62" t="s">
        <v>3559</v>
      </c>
      <c r="Y73" s="62" t="s">
        <v>2950</v>
      </c>
      <c r="Z73" s="62" t="s">
        <v>2951</v>
      </c>
    </row>
    <row r="74" spans="1:26" ht="15.75" hidden="1" customHeight="1">
      <c r="A74" s="70">
        <v>11</v>
      </c>
      <c r="B74" s="70">
        <v>124735519</v>
      </c>
      <c r="C74" s="70">
        <v>303219</v>
      </c>
      <c r="D74" s="62" t="s">
        <v>3560</v>
      </c>
      <c r="E74" s="70" t="s">
        <v>2760</v>
      </c>
      <c r="F74" s="70" t="s">
        <v>2759</v>
      </c>
      <c r="G74" s="70" t="s">
        <v>2934</v>
      </c>
      <c r="H74" s="156">
        <v>44197</v>
      </c>
      <c r="I74" s="70" t="s">
        <v>3561</v>
      </c>
      <c r="J74" s="70" t="s">
        <v>3537</v>
      </c>
      <c r="K74" s="70" t="s">
        <v>3193</v>
      </c>
      <c r="L74" s="70" t="s">
        <v>3562</v>
      </c>
      <c r="M74" s="70" t="s">
        <v>3563</v>
      </c>
      <c r="N74" s="62"/>
      <c r="O74" s="62" t="s">
        <v>3564</v>
      </c>
      <c r="P74" s="62"/>
      <c r="Q74" s="62" t="s">
        <v>3565</v>
      </c>
      <c r="R74" s="62" t="s">
        <v>2943</v>
      </c>
      <c r="S74" s="62" t="s">
        <v>2944</v>
      </c>
      <c r="T74" s="62" t="s">
        <v>2999</v>
      </c>
      <c r="U74" s="62" t="s">
        <v>2946</v>
      </c>
      <c r="V74" s="62" t="s">
        <v>2947</v>
      </c>
      <c r="W74" s="62" t="s">
        <v>3566</v>
      </c>
      <c r="X74" s="62" t="s">
        <v>3567</v>
      </c>
      <c r="Y74" s="62" t="s">
        <v>2950</v>
      </c>
      <c r="Z74" s="62" t="s">
        <v>2951</v>
      </c>
    </row>
    <row r="75" spans="1:26" ht="15.75" hidden="1" customHeight="1">
      <c r="A75" s="70">
        <v>7</v>
      </c>
      <c r="B75" s="70">
        <v>127892092</v>
      </c>
      <c r="C75" s="70">
        <v>358815</v>
      </c>
      <c r="D75" s="62" t="s">
        <v>3568</v>
      </c>
      <c r="E75" s="70" t="s">
        <v>2744</v>
      </c>
      <c r="F75" s="70" t="s">
        <v>2778</v>
      </c>
      <c r="G75" s="70" t="s">
        <v>2934</v>
      </c>
      <c r="H75" s="156">
        <v>44197</v>
      </c>
      <c r="I75" s="70" t="s">
        <v>2974</v>
      </c>
      <c r="J75" s="70" t="s">
        <v>3401</v>
      </c>
      <c r="K75" s="70"/>
      <c r="L75" s="70" t="s">
        <v>3569</v>
      </c>
      <c r="M75" s="70" t="s">
        <v>3570</v>
      </c>
      <c r="N75" s="62"/>
      <c r="O75" s="62" t="s">
        <v>3571</v>
      </c>
      <c r="P75" s="62"/>
      <c r="Q75" s="62" t="s">
        <v>3572</v>
      </c>
      <c r="R75" s="62" t="s">
        <v>2943</v>
      </c>
      <c r="S75" s="62" t="s">
        <v>2944</v>
      </c>
      <c r="T75" s="62" t="s">
        <v>3041</v>
      </c>
      <c r="U75" s="62" t="s">
        <v>2946</v>
      </c>
      <c r="V75" s="62" t="s">
        <v>2947</v>
      </c>
      <c r="W75" s="62" t="s">
        <v>3573</v>
      </c>
      <c r="X75" s="62" t="s">
        <v>3574</v>
      </c>
      <c r="Y75" s="62" t="s">
        <v>3023</v>
      </c>
      <c r="Z75" s="62" t="s">
        <v>2951</v>
      </c>
    </row>
    <row r="76" spans="1:26" ht="15.75" hidden="1" customHeight="1">
      <c r="A76" s="70">
        <v>16</v>
      </c>
      <c r="B76" s="70">
        <v>3642792</v>
      </c>
      <c r="C76" s="70">
        <v>319166</v>
      </c>
      <c r="D76" s="62" t="s">
        <v>3575</v>
      </c>
      <c r="E76" s="70" t="s">
        <v>2760</v>
      </c>
      <c r="F76" s="70" t="s">
        <v>2759</v>
      </c>
      <c r="G76" s="70" t="s">
        <v>2934</v>
      </c>
      <c r="H76" s="156">
        <v>44197</v>
      </c>
      <c r="I76" s="70" t="s">
        <v>3576</v>
      </c>
      <c r="J76" s="70" t="s">
        <v>2994</v>
      </c>
      <c r="K76" s="70"/>
      <c r="L76" s="70" t="s">
        <v>3577</v>
      </c>
      <c r="M76" s="70" t="s">
        <v>3578</v>
      </c>
      <c r="N76" s="62"/>
      <c r="O76" s="62" t="s">
        <v>3579</v>
      </c>
      <c r="P76" s="62"/>
      <c r="Q76" s="62" t="s">
        <v>3580</v>
      </c>
      <c r="R76" s="62" t="s">
        <v>2943</v>
      </c>
      <c r="S76" s="62" t="s">
        <v>2944</v>
      </c>
      <c r="T76" s="62" t="s">
        <v>3031</v>
      </c>
      <c r="U76" s="62" t="s">
        <v>2946</v>
      </c>
      <c r="V76" s="62" t="s">
        <v>2947</v>
      </c>
      <c r="W76" s="62" t="s">
        <v>3581</v>
      </c>
      <c r="X76" s="62" t="s">
        <v>3582</v>
      </c>
      <c r="Y76" s="62" t="s">
        <v>3023</v>
      </c>
      <c r="Z76" s="62" t="s">
        <v>2951</v>
      </c>
    </row>
    <row r="77" spans="1:26" ht="15.75" hidden="1" customHeight="1">
      <c r="A77" s="70">
        <v>19</v>
      </c>
      <c r="B77" s="70">
        <v>49472552</v>
      </c>
      <c r="C77" s="70">
        <v>329804</v>
      </c>
      <c r="D77" s="62" t="s">
        <v>3583</v>
      </c>
      <c r="E77" s="70" t="s">
        <v>2744</v>
      </c>
      <c r="F77" s="70" t="s">
        <v>2778</v>
      </c>
      <c r="G77" s="70" t="s">
        <v>2934</v>
      </c>
      <c r="H77" s="156">
        <v>44197</v>
      </c>
      <c r="I77" s="70" t="s">
        <v>3305</v>
      </c>
      <c r="J77" s="70"/>
      <c r="K77" s="70"/>
      <c r="L77" s="70" t="s">
        <v>3584</v>
      </c>
      <c r="M77" s="70" t="s">
        <v>3585</v>
      </c>
      <c r="N77" s="62"/>
      <c r="O77" s="62" t="s">
        <v>3586</v>
      </c>
      <c r="P77" s="62"/>
      <c r="Q77" s="62" t="s">
        <v>3587</v>
      </c>
      <c r="R77" s="62" t="s">
        <v>2943</v>
      </c>
      <c r="S77" s="62" t="s">
        <v>2944</v>
      </c>
      <c r="T77" s="62" t="s">
        <v>3010</v>
      </c>
      <c r="U77" s="62" t="s">
        <v>2946</v>
      </c>
      <c r="V77" s="62" t="s">
        <v>2947</v>
      </c>
      <c r="W77" s="62" t="s">
        <v>3588</v>
      </c>
      <c r="X77" s="62" t="s">
        <v>3589</v>
      </c>
      <c r="Y77" s="62" t="s">
        <v>3099</v>
      </c>
      <c r="Z77" s="62" t="s">
        <v>2951</v>
      </c>
    </row>
    <row r="78" spans="1:26" ht="15.75" hidden="1" customHeight="1">
      <c r="A78" s="70">
        <v>9</v>
      </c>
      <c r="B78" s="70">
        <v>12698664</v>
      </c>
      <c r="C78" s="70">
        <v>256648</v>
      </c>
      <c r="D78" s="62" t="s">
        <v>3590</v>
      </c>
      <c r="E78" s="70" t="s">
        <v>2744</v>
      </c>
      <c r="F78" s="70" t="s">
        <v>2778</v>
      </c>
      <c r="G78" s="70" t="s">
        <v>2934</v>
      </c>
      <c r="H78" s="156">
        <v>44197</v>
      </c>
      <c r="I78" s="70" t="s">
        <v>3591</v>
      </c>
      <c r="J78" s="70" t="s">
        <v>3129</v>
      </c>
      <c r="K78" s="70" t="s">
        <v>3522</v>
      </c>
      <c r="L78" s="70" t="s">
        <v>3592</v>
      </c>
      <c r="M78" s="70" t="s">
        <v>3593</v>
      </c>
      <c r="N78" s="62"/>
      <c r="O78" s="62" t="s">
        <v>3594</v>
      </c>
      <c r="P78" s="62"/>
      <c r="Q78" s="62" t="s">
        <v>3595</v>
      </c>
      <c r="R78" s="62" t="s">
        <v>2943</v>
      </c>
      <c r="S78" s="62" t="s">
        <v>2944</v>
      </c>
      <c r="T78" s="62" t="s">
        <v>3072</v>
      </c>
      <c r="U78" s="62" t="s">
        <v>2946</v>
      </c>
      <c r="V78" s="62" t="s">
        <v>2947</v>
      </c>
      <c r="W78" s="62" t="s">
        <v>3596</v>
      </c>
      <c r="X78" s="62" t="s">
        <v>3597</v>
      </c>
      <c r="Y78" s="62" t="s">
        <v>3002</v>
      </c>
      <c r="Z78" s="62" t="s">
        <v>2951</v>
      </c>
    </row>
    <row r="79" spans="1:26" ht="15.75" hidden="1" customHeight="1">
      <c r="A79" s="70">
        <v>17</v>
      </c>
      <c r="B79" s="70">
        <v>57105984</v>
      </c>
      <c r="C79" s="70">
        <v>194971</v>
      </c>
      <c r="D79" s="62" t="s">
        <v>3598</v>
      </c>
      <c r="E79" s="70" t="s">
        <v>2760</v>
      </c>
      <c r="F79" s="70" t="s">
        <v>2759</v>
      </c>
      <c r="G79" s="70" t="s">
        <v>2934</v>
      </c>
      <c r="H79" s="156">
        <v>44197</v>
      </c>
      <c r="I79" s="70" t="s">
        <v>3025</v>
      </c>
      <c r="J79" s="70" t="s">
        <v>3599</v>
      </c>
      <c r="K79" s="70" t="s">
        <v>3600</v>
      </c>
      <c r="L79" s="70" t="s">
        <v>3601</v>
      </c>
      <c r="M79" s="70" t="s">
        <v>3602</v>
      </c>
      <c r="N79" s="62"/>
      <c r="O79" s="62" t="s">
        <v>3603</v>
      </c>
      <c r="P79" s="62"/>
      <c r="Q79" s="62" t="s">
        <v>3604</v>
      </c>
      <c r="R79" s="62" t="s">
        <v>2943</v>
      </c>
      <c r="S79" s="62" t="s">
        <v>2944</v>
      </c>
      <c r="T79" s="62" t="s">
        <v>3605</v>
      </c>
      <c r="U79" s="62" t="s">
        <v>2946</v>
      </c>
      <c r="V79" s="62" t="s">
        <v>2947</v>
      </c>
      <c r="W79" s="62" t="s">
        <v>3606</v>
      </c>
      <c r="X79" s="62" t="s">
        <v>3607</v>
      </c>
      <c r="Y79" s="62" t="s">
        <v>3111</v>
      </c>
      <c r="Z79" s="62" t="s">
        <v>2951</v>
      </c>
    </row>
    <row r="80" spans="1:26" ht="15.75" hidden="1" customHeight="1">
      <c r="A80" s="70">
        <v>2</v>
      </c>
      <c r="B80" s="70">
        <v>121685040</v>
      </c>
      <c r="C80" s="70">
        <v>330966</v>
      </c>
      <c r="D80" s="62" t="s">
        <v>3608</v>
      </c>
      <c r="E80" s="70" t="s">
        <v>2744</v>
      </c>
      <c r="F80" s="70" t="s">
        <v>2778</v>
      </c>
      <c r="G80" s="70" t="s">
        <v>2934</v>
      </c>
      <c r="H80" s="156">
        <v>44197</v>
      </c>
      <c r="I80" s="70" t="s">
        <v>3401</v>
      </c>
      <c r="J80" s="70" t="s">
        <v>2994</v>
      </c>
      <c r="K80" s="70"/>
      <c r="L80" s="70" t="s">
        <v>3609</v>
      </c>
      <c r="M80" s="70" t="s">
        <v>3610</v>
      </c>
      <c r="N80" s="62"/>
      <c r="O80" s="62" t="s">
        <v>3611</v>
      </c>
      <c r="P80" s="62"/>
      <c r="Q80" s="62" t="s">
        <v>3612</v>
      </c>
      <c r="R80" s="62" t="s">
        <v>2943</v>
      </c>
      <c r="S80" s="62" t="s">
        <v>2944</v>
      </c>
      <c r="T80" s="62" t="s">
        <v>2999</v>
      </c>
      <c r="U80" s="62" t="s">
        <v>2946</v>
      </c>
      <c r="V80" s="62" t="s">
        <v>2947</v>
      </c>
      <c r="W80" s="62" t="s">
        <v>3613</v>
      </c>
      <c r="X80" s="62" t="s">
        <v>3614</v>
      </c>
      <c r="Y80" s="62" t="s">
        <v>3023</v>
      </c>
      <c r="Z80" s="62" t="s">
        <v>2951</v>
      </c>
    </row>
    <row r="81" spans="1:26" ht="15.75" hidden="1" customHeight="1">
      <c r="A81" s="70">
        <v>19</v>
      </c>
      <c r="B81" s="70">
        <v>39406667</v>
      </c>
      <c r="C81" s="70">
        <v>329210</v>
      </c>
      <c r="D81" s="62" t="s">
        <v>3615</v>
      </c>
      <c r="E81" s="70" t="s">
        <v>2744</v>
      </c>
      <c r="F81" s="70" t="s">
        <v>2778</v>
      </c>
      <c r="G81" s="70" t="s">
        <v>2934</v>
      </c>
      <c r="H81" s="156">
        <v>44197</v>
      </c>
      <c r="I81" s="70" t="s">
        <v>2974</v>
      </c>
      <c r="J81" s="70" t="s">
        <v>3284</v>
      </c>
      <c r="K81" s="70" t="s">
        <v>3047</v>
      </c>
      <c r="L81" s="70" t="s">
        <v>3616</v>
      </c>
      <c r="M81" s="70" t="s">
        <v>3617</v>
      </c>
      <c r="N81" s="62"/>
      <c r="O81" s="62" t="s">
        <v>3618</v>
      </c>
      <c r="P81" s="62"/>
      <c r="Q81" s="62" t="s">
        <v>3619</v>
      </c>
      <c r="R81" s="62" t="s">
        <v>2943</v>
      </c>
      <c r="S81" s="62" t="s">
        <v>2944</v>
      </c>
      <c r="T81" s="62" t="s">
        <v>2999</v>
      </c>
      <c r="U81" s="62" t="s">
        <v>2946</v>
      </c>
      <c r="V81" s="62" t="s">
        <v>2947</v>
      </c>
      <c r="W81" s="62" t="s">
        <v>3620</v>
      </c>
      <c r="X81" s="62" t="s">
        <v>3390</v>
      </c>
      <c r="Y81" s="62" t="s">
        <v>3002</v>
      </c>
      <c r="Z81" s="62" t="s">
        <v>2951</v>
      </c>
    </row>
    <row r="82" spans="1:26" ht="15.75" hidden="1" customHeight="1">
      <c r="A82" s="70">
        <v>18</v>
      </c>
      <c r="B82" s="70">
        <v>12376956</v>
      </c>
      <c r="C82" s="70">
        <v>326113</v>
      </c>
      <c r="D82" s="62" t="s">
        <v>3621</v>
      </c>
      <c r="E82" s="70" t="s">
        <v>2760</v>
      </c>
      <c r="F82" s="70" t="s">
        <v>2759</v>
      </c>
      <c r="G82" s="70" t="s">
        <v>2934</v>
      </c>
      <c r="H82" s="156">
        <v>44197</v>
      </c>
      <c r="I82" s="70" t="s">
        <v>2964</v>
      </c>
      <c r="J82" s="70"/>
      <c r="K82" s="70"/>
      <c r="L82" s="70" t="s">
        <v>3622</v>
      </c>
      <c r="M82" s="70" t="s">
        <v>3623</v>
      </c>
      <c r="N82" s="62"/>
      <c r="O82" s="62" t="s">
        <v>3624</v>
      </c>
      <c r="P82" s="62"/>
      <c r="Q82" s="62" t="s">
        <v>3625</v>
      </c>
      <c r="R82" s="62" t="s">
        <v>2943</v>
      </c>
      <c r="S82" s="62" t="s">
        <v>2944</v>
      </c>
      <c r="T82" s="62" t="s">
        <v>2999</v>
      </c>
      <c r="U82" s="62" t="s">
        <v>2946</v>
      </c>
      <c r="V82" s="62" t="s">
        <v>2947</v>
      </c>
      <c r="W82" s="62" t="s">
        <v>3626</v>
      </c>
      <c r="X82" s="62" t="s">
        <v>3627</v>
      </c>
      <c r="Y82" s="62" t="s">
        <v>3002</v>
      </c>
      <c r="Z82" s="62" t="s">
        <v>2951</v>
      </c>
    </row>
    <row r="83" spans="1:26" ht="15.75" hidden="1" customHeight="1">
      <c r="A83" s="70">
        <v>4</v>
      </c>
      <c r="B83" s="70">
        <v>79343033</v>
      </c>
      <c r="C83" s="70">
        <v>349713</v>
      </c>
      <c r="D83" s="62" t="s">
        <v>3628</v>
      </c>
      <c r="E83" s="70" t="s">
        <v>2760</v>
      </c>
      <c r="F83" s="70" t="s">
        <v>2759</v>
      </c>
      <c r="G83" s="70" t="s">
        <v>2934</v>
      </c>
      <c r="H83" s="156">
        <v>44197</v>
      </c>
      <c r="I83" s="70" t="s">
        <v>3113</v>
      </c>
      <c r="J83" s="70"/>
      <c r="K83" s="70"/>
      <c r="L83" s="70" t="s">
        <v>3629</v>
      </c>
      <c r="M83" s="70" t="s">
        <v>3160</v>
      </c>
      <c r="N83" s="62"/>
      <c r="O83" s="62" t="s">
        <v>3161</v>
      </c>
      <c r="P83" s="62"/>
      <c r="Q83" s="62" t="s">
        <v>3630</v>
      </c>
      <c r="R83" s="62" t="s">
        <v>2943</v>
      </c>
      <c r="S83" s="62" t="s">
        <v>2944</v>
      </c>
      <c r="T83" s="62" t="s">
        <v>2999</v>
      </c>
      <c r="U83" s="62" t="s">
        <v>2946</v>
      </c>
      <c r="V83" s="62" t="s">
        <v>2947</v>
      </c>
      <c r="W83" s="62" t="s">
        <v>3631</v>
      </c>
      <c r="X83" s="62" t="s">
        <v>3164</v>
      </c>
      <c r="Y83" s="62" t="s">
        <v>3023</v>
      </c>
      <c r="Z83" s="62" t="s">
        <v>2951</v>
      </c>
    </row>
    <row r="84" spans="1:26" ht="15.75" hidden="1" customHeight="1">
      <c r="A84" s="70">
        <v>10</v>
      </c>
      <c r="B84" s="70">
        <v>99361741</v>
      </c>
      <c r="C84" s="70">
        <v>301797</v>
      </c>
      <c r="D84" s="62" t="s">
        <v>3632</v>
      </c>
      <c r="E84" s="70" t="s">
        <v>2744</v>
      </c>
      <c r="F84" s="70" t="s">
        <v>2778</v>
      </c>
      <c r="G84" s="70" t="s">
        <v>2934</v>
      </c>
      <c r="H84" s="156">
        <v>44197</v>
      </c>
      <c r="I84" s="70" t="s">
        <v>2936</v>
      </c>
      <c r="J84" s="70"/>
      <c r="K84" s="70"/>
      <c r="L84" s="70" t="s">
        <v>3633</v>
      </c>
      <c r="M84" s="70" t="s">
        <v>3634</v>
      </c>
      <c r="N84" s="62"/>
      <c r="O84" s="62" t="s">
        <v>3635</v>
      </c>
      <c r="P84" s="62"/>
      <c r="Q84" s="62" t="s">
        <v>3636</v>
      </c>
      <c r="R84" s="62" t="s">
        <v>2943</v>
      </c>
      <c r="S84" s="62" t="s">
        <v>2944</v>
      </c>
      <c r="T84" s="62" t="s">
        <v>2999</v>
      </c>
      <c r="U84" s="62" t="s">
        <v>2946</v>
      </c>
      <c r="V84" s="62" t="s">
        <v>2947</v>
      </c>
      <c r="W84" s="62" t="s">
        <v>3637</v>
      </c>
      <c r="X84" s="62" t="s">
        <v>3638</v>
      </c>
      <c r="Y84" s="62" t="s">
        <v>3023</v>
      </c>
      <c r="Z84" s="62" t="s">
        <v>2951</v>
      </c>
    </row>
    <row r="85" spans="1:26" ht="15.75" hidden="1" customHeight="1">
      <c r="A85" s="70">
        <v>11</v>
      </c>
      <c r="B85" s="70">
        <v>67222947</v>
      </c>
      <c r="C85" s="70">
        <v>305639</v>
      </c>
      <c r="D85" s="62" t="s">
        <v>3639</v>
      </c>
      <c r="E85" s="70" t="s">
        <v>2760</v>
      </c>
      <c r="F85" s="70" t="s">
        <v>2759</v>
      </c>
      <c r="G85" s="70" t="s">
        <v>2934</v>
      </c>
      <c r="H85" s="156">
        <v>44197</v>
      </c>
      <c r="I85" s="70" t="s">
        <v>3640</v>
      </c>
      <c r="J85" s="70" t="s">
        <v>3641</v>
      </c>
      <c r="K85" s="70" t="s">
        <v>3642</v>
      </c>
      <c r="L85" s="70" t="s">
        <v>3643</v>
      </c>
      <c r="M85" s="70" t="s">
        <v>3644</v>
      </c>
      <c r="N85" s="62"/>
      <c r="O85" s="62" t="s">
        <v>3645</v>
      </c>
      <c r="P85" s="62"/>
      <c r="Q85" s="62" t="s">
        <v>3646</v>
      </c>
      <c r="R85" s="62" t="s">
        <v>2943</v>
      </c>
      <c r="S85" s="62" t="s">
        <v>2944</v>
      </c>
      <c r="T85" s="62" t="s">
        <v>3031</v>
      </c>
      <c r="U85" s="62" t="s">
        <v>2946</v>
      </c>
      <c r="V85" s="62" t="s">
        <v>2947</v>
      </c>
      <c r="W85" s="62" t="s">
        <v>3647</v>
      </c>
      <c r="X85" s="62" t="s">
        <v>3648</v>
      </c>
      <c r="Y85" s="62" t="s">
        <v>3649</v>
      </c>
      <c r="Z85" s="62" t="s">
        <v>2951</v>
      </c>
    </row>
    <row r="86" spans="1:26" ht="15.75" hidden="1" customHeight="1">
      <c r="A86" s="70">
        <v>6</v>
      </c>
      <c r="B86" s="70">
        <v>129499012</v>
      </c>
      <c r="C86" s="70">
        <v>477440</v>
      </c>
      <c r="D86" s="62" t="s">
        <v>3650</v>
      </c>
      <c r="E86" s="70" t="s">
        <v>2760</v>
      </c>
      <c r="F86" s="70" t="s">
        <v>2759</v>
      </c>
      <c r="G86" s="70" t="s">
        <v>2934</v>
      </c>
      <c r="H86" s="156">
        <v>44197</v>
      </c>
      <c r="I86" s="70"/>
      <c r="J86" s="70"/>
      <c r="K86" s="70"/>
      <c r="L86" s="70" t="s">
        <v>3651</v>
      </c>
      <c r="M86" s="70" t="s">
        <v>3652</v>
      </c>
      <c r="N86" s="62"/>
      <c r="O86" s="62" t="s">
        <v>3653</v>
      </c>
      <c r="P86" s="62"/>
      <c r="Q86" s="62" t="s">
        <v>3654</v>
      </c>
      <c r="R86" s="62" t="s">
        <v>2943</v>
      </c>
      <c r="S86" s="62" t="s">
        <v>2944</v>
      </c>
      <c r="T86" s="62" t="s">
        <v>3655</v>
      </c>
      <c r="U86" s="62" t="s">
        <v>2946</v>
      </c>
      <c r="V86" s="62" t="s">
        <v>2947</v>
      </c>
      <c r="W86" s="62" t="s">
        <v>3656</v>
      </c>
      <c r="X86" s="62" t="s">
        <v>3657</v>
      </c>
      <c r="Y86" s="62" t="s">
        <v>3658</v>
      </c>
      <c r="Z86" s="62" t="s">
        <v>2951</v>
      </c>
    </row>
    <row r="87" spans="1:26" ht="15.75" hidden="1" customHeight="1">
      <c r="A87" s="70">
        <v>16</v>
      </c>
      <c r="B87" s="70">
        <v>47533770</v>
      </c>
      <c r="C87" s="70">
        <v>319330</v>
      </c>
      <c r="D87" s="62" t="s">
        <v>3659</v>
      </c>
      <c r="E87" s="70" t="s">
        <v>2744</v>
      </c>
      <c r="F87" s="70" t="s">
        <v>2778</v>
      </c>
      <c r="G87" s="70" t="s">
        <v>2934</v>
      </c>
      <c r="H87" s="156">
        <v>44197</v>
      </c>
      <c r="I87" s="70" t="s">
        <v>3174</v>
      </c>
      <c r="J87" s="70" t="s">
        <v>3242</v>
      </c>
      <c r="K87" s="70" t="s">
        <v>2994</v>
      </c>
      <c r="L87" s="70" t="s">
        <v>3660</v>
      </c>
      <c r="M87" s="70" t="s">
        <v>3661</v>
      </c>
      <c r="N87" s="62"/>
      <c r="O87" s="62" t="s">
        <v>3662</v>
      </c>
      <c r="P87" s="62"/>
      <c r="Q87" s="62" t="s">
        <v>3663</v>
      </c>
      <c r="R87" s="62" t="s">
        <v>2943</v>
      </c>
      <c r="S87" s="62" t="s">
        <v>2944</v>
      </c>
      <c r="T87" s="62" t="s">
        <v>3072</v>
      </c>
      <c r="U87" s="62" t="s">
        <v>2946</v>
      </c>
      <c r="V87" s="62" t="s">
        <v>2947</v>
      </c>
      <c r="W87" s="62" t="s">
        <v>3664</v>
      </c>
      <c r="X87" s="62" t="s">
        <v>3665</v>
      </c>
      <c r="Y87" s="62" t="s">
        <v>3023</v>
      </c>
      <c r="Z87" s="62" t="s">
        <v>2951</v>
      </c>
    </row>
    <row r="88" spans="1:26" ht="15.75" hidden="1" customHeight="1">
      <c r="A88" s="70">
        <v>2</v>
      </c>
      <c r="B88" s="70">
        <v>172648088</v>
      </c>
      <c r="C88" s="70">
        <v>332338</v>
      </c>
      <c r="D88" s="62" t="s">
        <v>3666</v>
      </c>
      <c r="E88" s="70" t="s">
        <v>2744</v>
      </c>
      <c r="F88" s="70" t="s">
        <v>2778</v>
      </c>
      <c r="G88" s="70" t="s">
        <v>2934</v>
      </c>
      <c r="H88" s="156">
        <v>44197</v>
      </c>
      <c r="I88" s="70" t="s">
        <v>3275</v>
      </c>
      <c r="J88" s="70" t="s">
        <v>3667</v>
      </c>
      <c r="K88" s="70" t="s">
        <v>3193</v>
      </c>
      <c r="L88" s="70" t="s">
        <v>3668</v>
      </c>
      <c r="M88" s="70" t="s">
        <v>3669</v>
      </c>
      <c r="N88" s="62"/>
      <c r="O88" s="62" t="s">
        <v>3670</v>
      </c>
      <c r="P88" s="62"/>
      <c r="Q88" s="62" t="s">
        <v>3671</v>
      </c>
      <c r="R88" s="62" t="s">
        <v>2943</v>
      </c>
      <c r="S88" s="62" t="s">
        <v>2944</v>
      </c>
      <c r="T88" s="62" t="s">
        <v>3031</v>
      </c>
      <c r="U88" s="62" t="s">
        <v>2946</v>
      </c>
      <c r="V88" s="62" t="s">
        <v>2947</v>
      </c>
      <c r="W88" s="62" t="s">
        <v>3672</v>
      </c>
      <c r="X88" s="62" t="s">
        <v>3673</v>
      </c>
      <c r="Y88" s="62" t="s">
        <v>3111</v>
      </c>
      <c r="Z88" s="62" t="s">
        <v>2951</v>
      </c>
    </row>
    <row r="89" spans="1:26" ht="15.75" hidden="1" customHeight="1">
      <c r="A89" s="70">
        <v>2</v>
      </c>
      <c r="B89" s="70">
        <v>166152357</v>
      </c>
      <c r="C89" s="70">
        <v>139022</v>
      </c>
      <c r="D89" s="62" t="s">
        <v>3674</v>
      </c>
      <c r="E89" s="70" t="s">
        <v>2760</v>
      </c>
      <c r="F89" s="70" t="s">
        <v>2759</v>
      </c>
      <c r="G89" s="70" t="s">
        <v>2934</v>
      </c>
      <c r="H89" s="156">
        <v>44197</v>
      </c>
      <c r="I89" s="70" t="s">
        <v>3035</v>
      </c>
      <c r="J89" s="70" t="s">
        <v>2965</v>
      </c>
      <c r="K89" s="70"/>
      <c r="L89" s="70" t="s">
        <v>3675</v>
      </c>
      <c r="M89" s="70" t="s">
        <v>3676</v>
      </c>
      <c r="N89" s="62"/>
      <c r="O89" s="62" t="s">
        <v>3677</v>
      </c>
      <c r="P89" s="62"/>
      <c r="Q89" s="62" t="s">
        <v>3678</v>
      </c>
      <c r="R89" s="62" t="s">
        <v>2943</v>
      </c>
      <c r="S89" s="62" t="s">
        <v>2944</v>
      </c>
      <c r="T89" s="62" t="s">
        <v>3679</v>
      </c>
      <c r="U89" s="62" t="s">
        <v>2946</v>
      </c>
      <c r="V89" s="62" t="s">
        <v>2947</v>
      </c>
      <c r="W89" s="62" t="s">
        <v>3680</v>
      </c>
      <c r="X89" s="62" t="s">
        <v>3681</v>
      </c>
      <c r="Y89" s="62" t="s">
        <v>3023</v>
      </c>
      <c r="Z89" s="62" t="s">
        <v>2951</v>
      </c>
    </row>
    <row r="90" spans="1:26" ht="15.75" hidden="1" customHeight="1">
      <c r="A90" s="70">
        <v>16</v>
      </c>
      <c r="B90" s="70">
        <v>83948815</v>
      </c>
      <c r="C90" s="70">
        <v>320734</v>
      </c>
      <c r="D90" s="62" t="s">
        <v>3682</v>
      </c>
      <c r="E90" s="70" t="s">
        <v>2760</v>
      </c>
      <c r="F90" s="70" t="s">
        <v>2759</v>
      </c>
      <c r="G90" s="70" t="s">
        <v>2934</v>
      </c>
      <c r="H90" s="156">
        <v>44197</v>
      </c>
      <c r="I90" s="70" t="s">
        <v>3202</v>
      </c>
      <c r="J90" s="70" t="s">
        <v>3296</v>
      </c>
      <c r="K90" s="70"/>
      <c r="L90" s="70" t="s">
        <v>3683</v>
      </c>
      <c r="M90" s="70" t="s">
        <v>3684</v>
      </c>
      <c r="N90" s="62"/>
      <c r="O90" s="62" t="s">
        <v>3685</v>
      </c>
      <c r="P90" s="62"/>
      <c r="Q90" s="62" t="s">
        <v>3686</v>
      </c>
      <c r="R90" s="62" t="s">
        <v>2943</v>
      </c>
      <c r="S90" s="62" t="s">
        <v>2944</v>
      </c>
      <c r="T90" s="62" t="s">
        <v>3031</v>
      </c>
      <c r="U90" s="62" t="s">
        <v>2946</v>
      </c>
      <c r="V90" s="62" t="s">
        <v>2947</v>
      </c>
      <c r="W90" s="62" t="s">
        <v>3687</v>
      </c>
      <c r="X90" s="62" t="s">
        <v>3688</v>
      </c>
      <c r="Y90" s="62" t="s">
        <v>3023</v>
      </c>
      <c r="Z90" s="62" t="s">
        <v>2951</v>
      </c>
    </row>
    <row r="91" spans="1:26" ht="15.75" hidden="1" customHeight="1">
      <c r="A91" s="70">
        <v>17</v>
      </c>
      <c r="B91" s="70">
        <v>1674434</v>
      </c>
      <c r="C91" s="70">
        <v>322004</v>
      </c>
      <c r="D91" s="62" t="s">
        <v>3689</v>
      </c>
      <c r="E91" s="70" t="s">
        <v>2744</v>
      </c>
      <c r="F91" s="70" t="s">
        <v>2760</v>
      </c>
      <c r="G91" s="70" t="s">
        <v>2934</v>
      </c>
      <c r="H91" s="156">
        <v>44197</v>
      </c>
      <c r="I91" s="70" t="s">
        <v>3690</v>
      </c>
      <c r="J91" s="70" t="s">
        <v>3691</v>
      </c>
      <c r="K91" s="70" t="s">
        <v>3692</v>
      </c>
      <c r="L91" s="70" t="s">
        <v>3693</v>
      </c>
      <c r="M91" s="70" t="s">
        <v>3694</v>
      </c>
      <c r="N91" s="62"/>
      <c r="O91" s="62" t="s">
        <v>3695</v>
      </c>
      <c r="P91" s="62"/>
      <c r="Q91" s="62" t="s">
        <v>3696</v>
      </c>
      <c r="R91" s="62" t="s">
        <v>2943</v>
      </c>
      <c r="S91" s="62" t="s">
        <v>2944</v>
      </c>
      <c r="T91" s="62" t="s">
        <v>3031</v>
      </c>
      <c r="U91" s="62" t="s">
        <v>2946</v>
      </c>
      <c r="V91" s="62" t="s">
        <v>2947</v>
      </c>
      <c r="W91" s="62" t="s">
        <v>3697</v>
      </c>
      <c r="X91" s="62" t="s">
        <v>3698</v>
      </c>
      <c r="Y91" s="62" t="s">
        <v>3172</v>
      </c>
      <c r="Z91" s="62" t="s">
        <v>2951</v>
      </c>
    </row>
    <row r="92" spans="1:26" ht="15.75" hidden="1" customHeight="1">
      <c r="A92" s="70">
        <v>2</v>
      </c>
      <c r="B92" s="70">
        <v>21251367</v>
      </c>
      <c r="C92" s="70">
        <v>199684</v>
      </c>
      <c r="D92" s="62" t="s">
        <v>3699</v>
      </c>
      <c r="E92" s="70" t="s">
        <v>2760</v>
      </c>
      <c r="F92" s="70" t="s">
        <v>2759</v>
      </c>
      <c r="G92" s="70" t="s">
        <v>2934</v>
      </c>
      <c r="H92" s="156">
        <v>44197</v>
      </c>
      <c r="I92" s="70" t="s">
        <v>3700</v>
      </c>
      <c r="J92" s="70" t="s">
        <v>3243</v>
      </c>
      <c r="K92" s="70"/>
      <c r="L92" s="70" t="s">
        <v>3701</v>
      </c>
      <c r="M92" s="70" t="s">
        <v>3702</v>
      </c>
      <c r="N92" s="62"/>
      <c r="O92" s="62" t="s">
        <v>3703</v>
      </c>
      <c r="P92" s="62"/>
      <c r="Q92" s="62" t="s">
        <v>3704</v>
      </c>
      <c r="R92" s="62" t="s">
        <v>2943</v>
      </c>
      <c r="S92" s="62" t="s">
        <v>2944</v>
      </c>
      <c r="T92" s="62" t="s">
        <v>3705</v>
      </c>
      <c r="U92" s="62" t="s">
        <v>2946</v>
      </c>
      <c r="V92" s="62" t="s">
        <v>2947</v>
      </c>
      <c r="W92" s="62" t="s">
        <v>3706</v>
      </c>
      <c r="X92" s="62" t="s">
        <v>3707</v>
      </c>
      <c r="Y92" s="62" t="s">
        <v>2950</v>
      </c>
      <c r="Z92" s="62" t="s">
        <v>2951</v>
      </c>
    </row>
    <row r="93" spans="1:26" ht="15.75" hidden="1" customHeight="1">
      <c r="A93" s="70">
        <v>19</v>
      </c>
      <c r="B93" s="70">
        <v>11217303</v>
      </c>
      <c r="C93" s="70">
        <v>161261</v>
      </c>
      <c r="D93" s="62" t="s">
        <v>3708</v>
      </c>
      <c r="E93" s="70" t="s">
        <v>2744</v>
      </c>
      <c r="F93" s="70" t="s">
        <v>2778</v>
      </c>
      <c r="G93" s="70" t="s">
        <v>2934</v>
      </c>
      <c r="H93" s="156">
        <v>44197</v>
      </c>
      <c r="I93" s="70" t="s">
        <v>3056</v>
      </c>
      <c r="J93" s="70" t="s">
        <v>3709</v>
      </c>
      <c r="K93" s="70" t="s">
        <v>3047</v>
      </c>
      <c r="L93" s="70" t="s">
        <v>3710</v>
      </c>
      <c r="M93" s="70" t="s">
        <v>3711</v>
      </c>
      <c r="N93" s="62"/>
      <c r="O93" s="62" t="s">
        <v>3712</v>
      </c>
      <c r="P93" s="62"/>
      <c r="Q93" s="62" t="s">
        <v>3713</v>
      </c>
      <c r="R93" s="62" t="s">
        <v>2943</v>
      </c>
      <c r="S93" s="62" t="s">
        <v>2944</v>
      </c>
      <c r="T93" s="62" t="s">
        <v>3207</v>
      </c>
      <c r="U93" s="62" t="s">
        <v>2946</v>
      </c>
      <c r="V93" s="62" t="s">
        <v>2947</v>
      </c>
      <c r="W93" s="62" t="s">
        <v>3714</v>
      </c>
      <c r="X93" s="62" t="s">
        <v>3715</v>
      </c>
      <c r="Y93" s="62" t="s">
        <v>3716</v>
      </c>
      <c r="Z93" s="62" t="s">
        <v>2951</v>
      </c>
    </row>
    <row r="94" spans="1:26" ht="15.75" hidden="1" customHeight="1">
      <c r="A94" s="70">
        <v>4</v>
      </c>
      <c r="B94" s="70">
        <v>187158034</v>
      </c>
      <c r="C94" s="70">
        <v>12037</v>
      </c>
      <c r="D94" s="62" t="s">
        <v>3717</v>
      </c>
      <c r="E94" s="70" t="s">
        <v>2760</v>
      </c>
      <c r="F94" s="70" t="s">
        <v>2759</v>
      </c>
      <c r="G94" s="70" t="s">
        <v>2934</v>
      </c>
      <c r="H94" s="156">
        <v>44197</v>
      </c>
      <c r="I94" s="70" t="s">
        <v>3718</v>
      </c>
      <c r="J94" s="70" t="s">
        <v>3719</v>
      </c>
      <c r="K94" s="70"/>
      <c r="L94" s="70" t="s">
        <v>3720</v>
      </c>
      <c r="M94" s="70" t="s">
        <v>3721</v>
      </c>
      <c r="N94" s="62"/>
      <c r="O94" s="62" t="s">
        <v>3722</v>
      </c>
      <c r="P94" s="62"/>
      <c r="Q94" s="62" t="s">
        <v>3723</v>
      </c>
      <c r="R94" s="62" t="s">
        <v>3724</v>
      </c>
      <c r="S94" s="62" t="s">
        <v>2944</v>
      </c>
      <c r="T94" s="62" t="s">
        <v>3725</v>
      </c>
      <c r="U94" s="62" t="s">
        <v>2946</v>
      </c>
      <c r="V94" s="62" t="s">
        <v>2947</v>
      </c>
      <c r="W94" s="62" t="s">
        <v>3726</v>
      </c>
      <c r="X94" s="62" t="s">
        <v>3727</v>
      </c>
      <c r="Y94" s="62" t="s">
        <v>3172</v>
      </c>
      <c r="Z94" s="62" t="s">
        <v>2951</v>
      </c>
    </row>
    <row r="95" spans="1:26" ht="15.75" hidden="1" customHeight="1">
      <c r="A95" s="70">
        <v>11</v>
      </c>
      <c r="B95" s="70">
        <v>2594193</v>
      </c>
      <c r="C95" s="70">
        <v>3128</v>
      </c>
      <c r="D95" s="62" t="s">
        <v>3728</v>
      </c>
      <c r="E95" s="70" t="s">
        <v>2760</v>
      </c>
      <c r="F95" s="70" t="s">
        <v>2759</v>
      </c>
      <c r="G95" s="70" t="s">
        <v>2934</v>
      </c>
      <c r="H95" s="156">
        <v>44197</v>
      </c>
      <c r="I95" s="70" t="s">
        <v>3729</v>
      </c>
      <c r="J95" s="70"/>
      <c r="K95" s="70"/>
      <c r="L95" s="70" t="s">
        <v>3730</v>
      </c>
      <c r="M95" s="70" t="s">
        <v>3731</v>
      </c>
      <c r="N95" s="62"/>
      <c r="O95" s="62" t="s">
        <v>3732</v>
      </c>
      <c r="P95" s="62"/>
      <c r="Q95" s="62" t="s">
        <v>3733</v>
      </c>
      <c r="R95" s="62" t="s">
        <v>2943</v>
      </c>
      <c r="S95" s="62" t="s">
        <v>2944</v>
      </c>
      <c r="T95" s="62" t="s">
        <v>3734</v>
      </c>
      <c r="U95" s="62" t="s">
        <v>2946</v>
      </c>
      <c r="V95" s="62" t="s">
        <v>2947</v>
      </c>
      <c r="W95" s="62" t="s">
        <v>3735</v>
      </c>
      <c r="X95" s="62" t="s">
        <v>3736</v>
      </c>
      <c r="Y95" s="62" t="s">
        <v>2950</v>
      </c>
      <c r="Z95" s="62" t="s">
        <v>2951</v>
      </c>
    </row>
    <row r="96" spans="1:26" ht="15.75" hidden="1" customHeight="1">
      <c r="A96" s="70">
        <v>16</v>
      </c>
      <c r="B96" s="70">
        <v>67470003</v>
      </c>
      <c r="C96" s="70">
        <v>12093</v>
      </c>
      <c r="D96" s="62" t="s">
        <v>3737</v>
      </c>
      <c r="E96" s="70" t="s">
        <v>2744</v>
      </c>
      <c r="F96" s="70" t="s">
        <v>2778</v>
      </c>
      <c r="G96" s="70" t="s">
        <v>2934</v>
      </c>
      <c r="H96" s="156">
        <v>44197</v>
      </c>
      <c r="I96" s="70" t="s">
        <v>3113</v>
      </c>
      <c r="J96" s="70"/>
      <c r="K96" s="70"/>
      <c r="L96" s="70" t="s">
        <v>3738</v>
      </c>
      <c r="M96" s="70" t="s">
        <v>3739</v>
      </c>
      <c r="N96" s="62"/>
      <c r="O96" s="62" t="s">
        <v>3740</v>
      </c>
      <c r="P96" s="62"/>
      <c r="Q96" s="62" t="s">
        <v>3741</v>
      </c>
      <c r="R96" s="62" t="s">
        <v>3724</v>
      </c>
      <c r="S96" s="62" t="s">
        <v>2944</v>
      </c>
      <c r="T96" s="62" t="s">
        <v>3096</v>
      </c>
      <c r="U96" s="62" t="s">
        <v>2946</v>
      </c>
      <c r="V96" s="62" t="s">
        <v>2947</v>
      </c>
      <c r="W96" s="62" t="s">
        <v>3742</v>
      </c>
      <c r="X96" s="62" t="s">
        <v>3743</v>
      </c>
      <c r="Y96" s="62" t="s">
        <v>2950</v>
      </c>
      <c r="Z96" s="62" t="s">
        <v>2951</v>
      </c>
    </row>
    <row r="97" spans="1:26" ht="15.75" hidden="1" customHeight="1">
      <c r="A97" s="70">
        <v>16</v>
      </c>
      <c r="B97" s="70">
        <v>68842333</v>
      </c>
      <c r="C97" s="70">
        <v>142546</v>
      </c>
      <c r="D97" s="62" t="s">
        <v>3744</v>
      </c>
      <c r="E97" s="70" t="s">
        <v>2760</v>
      </c>
      <c r="F97" s="70" t="s">
        <v>2759</v>
      </c>
      <c r="G97" s="70" t="s">
        <v>2934</v>
      </c>
      <c r="H97" s="156">
        <v>44197</v>
      </c>
      <c r="I97" s="70" t="s">
        <v>2974</v>
      </c>
      <c r="J97" s="70" t="s">
        <v>3729</v>
      </c>
      <c r="K97" s="70"/>
      <c r="L97" s="70" t="s">
        <v>3745</v>
      </c>
      <c r="M97" s="70" t="s">
        <v>3746</v>
      </c>
      <c r="N97" s="62"/>
      <c r="O97" s="62" t="s">
        <v>3747</v>
      </c>
      <c r="P97" s="62"/>
      <c r="Q97" s="62" t="s">
        <v>3748</v>
      </c>
      <c r="R97" s="62" t="s">
        <v>2943</v>
      </c>
      <c r="S97" s="62" t="s">
        <v>2944</v>
      </c>
      <c r="T97" s="62" t="s">
        <v>3749</v>
      </c>
      <c r="U97" s="62" t="s">
        <v>2946</v>
      </c>
      <c r="V97" s="62" t="s">
        <v>2947</v>
      </c>
      <c r="W97" s="62" t="s">
        <v>3750</v>
      </c>
      <c r="X97" s="62" t="s">
        <v>3751</v>
      </c>
      <c r="Y97" s="62" t="s">
        <v>3172</v>
      </c>
      <c r="Z97" s="62" t="s">
        <v>2951</v>
      </c>
    </row>
    <row r="98" spans="1:26" ht="15.75" hidden="1" customHeight="1">
      <c r="A98" s="70">
        <v>16</v>
      </c>
      <c r="B98" s="70">
        <v>2129044</v>
      </c>
      <c r="C98" s="70">
        <v>49772</v>
      </c>
      <c r="D98" s="62" t="s">
        <v>3752</v>
      </c>
      <c r="E98" s="70" t="s">
        <v>2744</v>
      </c>
      <c r="F98" s="70" t="s">
        <v>2778</v>
      </c>
      <c r="G98" s="70" t="s">
        <v>2934</v>
      </c>
      <c r="H98" s="156">
        <v>44197</v>
      </c>
      <c r="I98" s="70" t="s">
        <v>2974</v>
      </c>
      <c r="J98" s="70" t="s">
        <v>3113</v>
      </c>
      <c r="K98" s="70" t="s">
        <v>3047</v>
      </c>
      <c r="L98" s="70" t="s">
        <v>3753</v>
      </c>
      <c r="M98" s="70" t="s">
        <v>3754</v>
      </c>
      <c r="N98" s="62"/>
      <c r="O98" s="62" t="s">
        <v>3755</v>
      </c>
      <c r="P98" s="62"/>
      <c r="Q98" s="62" t="s">
        <v>3756</v>
      </c>
      <c r="R98" s="62" t="s">
        <v>2943</v>
      </c>
      <c r="S98" s="62" t="s">
        <v>2944</v>
      </c>
      <c r="T98" s="62" t="s">
        <v>3605</v>
      </c>
      <c r="U98" s="62" t="s">
        <v>2946</v>
      </c>
      <c r="V98" s="62" t="s">
        <v>2947</v>
      </c>
      <c r="W98" s="62" t="s">
        <v>3757</v>
      </c>
      <c r="X98" s="62" t="s">
        <v>3758</v>
      </c>
      <c r="Y98" s="62" t="s">
        <v>2950</v>
      </c>
      <c r="Z98" s="62" t="s">
        <v>2951</v>
      </c>
    </row>
    <row r="99" spans="1:26" ht="15.75" hidden="1" customHeight="1">
      <c r="A99" s="70">
        <v>11</v>
      </c>
      <c r="B99" s="70">
        <v>4112558</v>
      </c>
      <c r="C99" s="70">
        <v>461723</v>
      </c>
      <c r="D99" s="62" t="s">
        <v>3759</v>
      </c>
      <c r="E99" s="70" t="s">
        <v>2744</v>
      </c>
      <c r="F99" s="70" t="s">
        <v>2778</v>
      </c>
      <c r="G99" s="70" t="s">
        <v>2934</v>
      </c>
      <c r="H99" s="156">
        <v>44197</v>
      </c>
      <c r="I99" s="70" t="s">
        <v>3305</v>
      </c>
      <c r="J99" s="70" t="s">
        <v>3047</v>
      </c>
      <c r="K99" s="70"/>
      <c r="L99" s="70" t="s">
        <v>3760</v>
      </c>
      <c r="M99" s="70" t="s">
        <v>3761</v>
      </c>
      <c r="N99" s="62"/>
      <c r="O99" s="62" t="s">
        <v>3762</v>
      </c>
      <c r="P99" s="62"/>
      <c r="Q99" s="62" t="s">
        <v>3763</v>
      </c>
      <c r="R99" s="62" t="s">
        <v>2943</v>
      </c>
      <c r="S99" s="62" t="s">
        <v>2944</v>
      </c>
      <c r="T99" s="62" t="s">
        <v>3764</v>
      </c>
      <c r="U99" s="62" t="s">
        <v>2946</v>
      </c>
      <c r="V99" s="62" t="s">
        <v>2947</v>
      </c>
      <c r="W99" s="62" t="s">
        <v>3765</v>
      </c>
      <c r="X99" s="62" t="s">
        <v>3766</v>
      </c>
      <c r="Y99" s="62" t="s">
        <v>3767</v>
      </c>
      <c r="Z99" s="62" t="s">
        <v>3768</v>
      </c>
    </row>
    <row r="100" spans="1:26" ht="15.75" hidden="1" customHeight="1">
      <c r="A100" s="70">
        <v>1</v>
      </c>
      <c r="B100" s="70">
        <v>156106048</v>
      </c>
      <c r="C100" s="70">
        <v>48035</v>
      </c>
      <c r="D100" s="62" t="s">
        <v>3769</v>
      </c>
      <c r="E100" s="70" t="s">
        <v>2744</v>
      </c>
      <c r="F100" s="70" t="s">
        <v>2778</v>
      </c>
      <c r="G100" s="70" t="s">
        <v>2934</v>
      </c>
      <c r="H100" s="156">
        <v>44197</v>
      </c>
      <c r="I100" s="70" t="s">
        <v>3729</v>
      </c>
      <c r="J100" s="70"/>
      <c r="K100" s="70"/>
      <c r="L100" s="70" t="s">
        <v>3770</v>
      </c>
      <c r="M100" s="70" t="s">
        <v>3771</v>
      </c>
      <c r="N100" s="62"/>
      <c r="O100" s="62" t="s">
        <v>3772</v>
      </c>
      <c r="P100" s="62"/>
      <c r="Q100" s="62" t="s">
        <v>3773</v>
      </c>
      <c r="R100" s="62" t="s">
        <v>2943</v>
      </c>
      <c r="S100" s="62" t="s">
        <v>2944</v>
      </c>
      <c r="T100" s="62" t="s">
        <v>3774</v>
      </c>
      <c r="U100" s="62" t="s">
        <v>2946</v>
      </c>
      <c r="V100" s="62" t="s">
        <v>2947</v>
      </c>
      <c r="W100" s="62" t="s">
        <v>3775</v>
      </c>
      <c r="X100" s="62" t="s">
        <v>3776</v>
      </c>
      <c r="Y100" s="62" t="s">
        <v>2950</v>
      </c>
      <c r="Z100" s="62" t="s">
        <v>2951</v>
      </c>
    </row>
    <row r="101" spans="1:26" ht="15.75" hidden="1" customHeight="1">
      <c r="A101" s="70">
        <v>3</v>
      </c>
      <c r="B101" s="70">
        <v>38645489</v>
      </c>
      <c r="C101" s="70">
        <v>67672</v>
      </c>
      <c r="D101" s="62" t="s">
        <v>3777</v>
      </c>
      <c r="E101" s="70" t="s">
        <v>2744</v>
      </c>
      <c r="F101" s="70" t="s">
        <v>2778</v>
      </c>
      <c r="G101" s="70" t="s">
        <v>2934</v>
      </c>
      <c r="H101" s="156">
        <v>44197</v>
      </c>
      <c r="I101" s="70" t="s">
        <v>3360</v>
      </c>
      <c r="J101" s="70"/>
      <c r="K101" s="70"/>
      <c r="L101" s="70" t="s">
        <v>3778</v>
      </c>
      <c r="M101" s="70" t="s">
        <v>3779</v>
      </c>
      <c r="N101" s="62"/>
      <c r="O101" s="62" t="s">
        <v>3780</v>
      </c>
      <c r="P101" s="62"/>
      <c r="Q101" s="62" t="s">
        <v>3781</v>
      </c>
      <c r="R101" s="62" t="s">
        <v>2943</v>
      </c>
      <c r="S101" s="62" t="s">
        <v>2944</v>
      </c>
      <c r="T101" s="62" t="s">
        <v>3782</v>
      </c>
      <c r="U101" s="62" t="s">
        <v>2946</v>
      </c>
      <c r="V101" s="62" t="s">
        <v>2947</v>
      </c>
      <c r="W101" s="62" t="s">
        <v>3783</v>
      </c>
      <c r="X101" s="62" t="s">
        <v>3784</v>
      </c>
      <c r="Y101" s="62" t="s">
        <v>2950</v>
      </c>
      <c r="Z101" s="62" t="s">
        <v>2951</v>
      </c>
    </row>
    <row r="102" spans="1:26" ht="15.75" hidden="1" customHeight="1">
      <c r="A102" s="70">
        <v>5</v>
      </c>
      <c r="B102" s="70">
        <v>131915022</v>
      </c>
      <c r="C102" s="70">
        <v>128023</v>
      </c>
      <c r="D102" s="62" t="s">
        <v>3785</v>
      </c>
      <c r="E102" s="70" t="s">
        <v>2760</v>
      </c>
      <c r="F102" s="70" t="s">
        <v>2759</v>
      </c>
      <c r="G102" s="70" t="s">
        <v>2934</v>
      </c>
      <c r="H102" s="156">
        <v>44197</v>
      </c>
      <c r="I102" s="70" t="s">
        <v>3786</v>
      </c>
      <c r="J102" s="70" t="s">
        <v>3787</v>
      </c>
      <c r="K102" s="70" t="s">
        <v>2965</v>
      </c>
      <c r="L102" s="70" t="s">
        <v>3788</v>
      </c>
      <c r="M102" s="70" t="s">
        <v>3789</v>
      </c>
      <c r="N102" s="62"/>
      <c r="O102" s="62" t="s">
        <v>3790</v>
      </c>
      <c r="P102" s="62"/>
      <c r="Q102" s="62" t="s">
        <v>3791</v>
      </c>
      <c r="R102" s="62" t="s">
        <v>2943</v>
      </c>
      <c r="S102" s="62" t="s">
        <v>2944</v>
      </c>
      <c r="T102" s="62" t="s">
        <v>3108</v>
      </c>
      <c r="U102" s="62" t="s">
        <v>2946</v>
      </c>
      <c r="V102" s="62" t="s">
        <v>2947</v>
      </c>
      <c r="W102" s="62" t="s">
        <v>3792</v>
      </c>
      <c r="X102" s="62" t="s">
        <v>3793</v>
      </c>
      <c r="Y102" s="62" t="s">
        <v>2950</v>
      </c>
      <c r="Z102" s="62" t="s">
        <v>2951</v>
      </c>
    </row>
    <row r="103" spans="1:26" ht="15.75" hidden="1" customHeight="1">
      <c r="A103" s="70">
        <v>15</v>
      </c>
      <c r="B103" s="70">
        <v>68521874</v>
      </c>
      <c r="C103" s="70">
        <v>205180</v>
      </c>
      <c r="D103" s="62" t="s">
        <v>3794</v>
      </c>
      <c r="E103" s="70" t="s">
        <v>2744</v>
      </c>
      <c r="F103" s="70" t="s">
        <v>2778</v>
      </c>
      <c r="G103" s="70" t="s">
        <v>2934</v>
      </c>
      <c r="H103" s="156">
        <v>44197</v>
      </c>
      <c r="I103" s="70" t="s">
        <v>3795</v>
      </c>
      <c r="J103" s="70"/>
      <c r="K103" s="70"/>
      <c r="L103" s="70" t="s">
        <v>3796</v>
      </c>
      <c r="M103" s="70" t="s">
        <v>3797</v>
      </c>
      <c r="N103" s="62"/>
      <c r="O103" s="62" t="s">
        <v>3798</v>
      </c>
      <c r="P103" s="62"/>
      <c r="Q103" s="62" t="s">
        <v>3799</v>
      </c>
      <c r="R103" s="62" t="s">
        <v>2943</v>
      </c>
      <c r="S103" s="62" t="s">
        <v>2944</v>
      </c>
      <c r="T103" s="62" t="s">
        <v>3800</v>
      </c>
      <c r="U103" s="62" t="s">
        <v>2946</v>
      </c>
      <c r="V103" s="62" t="s">
        <v>2947</v>
      </c>
      <c r="W103" s="62" t="s">
        <v>3801</v>
      </c>
      <c r="X103" s="62" t="s">
        <v>3802</v>
      </c>
      <c r="Y103" s="62" t="s">
        <v>2950</v>
      </c>
      <c r="Z103" s="62" t="s">
        <v>2951</v>
      </c>
    </row>
    <row r="104" spans="1:26" ht="15.75" hidden="1" customHeight="1">
      <c r="A104" s="70">
        <v>11</v>
      </c>
      <c r="B104" s="70">
        <v>17464335</v>
      </c>
      <c r="C104" s="70">
        <v>157683</v>
      </c>
      <c r="D104" s="62" t="s">
        <v>3803</v>
      </c>
      <c r="E104" s="70" t="s">
        <v>2744</v>
      </c>
      <c r="F104" s="70" t="s">
        <v>2778</v>
      </c>
      <c r="G104" s="70" t="s">
        <v>2934</v>
      </c>
      <c r="H104" s="156">
        <v>44197</v>
      </c>
      <c r="I104" s="70" t="s">
        <v>3259</v>
      </c>
      <c r="J104" s="70" t="s">
        <v>3036</v>
      </c>
      <c r="K104" s="70"/>
      <c r="L104" s="70" t="s">
        <v>3804</v>
      </c>
      <c r="M104" s="70" t="s">
        <v>3805</v>
      </c>
      <c r="N104" s="62"/>
      <c r="O104" s="62" t="s">
        <v>3806</v>
      </c>
      <c r="P104" s="62"/>
      <c r="Q104" s="62" t="s">
        <v>3807</v>
      </c>
      <c r="R104" s="62" t="s">
        <v>2943</v>
      </c>
      <c r="S104" s="62" t="s">
        <v>2944</v>
      </c>
      <c r="T104" s="62" t="s">
        <v>3764</v>
      </c>
      <c r="U104" s="62" t="s">
        <v>2946</v>
      </c>
      <c r="V104" s="62" t="s">
        <v>2947</v>
      </c>
      <c r="W104" s="62"/>
      <c r="X104" s="62" t="s">
        <v>3808</v>
      </c>
      <c r="Y104" s="62" t="s">
        <v>3099</v>
      </c>
      <c r="Z104" s="62" t="s">
        <v>2951</v>
      </c>
    </row>
    <row r="105" spans="1:26" ht="15.75" hidden="1" customHeight="1">
      <c r="A105" s="70">
        <v>1</v>
      </c>
      <c r="B105" s="70">
        <v>236902829</v>
      </c>
      <c r="C105" s="70">
        <v>43895</v>
      </c>
      <c r="D105" s="62" t="s">
        <v>3809</v>
      </c>
      <c r="E105" s="70" t="s">
        <v>2760</v>
      </c>
      <c r="F105" s="70" t="s">
        <v>2759</v>
      </c>
      <c r="G105" s="70" t="s">
        <v>2934</v>
      </c>
      <c r="H105" s="156">
        <v>44197</v>
      </c>
      <c r="I105" s="70"/>
      <c r="J105" s="70"/>
      <c r="K105" s="70"/>
      <c r="L105" s="70" t="s">
        <v>3810</v>
      </c>
      <c r="M105" s="70" t="s">
        <v>3811</v>
      </c>
      <c r="N105" s="62"/>
      <c r="O105" s="62" t="s">
        <v>3812</v>
      </c>
      <c r="P105" s="62"/>
      <c r="Q105" s="62" t="s">
        <v>3813</v>
      </c>
      <c r="R105" s="62" t="s">
        <v>2943</v>
      </c>
      <c r="S105" s="62" t="s">
        <v>2944</v>
      </c>
      <c r="T105" s="62" t="s">
        <v>2999</v>
      </c>
      <c r="U105" s="62" t="s">
        <v>2946</v>
      </c>
      <c r="V105" s="62" t="s">
        <v>2947</v>
      </c>
      <c r="W105" s="62"/>
      <c r="X105" s="62" t="s">
        <v>3399</v>
      </c>
      <c r="Y105" s="62" t="s">
        <v>3023</v>
      </c>
      <c r="Z105" s="62" t="s">
        <v>2951</v>
      </c>
    </row>
    <row r="106" spans="1:26" ht="15.75" hidden="1" customHeight="1">
      <c r="A106" s="70">
        <v>4</v>
      </c>
      <c r="B106" s="70">
        <v>114288808</v>
      </c>
      <c r="C106" s="70">
        <v>190577</v>
      </c>
      <c r="D106" s="62" t="s">
        <v>3814</v>
      </c>
      <c r="E106" s="70" t="s">
        <v>2760</v>
      </c>
      <c r="F106" s="70" t="s">
        <v>2759</v>
      </c>
      <c r="G106" s="70" t="s">
        <v>2934</v>
      </c>
      <c r="H106" s="156">
        <v>44197</v>
      </c>
      <c r="I106" s="70" t="s">
        <v>2974</v>
      </c>
      <c r="J106" s="70" t="s">
        <v>3057</v>
      </c>
      <c r="K106" s="70" t="s">
        <v>2965</v>
      </c>
      <c r="L106" s="70" t="s">
        <v>3815</v>
      </c>
      <c r="M106" s="70" t="s">
        <v>3816</v>
      </c>
      <c r="N106" s="62"/>
      <c r="O106" s="62" t="s">
        <v>3817</v>
      </c>
      <c r="P106" s="62"/>
      <c r="Q106" s="62" t="s">
        <v>3818</v>
      </c>
      <c r="R106" s="62" t="s">
        <v>2943</v>
      </c>
      <c r="S106" s="62" t="s">
        <v>2944</v>
      </c>
      <c r="T106" s="62" t="s">
        <v>3041</v>
      </c>
      <c r="U106" s="62" t="s">
        <v>2946</v>
      </c>
      <c r="V106" s="62" t="s">
        <v>2947</v>
      </c>
      <c r="W106" s="62"/>
      <c r="X106" s="62" t="s">
        <v>3819</v>
      </c>
      <c r="Y106" s="62" t="s">
        <v>2950</v>
      </c>
      <c r="Z106" s="62" t="s">
        <v>2951</v>
      </c>
    </row>
    <row r="107" spans="1:26" ht="15.75" hidden="1" customHeight="1">
      <c r="A107" s="70">
        <v>5</v>
      </c>
      <c r="B107" s="70">
        <v>112175640</v>
      </c>
      <c r="C107" s="70">
        <v>142731</v>
      </c>
      <c r="D107" s="62" t="s">
        <v>3820</v>
      </c>
      <c r="E107" s="70" t="s">
        <v>2760</v>
      </c>
      <c r="F107" s="70" t="s">
        <v>2759</v>
      </c>
      <c r="G107" s="70" t="s">
        <v>2934</v>
      </c>
      <c r="H107" s="156">
        <v>44197</v>
      </c>
      <c r="I107" s="70" t="s">
        <v>3360</v>
      </c>
      <c r="J107" s="70"/>
      <c r="K107" s="70"/>
      <c r="L107" s="70" t="s">
        <v>3821</v>
      </c>
      <c r="M107" s="70" t="s">
        <v>3822</v>
      </c>
      <c r="N107" s="62"/>
      <c r="O107" s="62" t="s">
        <v>3823</v>
      </c>
      <c r="P107" s="62"/>
      <c r="Q107" s="62" t="s">
        <v>3824</v>
      </c>
      <c r="R107" s="62" t="s">
        <v>2943</v>
      </c>
      <c r="S107" s="62" t="s">
        <v>2944</v>
      </c>
      <c r="T107" s="62" t="s">
        <v>3041</v>
      </c>
      <c r="U107" s="62" t="s">
        <v>2946</v>
      </c>
      <c r="V107" s="62" t="s">
        <v>2947</v>
      </c>
      <c r="W107" s="62"/>
      <c r="X107" s="62" t="s">
        <v>3825</v>
      </c>
      <c r="Y107" s="62" t="s">
        <v>2950</v>
      </c>
      <c r="Z107" s="62" t="s">
        <v>2951</v>
      </c>
    </row>
    <row r="108" spans="1:26" ht="15.75" hidden="1" customHeight="1">
      <c r="A108" s="70">
        <v>11</v>
      </c>
      <c r="B108" s="70">
        <v>108170617</v>
      </c>
      <c r="C108" s="70">
        <v>557726</v>
      </c>
      <c r="D108" s="62" t="s">
        <v>3826</v>
      </c>
      <c r="E108" s="70" t="s">
        <v>2760</v>
      </c>
      <c r="F108" s="70" t="s">
        <v>2759</v>
      </c>
      <c r="G108" s="70" t="s">
        <v>2934</v>
      </c>
      <c r="H108" s="156">
        <v>44197</v>
      </c>
      <c r="I108" s="70" t="s">
        <v>3113</v>
      </c>
      <c r="J108" s="70"/>
      <c r="K108" s="70"/>
      <c r="L108" s="70" t="s">
        <v>3827</v>
      </c>
      <c r="M108" s="70" t="s">
        <v>3828</v>
      </c>
      <c r="N108" s="62"/>
      <c r="O108" s="62" t="s">
        <v>3829</v>
      </c>
      <c r="P108" s="62"/>
      <c r="Q108" s="62" t="s">
        <v>3830</v>
      </c>
      <c r="R108" s="62" t="s">
        <v>2943</v>
      </c>
      <c r="S108" s="62" t="s">
        <v>2944</v>
      </c>
      <c r="T108" s="62" t="s">
        <v>3080</v>
      </c>
      <c r="U108" s="62" t="s">
        <v>2946</v>
      </c>
      <c r="V108" s="62" t="s">
        <v>2947</v>
      </c>
      <c r="W108" s="62"/>
      <c r="X108" s="62" t="s">
        <v>3831</v>
      </c>
      <c r="Y108" s="62" t="s">
        <v>3002</v>
      </c>
      <c r="Z108" s="62" t="s">
        <v>2951</v>
      </c>
    </row>
    <row r="109" spans="1:26" ht="15.75" hidden="1" customHeight="1">
      <c r="A109" s="70">
        <v>15</v>
      </c>
      <c r="B109" s="70">
        <v>91312736</v>
      </c>
      <c r="C109" s="70">
        <v>127487</v>
      </c>
      <c r="D109" s="62" t="s">
        <v>3832</v>
      </c>
      <c r="E109" s="70" t="s">
        <v>2760</v>
      </c>
      <c r="F109" s="70" t="s">
        <v>2759</v>
      </c>
      <c r="G109" s="70" t="s">
        <v>2934</v>
      </c>
      <c r="H109" s="156">
        <v>44197</v>
      </c>
      <c r="I109" s="70" t="s">
        <v>3056</v>
      </c>
      <c r="J109" s="70"/>
      <c r="K109" s="70"/>
      <c r="L109" s="70" t="s">
        <v>3833</v>
      </c>
      <c r="M109" s="70" t="s">
        <v>3834</v>
      </c>
      <c r="N109" s="62"/>
      <c r="O109" s="62" t="s">
        <v>3835</v>
      </c>
      <c r="P109" s="62"/>
      <c r="Q109" s="62" t="s">
        <v>3836</v>
      </c>
      <c r="R109" s="62" t="s">
        <v>2943</v>
      </c>
      <c r="S109" s="62" t="s">
        <v>2944</v>
      </c>
      <c r="T109" s="62" t="s">
        <v>3041</v>
      </c>
      <c r="U109" s="62" t="s">
        <v>2946</v>
      </c>
      <c r="V109" s="62" t="s">
        <v>2947</v>
      </c>
      <c r="W109" s="62"/>
      <c r="X109" s="62" t="s">
        <v>3837</v>
      </c>
      <c r="Y109" s="62" t="s">
        <v>3023</v>
      </c>
      <c r="Z109" s="62" t="s">
        <v>2951</v>
      </c>
    </row>
    <row r="110" spans="1:26" ht="15.75" hidden="1" customHeight="1">
      <c r="A110" s="70">
        <v>13</v>
      </c>
      <c r="B110" s="70">
        <v>32890608</v>
      </c>
      <c r="C110" s="70">
        <v>141953</v>
      </c>
      <c r="D110" s="62" t="s">
        <v>3838</v>
      </c>
      <c r="E110" s="70" t="s">
        <v>2760</v>
      </c>
      <c r="F110" s="70" t="s">
        <v>2759</v>
      </c>
      <c r="G110" s="70" t="s">
        <v>2934</v>
      </c>
      <c r="H110" s="156">
        <v>44197</v>
      </c>
      <c r="I110" s="70"/>
      <c r="J110" s="70"/>
      <c r="K110" s="70"/>
      <c r="L110" s="70" t="s">
        <v>3839</v>
      </c>
      <c r="M110" s="70" t="s">
        <v>3840</v>
      </c>
      <c r="N110" s="62"/>
      <c r="O110" s="62" t="s">
        <v>3841</v>
      </c>
      <c r="P110" s="62"/>
      <c r="Q110" s="62" t="s">
        <v>3842</v>
      </c>
      <c r="R110" s="62" t="s">
        <v>2943</v>
      </c>
      <c r="S110" s="62" t="s">
        <v>2944</v>
      </c>
      <c r="T110" s="62" t="s">
        <v>2999</v>
      </c>
      <c r="U110" s="62" t="s">
        <v>2946</v>
      </c>
      <c r="V110" s="62" t="s">
        <v>2947</v>
      </c>
      <c r="W110" s="62"/>
      <c r="X110" s="62" t="s">
        <v>3843</v>
      </c>
      <c r="Y110" s="62" t="s">
        <v>2950</v>
      </c>
      <c r="Z110" s="62" t="s">
        <v>2951</v>
      </c>
    </row>
    <row r="111" spans="1:26" ht="15.75" hidden="1" customHeight="1">
      <c r="A111" s="70">
        <v>12</v>
      </c>
      <c r="B111" s="70">
        <v>2778116</v>
      </c>
      <c r="C111" s="70">
        <v>93408</v>
      </c>
      <c r="D111" s="62" t="s">
        <v>3844</v>
      </c>
      <c r="E111" s="70" t="s">
        <v>2744</v>
      </c>
      <c r="F111" s="70" t="s">
        <v>2778</v>
      </c>
      <c r="G111" s="70" t="s">
        <v>2934</v>
      </c>
      <c r="H111" s="156">
        <v>44197</v>
      </c>
      <c r="I111" s="70" t="s">
        <v>2974</v>
      </c>
      <c r="J111" s="70" t="s">
        <v>3845</v>
      </c>
      <c r="K111" s="70" t="s">
        <v>2965</v>
      </c>
      <c r="L111" s="70" t="s">
        <v>3846</v>
      </c>
      <c r="M111" s="70" t="s">
        <v>3847</v>
      </c>
      <c r="N111" s="62"/>
      <c r="O111" s="62" t="s">
        <v>3848</v>
      </c>
      <c r="P111" s="62"/>
      <c r="Q111" s="62" t="s">
        <v>3849</v>
      </c>
      <c r="R111" s="62" t="s">
        <v>2943</v>
      </c>
      <c r="S111" s="62" t="s">
        <v>2944</v>
      </c>
      <c r="T111" s="62" t="s">
        <v>2999</v>
      </c>
      <c r="U111" s="62" t="s">
        <v>2946</v>
      </c>
      <c r="V111" s="62" t="s">
        <v>2947</v>
      </c>
      <c r="W111" s="62"/>
      <c r="X111" s="62" t="s">
        <v>3850</v>
      </c>
      <c r="Y111" s="62" t="s">
        <v>3111</v>
      </c>
      <c r="Z111" s="62" t="s">
        <v>2951</v>
      </c>
    </row>
    <row r="112" spans="1:26" ht="15.75" hidden="1" customHeight="1">
      <c r="A112" s="70">
        <v>17</v>
      </c>
      <c r="B112" s="70">
        <v>76989666</v>
      </c>
      <c r="C112" s="70">
        <v>379568</v>
      </c>
      <c r="D112" s="62" t="s">
        <v>3851</v>
      </c>
      <c r="E112" s="70" t="s">
        <v>2744</v>
      </c>
      <c r="F112" s="70" t="s">
        <v>2778</v>
      </c>
      <c r="G112" s="70" t="s">
        <v>2934</v>
      </c>
      <c r="H112" s="156">
        <v>44197</v>
      </c>
      <c r="I112" s="70" t="s">
        <v>3313</v>
      </c>
      <c r="J112" s="70" t="s">
        <v>3852</v>
      </c>
      <c r="K112" s="70" t="s">
        <v>3067</v>
      </c>
      <c r="L112" s="70" t="s">
        <v>3853</v>
      </c>
      <c r="M112" s="70" t="s">
        <v>3847</v>
      </c>
      <c r="N112" s="62"/>
      <c r="O112" s="62" t="s">
        <v>3848</v>
      </c>
      <c r="P112" s="62"/>
      <c r="Q112" s="62" t="s">
        <v>3854</v>
      </c>
      <c r="R112" s="62" t="s">
        <v>2943</v>
      </c>
      <c r="S112" s="62" t="s">
        <v>2944</v>
      </c>
      <c r="T112" s="62" t="s">
        <v>3031</v>
      </c>
      <c r="U112" s="62" t="s">
        <v>2946</v>
      </c>
      <c r="V112" s="62" t="s">
        <v>2947</v>
      </c>
      <c r="W112" s="62"/>
      <c r="X112" s="62" t="s">
        <v>3855</v>
      </c>
      <c r="Y112" s="62" t="s">
        <v>2950</v>
      </c>
      <c r="Z112" s="62" t="s">
        <v>2951</v>
      </c>
    </row>
    <row r="113" spans="1:26" ht="15.75" hidden="1" customHeight="1">
      <c r="A113" s="70">
        <v>15</v>
      </c>
      <c r="B113" s="70">
        <v>42701533</v>
      </c>
      <c r="C113" s="70">
        <v>596930</v>
      </c>
      <c r="D113" s="62" t="s">
        <v>3856</v>
      </c>
      <c r="E113" s="70" t="s">
        <v>2760</v>
      </c>
      <c r="F113" s="70" t="s">
        <v>2759</v>
      </c>
      <c r="G113" s="70" t="s">
        <v>2934</v>
      </c>
      <c r="H113" s="156">
        <v>44197</v>
      </c>
      <c r="I113" s="70" t="s">
        <v>2975</v>
      </c>
      <c r="J113" s="70" t="s">
        <v>2965</v>
      </c>
      <c r="K113" s="70"/>
      <c r="L113" s="70" t="s">
        <v>3857</v>
      </c>
      <c r="M113" s="70" t="s">
        <v>3847</v>
      </c>
      <c r="N113" s="62"/>
      <c r="O113" s="62" t="s">
        <v>3848</v>
      </c>
      <c r="P113" s="62"/>
      <c r="Q113" s="62" t="s">
        <v>3858</v>
      </c>
      <c r="R113" s="62" t="s">
        <v>2943</v>
      </c>
      <c r="S113" s="62" t="s">
        <v>2944</v>
      </c>
      <c r="T113" s="62" t="s">
        <v>2999</v>
      </c>
      <c r="U113" s="62" t="s">
        <v>2946</v>
      </c>
      <c r="V113" s="62" t="s">
        <v>2947</v>
      </c>
      <c r="W113" s="62"/>
      <c r="X113" s="62" t="s">
        <v>3859</v>
      </c>
      <c r="Y113" s="62" t="s">
        <v>3860</v>
      </c>
      <c r="Z113" s="62" t="s">
        <v>2951</v>
      </c>
    </row>
    <row r="114" spans="1:26" ht="15.75" hidden="1" customHeight="1">
      <c r="A114" s="70">
        <v>21</v>
      </c>
      <c r="B114" s="70">
        <v>44485626</v>
      </c>
      <c r="C114" s="70">
        <v>263327</v>
      </c>
      <c r="D114" s="62" t="s">
        <v>3861</v>
      </c>
      <c r="E114" s="70" t="s">
        <v>2760</v>
      </c>
      <c r="F114" s="70" t="s">
        <v>2759</v>
      </c>
      <c r="G114" s="70" t="s">
        <v>2934</v>
      </c>
      <c r="H114" s="156">
        <v>44197</v>
      </c>
      <c r="I114" s="70" t="s">
        <v>3036</v>
      </c>
      <c r="J114" s="70"/>
      <c r="K114" s="70"/>
      <c r="L114" s="70" t="s">
        <v>3862</v>
      </c>
      <c r="M114" s="70" t="s">
        <v>3863</v>
      </c>
      <c r="N114" s="62"/>
      <c r="O114" s="62" t="s">
        <v>3864</v>
      </c>
      <c r="P114" s="62"/>
      <c r="Q114" s="62" t="s">
        <v>3865</v>
      </c>
      <c r="R114" s="62" t="s">
        <v>2943</v>
      </c>
      <c r="S114" s="62" t="s">
        <v>2944</v>
      </c>
      <c r="T114" s="62" t="s">
        <v>2999</v>
      </c>
      <c r="U114" s="62" t="s">
        <v>2946</v>
      </c>
      <c r="V114" s="62" t="s">
        <v>2947</v>
      </c>
      <c r="W114" s="62"/>
      <c r="X114" s="62" t="s">
        <v>3866</v>
      </c>
      <c r="Y114" s="62" t="s">
        <v>3023</v>
      </c>
      <c r="Z114" s="62" t="s">
        <v>2951</v>
      </c>
    </row>
    <row r="115" spans="1:26" ht="15.75" hidden="1" customHeight="1">
      <c r="A115" s="70">
        <v>19</v>
      </c>
      <c r="B115" s="70">
        <v>14031437</v>
      </c>
      <c r="C115" s="70">
        <v>210593</v>
      </c>
      <c r="D115" s="62" t="s">
        <v>3867</v>
      </c>
      <c r="E115" s="70" t="s">
        <v>2744</v>
      </c>
      <c r="F115" s="70" t="s">
        <v>2778</v>
      </c>
      <c r="G115" s="70" t="s">
        <v>2934</v>
      </c>
      <c r="H115" s="156">
        <v>44197</v>
      </c>
      <c r="I115" s="70" t="s">
        <v>3442</v>
      </c>
      <c r="J115" s="70" t="s">
        <v>3868</v>
      </c>
      <c r="K115" s="70" t="s">
        <v>3467</v>
      </c>
      <c r="L115" s="70" t="s">
        <v>3869</v>
      </c>
      <c r="M115" s="70" t="s">
        <v>3870</v>
      </c>
      <c r="N115" s="62"/>
      <c r="O115" s="62" t="s">
        <v>3871</v>
      </c>
      <c r="P115" s="62"/>
      <c r="Q115" s="62" t="s">
        <v>3872</v>
      </c>
      <c r="R115" s="62" t="s">
        <v>2943</v>
      </c>
      <c r="S115" s="62" t="s">
        <v>2944</v>
      </c>
      <c r="T115" s="62" t="s">
        <v>2999</v>
      </c>
      <c r="U115" s="62" t="s">
        <v>2946</v>
      </c>
      <c r="V115" s="62" t="s">
        <v>2947</v>
      </c>
      <c r="W115" s="62"/>
      <c r="X115" s="62" t="s">
        <v>3873</v>
      </c>
      <c r="Y115" s="62" t="s">
        <v>2950</v>
      </c>
      <c r="Z115" s="62" t="s">
        <v>2951</v>
      </c>
    </row>
    <row r="116" spans="1:26" ht="15.75" hidden="1" customHeight="1">
      <c r="A116" s="70">
        <v>10</v>
      </c>
      <c r="B116" s="70">
        <v>73501619</v>
      </c>
      <c r="C116" s="70">
        <v>228495</v>
      </c>
      <c r="D116" s="62" t="s">
        <v>3874</v>
      </c>
      <c r="E116" s="70" t="s">
        <v>2744</v>
      </c>
      <c r="F116" s="70" t="s">
        <v>2778</v>
      </c>
      <c r="G116" s="70" t="s">
        <v>2934</v>
      </c>
      <c r="H116" s="156">
        <v>44197</v>
      </c>
      <c r="I116" s="70" t="s">
        <v>3875</v>
      </c>
      <c r="J116" s="70" t="s">
        <v>3876</v>
      </c>
      <c r="K116" s="70"/>
      <c r="L116" s="70" t="s">
        <v>3877</v>
      </c>
      <c r="M116" s="70" t="s">
        <v>2977</v>
      </c>
      <c r="N116" s="62"/>
      <c r="O116" s="62" t="s">
        <v>2978</v>
      </c>
      <c r="P116" s="62"/>
      <c r="Q116" s="62" t="s">
        <v>3878</v>
      </c>
      <c r="R116" s="62" t="s">
        <v>2943</v>
      </c>
      <c r="S116" s="62" t="s">
        <v>2944</v>
      </c>
      <c r="T116" s="62" t="s">
        <v>2999</v>
      </c>
      <c r="U116" s="62" t="s">
        <v>2946</v>
      </c>
      <c r="V116" s="62" t="s">
        <v>2947</v>
      </c>
      <c r="W116" s="62"/>
      <c r="X116" s="62" t="s">
        <v>3497</v>
      </c>
      <c r="Y116" s="62" t="s">
        <v>2950</v>
      </c>
      <c r="Z116" s="62" t="s">
        <v>2951</v>
      </c>
    </row>
    <row r="117" spans="1:26" ht="15.75" hidden="1" customHeight="1">
      <c r="A117" s="70">
        <v>9</v>
      </c>
      <c r="B117" s="70">
        <v>21971148</v>
      </c>
      <c r="C117" s="70">
        <v>220535</v>
      </c>
      <c r="D117" s="62" t="s">
        <v>3879</v>
      </c>
      <c r="E117" s="70" t="s">
        <v>2760</v>
      </c>
      <c r="F117" s="70" t="s">
        <v>2759</v>
      </c>
      <c r="G117" s="70" t="s">
        <v>2934</v>
      </c>
      <c r="H117" s="156">
        <v>44197</v>
      </c>
      <c r="I117" s="70"/>
      <c r="J117" s="70"/>
      <c r="K117" s="70"/>
      <c r="L117" s="70" t="s">
        <v>3880</v>
      </c>
      <c r="M117" s="70" t="s">
        <v>3881</v>
      </c>
      <c r="N117" s="62"/>
      <c r="O117" s="62" t="s">
        <v>3882</v>
      </c>
      <c r="P117" s="62"/>
      <c r="Q117" s="62" t="s">
        <v>3883</v>
      </c>
      <c r="R117" s="62" t="s">
        <v>2943</v>
      </c>
      <c r="S117" s="62" t="s">
        <v>2944</v>
      </c>
      <c r="T117" s="62" t="s">
        <v>2999</v>
      </c>
      <c r="U117" s="62" t="s">
        <v>2946</v>
      </c>
      <c r="V117" s="62" t="s">
        <v>2947</v>
      </c>
      <c r="W117" s="62"/>
      <c r="X117" s="62" t="s">
        <v>3884</v>
      </c>
      <c r="Y117" s="62" t="s">
        <v>3885</v>
      </c>
      <c r="Z117" s="62" t="s">
        <v>2951</v>
      </c>
    </row>
    <row r="118" spans="1:26" ht="15.75" hidden="1" customHeight="1">
      <c r="A118" s="70">
        <v>2</v>
      </c>
      <c r="B118" s="70">
        <v>182521577</v>
      </c>
      <c r="C118" s="70">
        <v>393046</v>
      </c>
      <c r="D118" s="62" t="s">
        <v>3886</v>
      </c>
      <c r="E118" s="70" t="s">
        <v>2744</v>
      </c>
      <c r="F118" s="70" t="s">
        <v>2778</v>
      </c>
      <c r="G118" s="70" t="s">
        <v>2934</v>
      </c>
      <c r="H118" s="156">
        <v>44197</v>
      </c>
      <c r="I118" s="70" t="s">
        <v>3786</v>
      </c>
      <c r="J118" s="70" t="s">
        <v>3887</v>
      </c>
      <c r="K118" s="70" t="s">
        <v>2965</v>
      </c>
      <c r="L118" s="70" t="s">
        <v>3888</v>
      </c>
      <c r="M118" s="70" t="s">
        <v>3847</v>
      </c>
      <c r="N118" s="62"/>
      <c r="O118" s="62" t="s">
        <v>3848</v>
      </c>
      <c r="P118" s="62"/>
      <c r="Q118" s="62" t="s">
        <v>3889</v>
      </c>
      <c r="R118" s="62" t="s">
        <v>2943</v>
      </c>
      <c r="S118" s="62" t="s">
        <v>2944</v>
      </c>
      <c r="T118" s="62" t="s">
        <v>3031</v>
      </c>
      <c r="U118" s="62" t="s">
        <v>2946</v>
      </c>
      <c r="V118" s="62" t="s">
        <v>2947</v>
      </c>
      <c r="W118" s="62"/>
      <c r="X118" s="62" t="s">
        <v>3890</v>
      </c>
      <c r="Y118" s="62" t="s">
        <v>3099</v>
      </c>
      <c r="Z118" s="62" t="s">
        <v>2951</v>
      </c>
    </row>
    <row r="119" spans="1:26" ht="15.75" hidden="1" customHeight="1">
      <c r="A119" s="70">
        <v>7</v>
      </c>
      <c r="B119" s="70">
        <v>117251699</v>
      </c>
      <c r="C119" s="70">
        <v>439072</v>
      </c>
      <c r="D119" s="62" t="s">
        <v>3891</v>
      </c>
      <c r="E119" s="70" t="s">
        <v>2744</v>
      </c>
      <c r="F119" s="70" t="s">
        <v>2778</v>
      </c>
      <c r="G119" s="70" t="s">
        <v>2934</v>
      </c>
      <c r="H119" s="156">
        <v>44197</v>
      </c>
      <c r="I119" s="70" t="s">
        <v>3729</v>
      </c>
      <c r="J119" s="70"/>
      <c r="K119" s="70"/>
      <c r="L119" s="70" t="s">
        <v>3892</v>
      </c>
      <c r="M119" s="70" t="s">
        <v>2977</v>
      </c>
      <c r="N119" s="62"/>
      <c r="O119" s="62" t="s">
        <v>2978</v>
      </c>
      <c r="P119" s="62"/>
      <c r="Q119" s="62" t="s">
        <v>3893</v>
      </c>
      <c r="R119" s="62" t="s">
        <v>2943</v>
      </c>
      <c r="S119" s="62" t="s">
        <v>2944</v>
      </c>
      <c r="T119" s="62" t="s">
        <v>2999</v>
      </c>
      <c r="U119" s="62" t="s">
        <v>2946</v>
      </c>
      <c r="V119" s="62" t="s">
        <v>2947</v>
      </c>
      <c r="W119" s="62"/>
      <c r="X119" s="62" t="s">
        <v>3894</v>
      </c>
      <c r="Y119" s="62" t="s">
        <v>3023</v>
      </c>
      <c r="Z119" s="62" t="s">
        <v>2951</v>
      </c>
    </row>
    <row r="120" spans="1:26" ht="15.75" hidden="1" customHeight="1">
      <c r="A120" s="70">
        <v>15</v>
      </c>
      <c r="B120" s="70">
        <v>93567693</v>
      </c>
      <c r="C120" s="70">
        <v>376827</v>
      </c>
      <c r="D120" s="62" t="s">
        <v>3895</v>
      </c>
      <c r="E120" s="70" t="s">
        <v>2744</v>
      </c>
      <c r="F120" s="70" t="s">
        <v>2778</v>
      </c>
      <c r="G120" s="70" t="s">
        <v>2934</v>
      </c>
      <c r="H120" s="156">
        <v>44197</v>
      </c>
      <c r="I120" s="70" t="s">
        <v>3113</v>
      </c>
      <c r="J120" s="70"/>
      <c r="K120" s="70"/>
      <c r="L120" s="70" t="s">
        <v>3896</v>
      </c>
      <c r="M120" s="70" t="s">
        <v>3897</v>
      </c>
      <c r="N120" s="62"/>
      <c r="O120" s="62" t="s">
        <v>3898</v>
      </c>
      <c r="P120" s="62"/>
      <c r="Q120" s="62" t="s">
        <v>3899</v>
      </c>
      <c r="R120" s="62" t="s">
        <v>2943</v>
      </c>
      <c r="S120" s="62" t="s">
        <v>2944</v>
      </c>
      <c r="T120" s="62" t="s">
        <v>2999</v>
      </c>
      <c r="U120" s="62" t="s">
        <v>2946</v>
      </c>
      <c r="V120" s="62" t="s">
        <v>2947</v>
      </c>
      <c r="W120" s="62"/>
      <c r="X120" s="62" t="s">
        <v>3900</v>
      </c>
      <c r="Y120" s="62" t="s">
        <v>2950</v>
      </c>
      <c r="Z120" s="62" t="s">
        <v>2951</v>
      </c>
    </row>
    <row r="121" spans="1:26" ht="15.75" hidden="1" customHeight="1">
      <c r="A121" s="70">
        <v>8</v>
      </c>
      <c r="B121" s="70">
        <v>61655635</v>
      </c>
      <c r="C121" s="70">
        <v>195335</v>
      </c>
      <c r="D121" s="62" t="s">
        <v>3901</v>
      </c>
      <c r="E121" s="70" t="s">
        <v>2760</v>
      </c>
      <c r="F121" s="70" t="s">
        <v>2759</v>
      </c>
      <c r="G121" s="70" t="s">
        <v>2934</v>
      </c>
      <c r="H121" s="156">
        <v>44197</v>
      </c>
      <c r="I121" s="70"/>
      <c r="J121" s="70"/>
      <c r="K121" s="70"/>
      <c r="L121" s="70" t="s">
        <v>3902</v>
      </c>
      <c r="M121" s="70" t="s">
        <v>3847</v>
      </c>
      <c r="N121" s="62"/>
      <c r="O121" s="62" t="s">
        <v>3848</v>
      </c>
      <c r="P121" s="62"/>
      <c r="Q121" s="62" t="s">
        <v>3903</v>
      </c>
      <c r="R121" s="62" t="s">
        <v>2943</v>
      </c>
      <c r="S121" s="62" t="s">
        <v>2944</v>
      </c>
      <c r="T121" s="62" t="s">
        <v>2999</v>
      </c>
      <c r="U121" s="62" t="s">
        <v>2946</v>
      </c>
      <c r="V121" s="62" t="s">
        <v>2947</v>
      </c>
      <c r="W121" s="62"/>
      <c r="X121" s="62" t="s">
        <v>3904</v>
      </c>
      <c r="Y121" s="62" t="s">
        <v>3023</v>
      </c>
      <c r="Z121" s="62" t="s">
        <v>2951</v>
      </c>
    </row>
    <row r="122" spans="1:26" ht="15.75" hidden="1" customHeight="1">
      <c r="A122" s="70">
        <v>20</v>
      </c>
      <c r="B122" s="70">
        <v>61991055</v>
      </c>
      <c r="C122" s="70">
        <v>136765</v>
      </c>
      <c r="D122" s="62" t="s">
        <v>3905</v>
      </c>
      <c r="E122" s="70" t="s">
        <v>2744</v>
      </c>
      <c r="F122" s="70" t="s">
        <v>2778</v>
      </c>
      <c r="G122" s="70" t="s">
        <v>2934</v>
      </c>
      <c r="H122" s="156">
        <v>44197</v>
      </c>
      <c r="I122" s="70" t="s">
        <v>3906</v>
      </c>
      <c r="J122" s="70" t="s">
        <v>3907</v>
      </c>
      <c r="K122" s="70" t="s">
        <v>2994</v>
      </c>
      <c r="L122" s="70" t="s">
        <v>3908</v>
      </c>
      <c r="M122" s="70" t="s">
        <v>3909</v>
      </c>
      <c r="N122" s="62"/>
      <c r="O122" s="62" t="s">
        <v>3910</v>
      </c>
      <c r="P122" s="62"/>
      <c r="Q122" s="62" t="s">
        <v>3911</v>
      </c>
      <c r="R122" s="62" t="s">
        <v>2943</v>
      </c>
      <c r="S122" s="62" t="s">
        <v>2944</v>
      </c>
      <c r="T122" s="62" t="s">
        <v>3020</v>
      </c>
      <c r="U122" s="62" t="s">
        <v>2946</v>
      </c>
      <c r="V122" s="62" t="s">
        <v>2947</v>
      </c>
      <c r="W122" s="62"/>
      <c r="X122" s="62" t="s">
        <v>3912</v>
      </c>
      <c r="Y122" s="62" t="s">
        <v>3002</v>
      </c>
      <c r="Z122" s="62" t="s">
        <v>2951</v>
      </c>
    </row>
    <row r="123" spans="1:26" ht="15.75" hidden="1" customHeight="1">
      <c r="A123" s="70">
        <v>16</v>
      </c>
      <c r="B123" s="70">
        <v>28488941</v>
      </c>
      <c r="C123" s="70">
        <v>418137</v>
      </c>
      <c r="D123" s="62" t="s">
        <v>3913</v>
      </c>
      <c r="E123" s="70" t="s">
        <v>2760</v>
      </c>
      <c r="F123" s="70" t="s">
        <v>2759</v>
      </c>
      <c r="G123" s="70" t="s">
        <v>2934</v>
      </c>
      <c r="H123" s="156">
        <v>44197</v>
      </c>
      <c r="I123" s="70" t="s">
        <v>3259</v>
      </c>
      <c r="J123" s="70"/>
      <c r="K123" s="70"/>
      <c r="L123" s="70" t="s">
        <v>3914</v>
      </c>
      <c r="M123" s="70" t="s">
        <v>3915</v>
      </c>
      <c r="N123" s="62"/>
      <c r="O123" s="62" t="s">
        <v>3916</v>
      </c>
      <c r="P123" s="62"/>
      <c r="Q123" s="62" t="s">
        <v>3917</v>
      </c>
      <c r="R123" s="62" t="s">
        <v>2943</v>
      </c>
      <c r="S123" s="62" t="s">
        <v>2944</v>
      </c>
      <c r="T123" s="62" t="s">
        <v>3764</v>
      </c>
      <c r="U123" s="62" t="s">
        <v>2946</v>
      </c>
      <c r="V123" s="62" t="s">
        <v>2947</v>
      </c>
      <c r="W123" s="62"/>
      <c r="X123" s="62" t="s">
        <v>3918</v>
      </c>
      <c r="Y123" s="62" t="s">
        <v>2950</v>
      </c>
      <c r="Z123" s="62" t="s">
        <v>3919</v>
      </c>
    </row>
    <row r="124" spans="1:26" ht="15.75" hidden="1" customHeight="1">
      <c r="A124" s="70">
        <v>8</v>
      </c>
      <c r="B124" s="70">
        <v>1719427</v>
      </c>
      <c r="C124" s="70">
        <v>261062</v>
      </c>
      <c r="D124" s="62" t="s">
        <v>3920</v>
      </c>
      <c r="E124" s="70" t="s">
        <v>2760</v>
      </c>
      <c r="F124" s="70" t="s">
        <v>2759</v>
      </c>
      <c r="G124" s="70" t="s">
        <v>2934</v>
      </c>
      <c r="H124" s="156">
        <v>44197</v>
      </c>
      <c r="I124" s="70" t="s">
        <v>3045</v>
      </c>
      <c r="J124" s="70" t="s">
        <v>3347</v>
      </c>
      <c r="K124" s="70" t="s">
        <v>3047</v>
      </c>
      <c r="L124" s="70" t="s">
        <v>3921</v>
      </c>
      <c r="M124" s="70" t="s">
        <v>2977</v>
      </c>
      <c r="N124" s="62"/>
      <c r="O124" s="62" t="s">
        <v>2978</v>
      </c>
      <c r="P124" s="62"/>
      <c r="Q124" s="62" t="s">
        <v>3922</v>
      </c>
      <c r="R124" s="62" t="s">
        <v>2943</v>
      </c>
      <c r="S124" s="62" t="s">
        <v>2944</v>
      </c>
      <c r="T124" s="62" t="s">
        <v>3542</v>
      </c>
      <c r="U124" s="62" t="s">
        <v>2946</v>
      </c>
      <c r="V124" s="62" t="s">
        <v>2947</v>
      </c>
      <c r="W124" s="62"/>
      <c r="X124" s="62" t="s">
        <v>3923</v>
      </c>
      <c r="Y124" s="62" t="s">
        <v>3023</v>
      </c>
      <c r="Z124" s="62" t="s">
        <v>2951</v>
      </c>
    </row>
    <row r="125" spans="1:26" ht="15.75" hidden="1" customHeight="1">
      <c r="A125" s="70">
        <v>21</v>
      </c>
      <c r="B125" s="70">
        <v>47404303</v>
      </c>
      <c r="C125" s="70">
        <v>285671</v>
      </c>
      <c r="D125" s="62" t="s">
        <v>3924</v>
      </c>
      <c r="E125" s="70" t="s">
        <v>2744</v>
      </c>
      <c r="F125" s="70" t="s">
        <v>2778</v>
      </c>
      <c r="G125" s="70" t="s">
        <v>2934</v>
      </c>
      <c r="H125" s="156">
        <v>44197</v>
      </c>
      <c r="I125" s="70" t="s">
        <v>3729</v>
      </c>
      <c r="J125" s="70" t="s">
        <v>2965</v>
      </c>
      <c r="K125" s="70"/>
      <c r="L125" s="70" t="s">
        <v>3925</v>
      </c>
      <c r="M125" s="70" t="s">
        <v>2977</v>
      </c>
      <c r="N125" s="62"/>
      <c r="O125" s="62" t="s">
        <v>2978</v>
      </c>
      <c r="P125" s="62"/>
      <c r="Q125" s="62" t="s">
        <v>3926</v>
      </c>
      <c r="R125" s="62" t="s">
        <v>2943</v>
      </c>
      <c r="S125" s="62" t="s">
        <v>2944</v>
      </c>
      <c r="T125" s="62" t="s">
        <v>2999</v>
      </c>
      <c r="U125" s="62" t="s">
        <v>2946</v>
      </c>
      <c r="V125" s="62" t="s">
        <v>2947</v>
      </c>
      <c r="W125" s="62"/>
      <c r="X125" s="62" t="s">
        <v>3012</v>
      </c>
      <c r="Y125" s="62" t="s">
        <v>3023</v>
      </c>
      <c r="Z125" s="62" t="s">
        <v>2951</v>
      </c>
    </row>
    <row r="126" spans="1:26" ht="15.75" hidden="1" customHeight="1">
      <c r="A126" s="70">
        <v>21</v>
      </c>
      <c r="B126" s="70">
        <v>47404378</v>
      </c>
      <c r="C126" s="70">
        <v>258301</v>
      </c>
      <c r="D126" s="62" t="s">
        <v>3927</v>
      </c>
      <c r="E126" s="70" t="s">
        <v>2744</v>
      </c>
      <c r="F126" s="70" t="s">
        <v>2778</v>
      </c>
      <c r="G126" s="70" t="s">
        <v>2934</v>
      </c>
      <c r="H126" s="156">
        <v>44197</v>
      </c>
      <c r="I126" s="70" t="s">
        <v>3259</v>
      </c>
      <c r="J126" s="70" t="s">
        <v>3928</v>
      </c>
      <c r="K126" s="70"/>
      <c r="L126" s="70" t="s">
        <v>3929</v>
      </c>
      <c r="M126" s="70" t="s">
        <v>3930</v>
      </c>
      <c r="N126" s="62"/>
      <c r="O126" s="62" t="s">
        <v>3931</v>
      </c>
      <c r="P126" s="62"/>
      <c r="Q126" s="62" t="s">
        <v>3932</v>
      </c>
      <c r="R126" s="62" t="s">
        <v>2943</v>
      </c>
      <c r="S126" s="62" t="s">
        <v>2944</v>
      </c>
      <c r="T126" s="62" t="s">
        <v>3319</v>
      </c>
      <c r="U126" s="62" t="s">
        <v>2946</v>
      </c>
      <c r="V126" s="62" t="s">
        <v>2947</v>
      </c>
      <c r="W126" s="62"/>
      <c r="X126" s="62" t="s">
        <v>3012</v>
      </c>
      <c r="Y126" s="62" t="s">
        <v>3023</v>
      </c>
      <c r="Z126" s="62" t="s">
        <v>2951</v>
      </c>
    </row>
    <row r="127" spans="1:26" ht="15.75" hidden="1" customHeight="1">
      <c r="A127" s="70">
        <v>21</v>
      </c>
      <c r="B127" s="70">
        <v>47538573</v>
      </c>
      <c r="C127" s="70">
        <v>166930</v>
      </c>
      <c r="D127" s="62" t="s">
        <v>3933</v>
      </c>
      <c r="E127" s="70" t="s">
        <v>2760</v>
      </c>
      <c r="F127" s="70" t="s">
        <v>2759</v>
      </c>
      <c r="G127" s="70" t="s">
        <v>2934</v>
      </c>
      <c r="H127" s="156">
        <v>44197</v>
      </c>
      <c r="I127" s="70" t="s">
        <v>3113</v>
      </c>
      <c r="J127" s="70"/>
      <c r="K127" s="70"/>
      <c r="L127" s="70" t="s">
        <v>3934</v>
      </c>
      <c r="M127" s="70" t="s">
        <v>3935</v>
      </c>
      <c r="N127" s="62"/>
      <c r="O127" s="62" t="s">
        <v>3936</v>
      </c>
      <c r="P127" s="62"/>
      <c r="Q127" s="62" t="s">
        <v>3937</v>
      </c>
      <c r="R127" s="62" t="s">
        <v>2943</v>
      </c>
      <c r="S127" s="62" t="s">
        <v>2944</v>
      </c>
      <c r="T127" s="62" t="s">
        <v>3764</v>
      </c>
      <c r="U127" s="62" t="s">
        <v>2946</v>
      </c>
      <c r="V127" s="62" t="s">
        <v>2947</v>
      </c>
      <c r="W127" s="62"/>
      <c r="X127" s="62" t="s">
        <v>3938</v>
      </c>
      <c r="Y127" s="62" t="s">
        <v>2950</v>
      </c>
      <c r="Z127" s="62" t="s">
        <v>2951</v>
      </c>
    </row>
    <row r="128" spans="1:26" ht="15.75" hidden="1" customHeight="1">
      <c r="A128" s="70">
        <v>11</v>
      </c>
      <c r="B128" s="70">
        <v>6644643</v>
      </c>
      <c r="C128" s="70">
        <v>596682</v>
      </c>
      <c r="D128" s="62" t="s">
        <v>3939</v>
      </c>
      <c r="E128" s="70" t="s">
        <v>2744</v>
      </c>
      <c r="F128" s="70" t="s">
        <v>2778</v>
      </c>
      <c r="G128" s="70" t="s">
        <v>2934</v>
      </c>
      <c r="H128" s="156">
        <v>44197</v>
      </c>
      <c r="I128" s="70" t="s">
        <v>3442</v>
      </c>
      <c r="J128" s="70" t="s">
        <v>3940</v>
      </c>
      <c r="K128" s="70" t="s">
        <v>2965</v>
      </c>
      <c r="L128" s="70" t="s">
        <v>3941</v>
      </c>
      <c r="M128" s="70" t="s">
        <v>3847</v>
      </c>
      <c r="N128" s="62"/>
      <c r="O128" s="62" t="s">
        <v>3848</v>
      </c>
      <c r="P128" s="62"/>
      <c r="Q128" s="62" t="s">
        <v>3942</v>
      </c>
      <c r="R128" s="62" t="s">
        <v>2943</v>
      </c>
      <c r="S128" s="62" t="s">
        <v>2944</v>
      </c>
      <c r="T128" s="62" t="s">
        <v>2999</v>
      </c>
      <c r="U128" s="62" t="s">
        <v>2946</v>
      </c>
      <c r="V128" s="62" t="s">
        <v>2947</v>
      </c>
      <c r="W128" s="62"/>
      <c r="X128" s="62" t="s">
        <v>3943</v>
      </c>
      <c r="Y128" s="62" t="s">
        <v>2950</v>
      </c>
      <c r="Z128" s="62" t="s">
        <v>2951</v>
      </c>
    </row>
    <row r="129" spans="1:26" ht="15.75" hidden="1" customHeight="1">
      <c r="A129" s="70">
        <v>2</v>
      </c>
      <c r="B129" s="70">
        <v>71783144</v>
      </c>
      <c r="C129" s="70">
        <v>290178</v>
      </c>
      <c r="D129" s="62" t="s">
        <v>3944</v>
      </c>
      <c r="E129" s="70" t="s">
        <v>2744</v>
      </c>
      <c r="F129" s="70" t="s">
        <v>2778</v>
      </c>
      <c r="G129" s="70" t="s">
        <v>2934</v>
      </c>
      <c r="H129" s="156">
        <v>44197</v>
      </c>
      <c r="I129" s="70" t="s">
        <v>3347</v>
      </c>
      <c r="J129" s="70"/>
      <c r="K129" s="70"/>
      <c r="L129" s="70" t="s">
        <v>3945</v>
      </c>
      <c r="M129" s="70" t="s">
        <v>3946</v>
      </c>
      <c r="N129" s="62"/>
      <c r="O129" s="62" t="s">
        <v>3947</v>
      </c>
      <c r="P129" s="62"/>
      <c r="Q129" s="62" t="s">
        <v>3948</v>
      </c>
      <c r="R129" s="62" t="s">
        <v>2943</v>
      </c>
      <c r="S129" s="62" t="s">
        <v>2944</v>
      </c>
      <c r="T129" s="62" t="s">
        <v>2945</v>
      </c>
      <c r="U129" s="62" t="s">
        <v>2946</v>
      </c>
      <c r="V129" s="62" t="s">
        <v>2947</v>
      </c>
      <c r="W129" s="62"/>
      <c r="X129" s="62" t="s">
        <v>3949</v>
      </c>
      <c r="Y129" s="62" t="s">
        <v>2950</v>
      </c>
      <c r="Z129" s="62" t="s">
        <v>2951</v>
      </c>
    </row>
    <row r="130" spans="1:26" ht="15.75" hidden="1" customHeight="1">
      <c r="A130" s="70">
        <v>4</v>
      </c>
      <c r="B130" s="70">
        <v>5624425</v>
      </c>
      <c r="C130" s="70">
        <v>290666</v>
      </c>
      <c r="D130" s="62" t="s">
        <v>3950</v>
      </c>
      <c r="E130" s="70" t="s">
        <v>2760</v>
      </c>
      <c r="F130" s="70" t="s">
        <v>2759</v>
      </c>
      <c r="G130" s="70" t="s">
        <v>2934</v>
      </c>
      <c r="H130" s="156">
        <v>44197</v>
      </c>
      <c r="I130" s="70" t="s">
        <v>2974</v>
      </c>
      <c r="J130" s="70" t="s">
        <v>3226</v>
      </c>
      <c r="K130" s="70"/>
      <c r="L130" s="70" t="s">
        <v>3951</v>
      </c>
      <c r="M130" s="70" t="s">
        <v>3847</v>
      </c>
      <c r="N130" s="62"/>
      <c r="O130" s="62" t="s">
        <v>3848</v>
      </c>
      <c r="P130" s="62"/>
      <c r="Q130" s="62" t="s">
        <v>3952</v>
      </c>
      <c r="R130" s="62" t="s">
        <v>2943</v>
      </c>
      <c r="S130" s="62" t="s">
        <v>2944</v>
      </c>
      <c r="T130" s="62" t="s">
        <v>2999</v>
      </c>
      <c r="U130" s="62" t="s">
        <v>2946</v>
      </c>
      <c r="V130" s="62" t="s">
        <v>2947</v>
      </c>
      <c r="W130" s="62"/>
      <c r="X130" s="62" t="s">
        <v>3953</v>
      </c>
      <c r="Y130" s="62" t="s">
        <v>3023</v>
      </c>
      <c r="Z130" s="62" t="s">
        <v>2951</v>
      </c>
    </row>
    <row r="131" spans="1:26" ht="15.75" hidden="1" customHeight="1">
      <c r="A131" s="70">
        <v>15</v>
      </c>
      <c r="B131" s="70">
        <v>48726830</v>
      </c>
      <c r="C131" s="70">
        <v>255306</v>
      </c>
      <c r="D131" s="62" t="s">
        <v>3954</v>
      </c>
      <c r="E131" s="70" t="s">
        <v>2744</v>
      </c>
      <c r="F131" s="70" t="s">
        <v>2778</v>
      </c>
      <c r="G131" s="70" t="s">
        <v>2934</v>
      </c>
      <c r="H131" s="156">
        <v>44197</v>
      </c>
      <c r="I131" s="70" t="s">
        <v>2974</v>
      </c>
      <c r="J131" s="70" t="s">
        <v>3360</v>
      </c>
      <c r="K131" s="70"/>
      <c r="L131" s="70" t="s">
        <v>3955</v>
      </c>
      <c r="M131" s="70" t="s">
        <v>3956</v>
      </c>
      <c r="N131" s="62"/>
      <c r="O131" s="62" t="s">
        <v>3957</v>
      </c>
      <c r="P131" s="62"/>
      <c r="Q131" s="62" t="s">
        <v>3958</v>
      </c>
      <c r="R131" s="62" t="s">
        <v>2943</v>
      </c>
      <c r="S131" s="62" t="s">
        <v>2944</v>
      </c>
      <c r="T131" s="62" t="s">
        <v>2999</v>
      </c>
      <c r="U131" s="62" t="s">
        <v>2946</v>
      </c>
      <c r="V131" s="62" t="s">
        <v>2947</v>
      </c>
      <c r="W131" s="62"/>
      <c r="X131" s="62" t="s">
        <v>3959</v>
      </c>
      <c r="Y131" s="62" t="s">
        <v>2950</v>
      </c>
      <c r="Z131" s="62" t="s">
        <v>2951</v>
      </c>
    </row>
    <row r="132" spans="1:26" ht="15.75" hidden="1" customHeight="1">
      <c r="A132" s="70">
        <v>15</v>
      </c>
      <c r="B132" s="70">
        <v>48808429</v>
      </c>
      <c r="C132" s="70">
        <v>381538</v>
      </c>
      <c r="D132" s="62" t="s">
        <v>3960</v>
      </c>
      <c r="E132" s="70" t="s">
        <v>2744</v>
      </c>
      <c r="F132" s="70" t="s">
        <v>2778</v>
      </c>
      <c r="G132" s="70" t="s">
        <v>2934</v>
      </c>
      <c r="H132" s="156">
        <v>44197</v>
      </c>
      <c r="I132" s="70"/>
      <c r="J132" s="70"/>
      <c r="K132" s="70"/>
      <c r="L132" s="70" t="s">
        <v>3961</v>
      </c>
      <c r="M132" s="70" t="s">
        <v>3956</v>
      </c>
      <c r="N132" s="62"/>
      <c r="O132" s="62" t="s">
        <v>3957</v>
      </c>
      <c r="P132" s="62"/>
      <c r="Q132" s="62" t="s">
        <v>3962</v>
      </c>
      <c r="R132" s="62" t="s">
        <v>2943</v>
      </c>
      <c r="S132" s="62" t="s">
        <v>2944</v>
      </c>
      <c r="T132" s="62" t="s">
        <v>3319</v>
      </c>
      <c r="U132" s="62" t="s">
        <v>2946</v>
      </c>
      <c r="V132" s="62" t="s">
        <v>2947</v>
      </c>
      <c r="W132" s="62"/>
      <c r="X132" s="62" t="s">
        <v>3959</v>
      </c>
      <c r="Y132" s="62" t="s">
        <v>3023</v>
      </c>
      <c r="Z132" s="62" t="s">
        <v>2951</v>
      </c>
    </row>
    <row r="133" spans="1:26" ht="15.75" hidden="1" customHeight="1">
      <c r="A133" s="70">
        <v>7</v>
      </c>
      <c r="B133" s="70">
        <v>128494257</v>
      </c>
      <c r="C133" s="70">
        <v>472142</v>
      </c>
      <c r="D133" s="62" t="s">
        <v>3963</v>
      </c>
      <c r="E133" s="70" t="s">
        <v>2744</v>
      </c>
      <c r="F133" s="70" t="s">
        <v>2778</v>
      </c>
      <c r="G133" s="70" t="s">
        <v>2934</v>
      </c>
      <c r="H133" s="156">
        <v>44197</v>
      </c>
      <c r="I133" s="70" t="s">
        <v>3964</v>
      </c>
      <c r="J133" s="70" t="s">
        <v>3965</v>
      </c>
      <c r="K133" s="70"/>
      <c r="L133" s="70" t="s">
        <v>3966</v>
      </c>
      <c r="M133" s="70" t="s">
        <v>3847</v>
      </c>
      <c r="N133" s="62"/>
      <c r="O133" s="62" t="s">
        <v>3848</v>
      </c>
      <c r="P133" s="62"/>
      <c r="Q133" s="62" t="s">
        <v>3967</v>
      </c>
      <c r="R133" s="62" t="s">
        <v>2943</v>
      </c>
      <c r="S133" s="62" t="s">
        <v>2944</v>
      </c>
      <c r="T133" s="62" t="s">
        <v>3031</v>
      </c>
      <c r="U133" s="62" t="s">
        <v>2946</v>
      </c>
      <c r="V133" s="62" t="s">
        <v>2947</v>
      </c>
      <c r="W133" s="62"/>
      <c r="X133" s="62" t="s">
        <v>3968</v>
      </c>
      <c r="Y133" s="62" t="s">
        <v>3023</v>
      </c>
      <c r="Z133" s="62" t="s">
        <v>2951</v>
      </c>
    </row>
    <row r="134" spans="1:26" ht="15.75" hidden="1" customHeight="1">
      <c r="A134" s="70">
        <v>17</v>
      </c>
      <c r="B134" s="70">
        <v>78081374</v>
      </c>
      <c r="C134" s="70">
        <v>456432</v>
      </c>
      <c r="D134" s="62" t="s">
        <v>3969</v>
      </c>
      <c r="E134" s="70" t="s">
        <v>2760</v>
      </c>
      <c r="F134" s="70" t="s">
        <v>2759</v>
      </c>
      <c r="G134" s="70" t="s">
        <v>2934</v>
      </c>
      <c r="H134" s="156">
        <v>44197</v>
      </c>
      <c r="I134" s="70" t="s">
        <v>2974</v>
      </c>
      <c r="J134" s="70" t="s">
        <v>3729</v>
      </c>
      <c r="K134" s="70"/>
      <c r="L134" s="70" t="s">
        <v>3970</v>
      </c>
      <c r="M134" s="70" t="s">
        <v>3971</v>
      </c>
      <c r="N134" s="62"/>
      <c r="O134" s="62" t="s">
        <v>3972</v>
      </c>
      <c r="P134" s="62"/>
      <c r="Q134" s="62" t="s">
        <v>3973</v>
      </c>
      <c r="R134" s="62" t="s">
        <v>2943</v>
      </c>
      <c r="S134" s="62" t="s">
        <v>2944</v>
      </c>
      <c r="T134" s="62" t="s">
        <v>2999</v>
      </c>
      <c r="U134" s="62" t="s">
        <v>2946</v>
      </c>
      <c r="V134" s="62" t="s">
        <v>2947</v>
      </c>
      <c r="W134" s="62"/>
      <c r="X134" s="62" t="s">
        <v>3974</v>
      </c>
      <c r="Y134" s="62" t="s">
        <v>3023</v>
      </c>
      <c r="Z134" s="62" t="s">
        <v>2951</v>
      </c>
    </row>
    <row r="135" spans="1:26" ht="15.75" hidden="1" customHeight="1">
      <c r="A135" s="70">
        <v>17</v>
      </c>
      <c r="B135" s="70">
        <v>78091485</v>
      </c>
      <c r="C135" s="70">
        <v>285734</v>
      </c>
      <c r="D135" s="62" t="s">
        <v>3975</v>
      </c>
      <c r="E135" s="70" t="s">
        <v>2760</v>
      </c>
      <c r="F135" s="70" t="s">
        <v>2759</v>
      </c>
      <c r="G135" s="70" t="s">
        <v>2934</v>
      </c>
      <c r="H135" s="156">
        <v>44197</v>
      </c>
      <c r="I135" s="70" t="s">
        <v>2974</v>
      </c>
      <c r="J135" s="70" t="s">
        <v>3876</v>
      </c>
      <c r="K135" s="70"/>
      <c r="L135" s="70" t="s">
        <v>3976</v>
      </c>
      <c r="M135" s="70" t="s">
        <v>3847</v>
      </c>
      <c r="N135" s="62"/>
      <c r="O135" s="62" t="s">
        <v>3848</v>
      </c>
      <c r="P135" s="62"/>
      <c r="Q135" s="62" t="s">
        <v>3977</v>
      </c>
      <c r="R135" s="62" t="s">
        <v>2943</v>
      </c>
      <c r="S135" s="62" t="s">
        <v>2944</v>
      </c>
      <c r="T135" s="62" t="s">
        <v>2999</v>
      </c>
      <c r="U135" s="62" t="s">
        <v>2946</v>
      </c>
      <c r="V135" s="62" t="s">
        <v>2947</v>
      </c>
      <c r="W135" s="62"/>
      <c r="X135" s="62" t="s">
        <v>3974</v>
      </c>
      <c r="Y135" s="62" t="s">
        <v>3023</v>
      </c>
      <c r="Z135" s="62" t="s">
        <v>2951</v>
      </c>
    </row>
    <row r="136" spans="1:26" ht="15.75" hidden="1" customHeight="1">
      <c r="A136" s="70">
        <v>8</v>
      </c>
      <c r="B136" s="70">
        <v>11606312</v>
      </c>
      <c r="C136" s="70">
        <v>433016</v>
      </c>
      <c r="D136" s="62" t="s">
        <v>3978</v>
      </c>
      <c r="E136" s="70" t="s">
        <v>2778</v>
      </c>
      <c r="F136" s="70" t="s">
        <v>2744</v>
      </c>
      <c r="G136" s="70" t="s">
        <v>2934</v>
      </c>
      <c r="H136" s="156">
        <v>44197</v>
      </c>
      <c r="I136" s="70" t="s">
        <v>3979</v>
      </c>
      <c r="J136" s="70"/>
      <c r="K136" s="70"/>
      <c r="L136" s="70" t="s">
        <v>3980</v>
      </c>
      <c r="M136" s="70" t="s">
        <v>3981</v>
      </c>
      <c r="N136" s="62"/>
      <c r="O136" s="62" t="s">
        <v>3982</v>
      </c>
      <c r="P136" s="62"/>
      <c r="Q136" s="62" t="s">
        <v>3983</v>
      </c>
      <c r="R136" s="62" t="s">
        <v>3724</v>
      </c>
      <c r="S136" s="62" t="s">
        <v>2944</v>
      </c>
      <c r="T136" s="62" t="s">
        <v>3725</v>
      </c>
      <c r="U136" s="62" t="s">
        <v>2946</v>
      </c>
      <c r="V136" s="62" t="s">
        <v>2947</v>
      </c>
      <c r="W136" s="62"/>
      <c r="X136" s="62" t="s">
        <v>3984</v>
      </c>
      <c r="Y136" s="62" t="s">
        <v>3002</v>
      </c>
      <c r="Z136" s="62" t="s">
        <v>2951</v>
      </c>
    </row>
    <row r="137" spans="1:26" ht="15.75" hidden="1" customHeight="1">
      <c r="A137" s="70">
        <v>20</v>
      </c>
      <c r="B137" s="70">
        <v>43052756</v>
      </c>
      <c r="C137" s="70">
        <v>36364</v>
      </c>
      <c r="D137" s="62" t="s">
        <v>3985</v>
      </c>
      <c r="E137" s="70" t="s">
        <v>2744</v>
      </c>
      <c r="F137" s="70" t="s">
        <v>2778</v>
      </c>
      <c r="G137" s="70" t="s">
        <v>2934</v>
      </c>
      <c r="H137" s="156">
        <v>44197</v>
      </c>
      <c r="I137" s="70" t="s">
        <v>3113</v>
      </c>
      <c r="J137" s="70"/>
      <c r="K137" s="70"/>
      <c r="L137" s="70" t="s">
        <v>3986</v>
      </c>
      <c r="M137" s="70" t="s">
        <v>3987</v>
      </c>
      <c r="N137" s="62"/>
      <c r="O137" s="62" t="s">
        <v>3988</v>
      </c>
      <c r="P137" s="62"/>
      <c r="Q137" s="62" t="s">
        <v>3989</v>
      </c>
      <c r="R137" s="62" t="s">
        <v>2943</v>
      </c>
      <c r="S137" s="62" t="s">
        <v>2944</v>
      </c>
      <c r="T137" s="62" t="s">
        <v>3080</v>
      </c>
      <c r="U137" s="62" t="s">
        <v>2946</v>
      </c>
      <c r="V137" s="62" t="s">
        <v>2947</v>
      </c>
      <c r="W137" s="62"/>
      <c r="X137" s="62" t="s">
        <v>3990</v>
      </c>
      <c r="Y137" s="62" t="s">
        <v>2950</v>
      </c>
      <c r="Z137" s="62" t="s">
        <v>2951</v>
      </c>
    </row>
    <row r="138" spans="1:26" ht="15.75" hidden="1" customHeight="1">
      <c r="A138" s="70">
        <v>9</v>
      </c>
      <c r="B138" s="70">
        <v>138645822</v>
      </c>
      <c r="C138" s="70">
        <v>384843</v>
      </c>
      <c r="D138" s="62" t="s">
        <v>3991</v>
      </c>
      <c r="E138" s="70" t="s">
        <v>2760</v>
      </c>
      <c r="F138" s="70" t="s">
        <v>2759</v>
      </c>
      <c r="G138" s="70" t="s">
        <v>2934</v>
      </c>
      <c r="H138" s="156">
        <v>44197</v>
      </c>
      <c r="I138" s="70" t="s">
        <v>3045</v>
      </c>
      <c r="J138" s="70" t="s">
        <v>3457</v>
      </c>
      <c r="K138" s="70" t="s">
        <v>2965</v>
      </c>
      <c r="L138" s="70" t="s">
        <v>3992</v>
      </c>
      <c r="M138" s="70" t="s">
        <v>3909</v>
      </c>
      <c r="N138" s="62"/>
      <c r="O138" s="62" t="s">
        <v>3910</v>
      </c>
      <c r="P138" s="62"/>
      <c r="Q138" s="62" t="s">
        <v>3993</v>
      </c>
      <c r="R138" s="62" t="s">
        <v>2943</v>
      </c>
      <c r="S138" s="62" t="s">
        <v>2944</v>
      </c>
      <c r="T138" s="62" t="s">
        <v>3994</v>
      </c>
      <c r="U138" s="62" t="s">
        <v>2946</v>
      </c>
      <c r="V138" s="62" t="s">
        <v>2947</v>
      </c>
      <c r="W138" s="62"/>
      <c r="X138" s="62" t="s">
        <v>3995</v>
      </c>
      <c r="Y138" s="62" t="s">
        <v>3023</v>
      </c>
      <c r="Z138" s="62" t="s">
        <v>2951</v>
      </c>
    </row>
    <row r="139" spans="1:26" ht="15.75" hidden="1" customHeight="1">
      <c r="A139" s="70">
        <v>9</v>
      </c>
      <c r="B139" s="70">
        <v>138683988</v>
      </c>
      <c r="C139" s="70">
        <v>449722</v>
      </c>
      <c r="D139" s="62" t="s">
        <v>3996</v>
      </c>
      <c r="E139" s="70" t="s">
        <v>2760</v>
      </c>
      <c r="F139" s="70" t="s">
        <v>2759</v>
      </c>
      <c r="G139" s="70" t="s">
        <v>2934</v>
      </c>
      <c r="H139" s="156">
        <v>44197</v>
      </c>
      <c r="I139" s="70" t="s">
        <v>3729</v>
      </c>
      <c r="J139" s="70"/>
      <c r="K139" s="70"/>
      <c r="L139" s="70" t="s">
        <v>3997</v>
      </c>
      <c r="M139" s="70" t="s">
        <v>2977</v>
      </c>
      <c r="N139" s="62"/>
      <c r="O139" s="62" t="s">
        <v>2978</v>
      </c>
      <c r="P139" s="62"/>
      <c r="Q139" s="62" t="s">
        <v>3998</v>
      </c>
      <c r="R139" s="62" t="s">
        <v>2943</v>
      </c>
      <c r="S139" s="62" t="s">
        <v>2944</v>
      </c>
      <c r="T139" s="62" t="s">
        <v>2999</v>
      </c>
      <c r="U139" s="62" t="s">
        <v>2946</v>
      </c>
      <c r="V139" s="62" t="s">
        <v>2947</v>
      </c>
      <c r="W139" s="62"/>
      <c r="X139" s="62" t="s">
        <v>3995</v>
      </c>
      <c r="Y139" s="62" t="s">
        <v>2950</v>
      </c>
      <c r="Z139" s="62" t="s">
        <v>2951</v>
      </c>
    </row>
    <row r="140" spans="1:26" ht="15.75" hidden="1" customHeight="1">
      <c r="A140" s="70">
        <v>15</v>
      </c>
      <c r="B140" s="70">
        <v>90192516</v>
      </c>
      <c r="C140" s="70">
        <v>96657</v>
      </c>
      <c r="D140" s="62" t="s">
        <v>3999</v>
      </c>
      <c r="E140" s="70" t="s">
        <v>2760</v>
      </c>
      <c r="F140" s="70" t="s">
        <v>2759</v>
      </c>
      <c r="G140" s="70" t="s">
        <v>2934</v>
      </c>
      <c r="H140" s="156">
        <v>44197</v>
      </c>
      <c r="I140" s="70" t="s">
        <v>2965</v>
      </c>
      <c r="J140" s="70"/>
      <c r="K140" s="70"/>
      <c r="L140" s="70" t="s">
        <v>4000</v>
      </c>
      <c r="M140" s="70" t="s">
        <v>2977</v>
      </c>
      <c r="N140" s="62"/>
      <c r="O140" s="62" t="s">
        <v>2978</v>
      </c>
      <c r="P140" s="62"/>
      <c r="Q140" s="62" t="s">
        <v>4001</v>
      </c>
      <c r="R140" s="62" t="s">
        <v>2943</v>
      </c>
      <c r="S140" s="62" t="s">
        <v>2944</v>
      </c>
      <c r="T140" s="62" t="s">
        <v>3542</v>
      </c>
      <c r="U140" s="62" t="s">
        <v>2946</v>
      </c>
      <c r="V140" s="62" t="s">
        <v>2947</v>
      </c>
      <c r="W140" s="62"/>
      <c r="X140" s="62" t="s">
        <v>4002</v>
      </c>
      <c r="Y140" s="62" t="s">
        <v>3023</v>
      </c>
      <c r="Z140" s="62" t="s">
        <v>2951</v>
      </c>
    </row>
    <row r="141" spans="1:26" ht="15.75" hidden="1" customHeight="1">
      <c r="A141" s="70">
        <v>12</v>
      </c>
      <c r="B141" s="70">
        <v>49440205</v>
      </c>
      <c r="C141" s="70">
        <v>158770</v>
      </c>
      <c r="D141" s="62" t="s">
        <v>4003</v>
      </c>
      <c r="E141" s="70" t="s">
        <v>2744</v>
      </c>
      <c r="F141" s="70" t="s">
        <v>2778</v>
      </c>
      <c r="G141" s="70" t="s">
        <v>2934</v>
      </c>
      <c r="H141" s="156">
        <v>44197</v>
      </c>
      <c r="I141" s="70"/>
      <c r="J141" s="70"/>
      <c r="K141" s="70"/>
      <c r="L141" s="70" t="s">
        <v>4004</v>
      </c>
      <c r="M141" s="70" t="s">
        <v>2996</v>
      </c>
      <c r="N141" s="62"/>
      <c r="O141" s="62" t="s">
        <v>2997</v>
      </c>
      <c r="P141" s="62"/>
      <c r="Q141" s="62" t="s">
        <v>4005</v>
      </c>
      <c r="R141" s="62" t="s">
        <v>2943</v>
      </c>
      <c r="S141" s="62" t="s">
        <v>2944</v>
      </c>
      <c r="T141" s="62" t="s">
        <v>3764</v>
      </c>
      <c r="U141" s="62" t="s">
        <v>2946</v>
      </c>
      <c r="V141" s="62" t="s">
        <v>2947</v>
      </c>
      <c r="W141" s="62"/>
      <c r="X141" s="62" t="s">
        <v>3001</v>
      </c>
      <c r="Y141" s="62" t="s">
        <v>2950</v>
      </c>
      <c r="Z141" s="62" t="s">
        <v>2951</v>
      </c>
    </row>
    <row r="142" spans="1:26" ht="15.75" hidden="1" customHeight="1">
      <c r="A142" s="70">
        <v>9</v>
      </c>
      <c r="B142" s="70">
        <v>130221297</v>
      </c>
      <c r="C142" s="70">
        <v>234345</v>
      </c>
      <c r="D142" s="62" t="s">
        <v>4006</v>
      </c>
      <c r="E142" s="70" t="s">
        <v>2760</v>
      </c>
      <c r="F142" s="70" t="s">
        <v>2759</v>
      </c>
      <c r="G142" s="70" t="s">
        <v>2934</v>
      </c>
      <c r="H142" s="156">
        <v>44197</v>
      </c>
      <c r="I142" s="70" t="s">
        <v>3786</v>
      </c>
      <c r="J142" s="70" t="s">
        <v>4007</v>
      </c>
      <c r="K142" s="70" t="s">
        <v>3047</v>
      </c>
      <c r="L142" s="70" t="s">
        <v>4008</v>
      </c>
      <c r="M142" s="70" t="s">
        <v>2977</v>
      </c>
      <c r="N142" s="62"/>
      <c r="O142" s="62" t="s">
        <v>2978</v>
      </c>
      <c r="P142" s="62"/>
      <c r="Q142" s="62" t="s">
        <v>4009</v>
      </c>
      <c r="R142" s="62" t="s">
        <v>2943</v>
      </c>
      <c r="S142" s="62" t="s">
        <v>2944</v>
      </c>
      <c r="T142" s="62" t="s">
        <v>3319</v>
      </c>
      <c r="U142" s="62" t="s">
        <v>2946</v>
      </c>
      <c r="V142" s="62" t="s">
        <v>2947</v>
      </c>
      <c r="W142" s="62"/>
      <c r="X142" s="62" t="s">
        <v>4010</v>
      </c>
      <c r="Y142" s="62" t="s">
        <v>2950</v>
      </c>
      <c r="Z142" s="62" t="s">
        <v>2951</v>
      </c>
    </row>
    <row r="143" spans="1:26" ht="15.75" hidden="1" customHeight="1">
      <c r="A143" s="70">
        <v>5</v>
      </c>
      <c r="B143" s="70">
        <v>88018511</v>
      </c>
      <c r="C143" s="70">
        <v>289845</v>
      </c>
      <c r="D143" s="62" t="s">
        <v>4011</v>
      </c>
      <c r="E143" s="70" t="s">
        <v>2760</v>
      </c>
      <c r="F143" s="70" t="s">
        <v>2759</v>
      </c>
      <c r="G143" s="70" t="s">
        <v>2934</v>
      </c>
      <c r="H143" s="156">
        <v>44197</v>
      </c>
      <c r="I143" s="70" t="s">
        <v>2974</v>
      </c>
      <c r="J143" s="70" t="s">
        <v>3360</v>
      </c>
      <c r="K143" s="70"/>
      <c r="L143" s="70" t="s">
        <v>4012</v>
      </c>
      <c r="M143" s="70" t="s">
        <v>2977</v>
      </c>
      <c r="N143" s="62"/>
      <c r="O143" s="62" t="s">
        <v>2978</v>
      </c>
      <c r="P143" s="62"/>
      <c r="Q143" s="62" t="s">
        <v>4013</v>
      </c>
      <c r="R143" s="62" t="s">
        <v>2943</v>
      </c>
      <c r="S143" s="62" t="s">
        <v>2944</v>
      </c>
      <c r="T143" s="62" t="s">
        <v>3031</v>
      </c>
      <c r="U143" s="62" t="s">
        <v>2946</v>
      </c>
      <c r="V143" s="62" t="s">
        <v>2947</v>
      </c>
      <c r="W143" s="62"/>
      <c r="X143" s="62" t="s">
        <v>4014</v>
      </c>
      <c r="Y143" s="62" t="s">
        <v>4015</v>
      </c>
      <c r="Z143" s="62" t="s">
        <v>2951</v>
      </c>
    </row>
    <row r="144" spans="1:26" ht="15.75" hidden="1" customHeight="1">
      <c r="A144" s="70">
        <v>7</v>
      </c>
      <c r="B144" s="70">
        <v>116380995</v>
      </c>
      <c r="C144" s="70">
        <v>411907</v>
      </c>
      <c r="D144" s="62" t="s">
        <v>4016</v>
      </c>
      <c r="E144" s="70" t="s">
        <v>2744</v>
      </c>
      <c r="F144" s="70" t="s">
        <v>2778</v>
      </c>
      <c r="G144" s="70" t="s">
        <v>2934</v>
      </c>
      <c r="H144" s="156">
        <v>44197</v>
      </c>
      <c r="I144" s="70" t="s">
        <v>3113</v>
      </c>
      <c r="J144" s="70"/>
      <c r="K144" s="70"/>
      <c r="L144" s="70" t="s">
        <v>4017</v>
      </c>
      <c r="M144" s="70" t="s">
        <v>4018</v>
      </c>
      <c r="N144" s="62"/>
      <c r="O144" s="62" t="s">
        <v>4019</v>
      </c>
      <c r="P144" s="62"/>
      <c r="Q144" s="62" t="s">
        <v>4020</v>
      </c>
      <c r="R144" s="62" t="s">
        <v>2943</v>
      </c>
      <c r="S144" s="62" t="s">
        <v>2944</v>
      </c>
      <c r="T144" s="62" t="s">
        <v>2999</v>
      </c>
      <c r="U144" s="62" t="s">
        <v>2946</v>
      </c>
      <c r="V144" s="62" t="s">
        <v>2947</v>
      </c>
      <c r="W144" s="62"/>
      <c r="X144" s="62" t="s">
        <v>4021</v>
      </c>
      <c r="Y144" s="62" t="s">
        <v>3023</v>
      </c>
      <c r="Z144" s="62" t="s">
        <v>2951</v>
      </c>
    </row>
    <row r="145" spans="1:26" ht="15.75" hidden="1" customHeight="1">
      <c r="A145" s="70">
        <v>17</v>
      </c>
      <c r="B145" s="70">
        <v>56294039</v>
      </c>
      <c r="C145" s="70">
        <v>283586</v>
      </c>
      <c r="D145" s="62" t="s">
        <v>4022</v>
      </c>
      <c r="E145" s="70" t="s">
        <v>2744</v>
      </c>
      <c r="F145" s="70" t="s">
        <v>2778</v>
      </c>
      <c r="G145" s="70" t="s">
        <v>2934</v>
      </c>
      <c r="H145" s="156">
        <v>44197</v>
      </c>
      <c r="I145" s="70" t="s">
        <v>4023</v>
      </c>
      <c r="J145" s="70" t="s">
        <v>3876</v>
      </c>
      <c r="K145" s="70"/>
      <c r="L145" s="70" t="s">
        <v>4024</v>
      </c>
      <c r="M145" s="70" t="s">
        <v>3847</v>
      </c>
      <c r="N145" s="62"/>
      <c r="O145" s="62" t="s">
        <v>3848</v>
      </c>
      <c r="P145" s="62"/>
      <c r="Q145" s="62" t="s">
        <v>4025</v>
      </c>
      <c r="R145" s="62" t="s">
        <v>2943</v>
      </c>
      <c r="S145" s="62" t="s">
        <v>2944</v>
      </c>
      <c r="T145" s="62" t="s">
        <v>2999</v>
      </c>
      <c r="U145" s="62" t="s">
        <v>2946</v>
      </c>
      <c r="V145" s="62" t="s">
        <v>2947</v>
      </c>
      <c r="W145" s="62"/>
      <c r="X145" s="62" t="s">
        <v>4026</v>
      </c>
      <c r="Y145" s="62" t="s">
        <v>3860</v>
      </c>
      <c r="Z145" s="62" t="s">
        <v>2951</v>
      </c>
    </row>
    <row r="146" spans="1:26" ht="15.75" hidden="1" customHeight="1">
      <c r="A146" s="70">
        <v>2</v>
      </c>
      <c r="B146" s="70">
        <v>48026176</v>
      </c>
      <c r="C146" s="70">
        <v>182617</v>
      </c>
      <c r="D146" s="62" t="s">
        <v>4027</v>
      </c>
      <c r="E146" s="70" t="s">
        <v>2760</v>
      </c>
      <c r="F146" s="70" t="s">
        <v>2759</v>
      </c>
      <c r="G146" s="70" t="s">
        <v>2934</v>
      </c>
      <c r="H146" s="156">
        <v>44197</v>
      </c>
      <c r="I146" s="70" t="s">
        <v>3226</v>
      </c>
      <c r="J146" s="70"/>
      <c r="K146" s="70"/>
      <c r="L146" s="70" t="s">
        <v>4028</v>
      </c>
      <c r="M146" s="70" t="s">
        <v>4029</v>
      </c>
      <c r="N146" s="62"/>
      <c r="O146" s="62" t="s">
        <v>4030</v>
      </c>
      <c r="P146" s="62"/>
      <c r="Q146" s="62" t="s">
        <v>4031</v>
      </c>
      <c r="R146" s="62" t="s">
        <v>2943</v>
      </c>
      <c r="S146" s="62" t="s">
        <v>2944</v>
      </c>
      <c r="T146" s="62" t="s">
        <v>4032</v>
      </c>
      <c r="U146" s="62" t="s">
        <v>2946</v>
      </c>
      <c r="V146" s="62" t="s">
        <v>2947</v>
      </c>
      <c r="W146" s="62"/>
      <c r="X146" s="62" t="s">
        <v>4033</v>
      </c>
      <c r="Y146" s="62" t="s">
        <v>2950</v>
      </c>
      <c r="Z146" s="62" t="s">
        <v>2951</v>
      </c>
    </row>
    <row r="147" spans="1:26" ht="15.75" hidden="1" customHeight="1">
      <c r="A147" s="70">
        <v>1</v>
      </c>
      <c r="B147" s="70">
        <v>45797846</v>
      </c>
      <c r="C147" s="70">
        <v>41765</v>
      </c>
      <c r="D147" s="62" t="s">
        <v>4034</v>
      </c>
      <c r="E147" s="70" t="s">
        <v>2760</v>
      </c>
      <c r="F147" s="70" t="s">
        <v>2759</v>
      </c>
      <c r="G147" s="70" t="s">
        <v>2934</v>
      </c>
      <c r="H147" s="156">
        <v>44197</v>
      </c>
      <c r="I147" s="70" t="s">
        <v>4035</v>
      </c>
      <c r="J147" s="70" t="s">
        <v>3940</v>
      </c>
      <c r="K147" s="70"/>
      <c r="L147" s="70" t="s">
        <v>4036</v>
      </c>
      <c r="M147" s="70" t="s">
        <v>4037</v>
      </c>
      <c r="N147" s="62"/>
      <c r="O147" s="62" t="s">
        <v>4038</v>
      </c>
      <c r="P147" s="62"/>
      <c r="Q147" s="62" t="s">
        <v>4039</v>
      </c>
      <c r="R147" s="62" t="s">
        <v>2943</v>
      </c>
      <c r="S147" s="62" t="s">
        <v>2944</v>
      </c>
      <c r="T147" s="62" t="s">
        <v>4040</v>
      </c>
      <c r="U147" s="62" t="s">
        <v>2946</v>
      </c>
      <c r="V147" s="62" t="s">
        <v>2947</v>
      </c>
      <c r="W147" s="62"/>
      <c r="X147" s="62" t="s">
        <v>4041</v>
      </c>
      <c r="Y147" s="62" t="s">
        <v>3099</v>
      </c>
      <c r="Z147" s="62" t="s">
        <v>2951</v>
      </c>
    </row>
    <row r="148" spans="1:26" ht="15.75" hidden="1" customHeight="1">
      <c r="A148" s="70">
        <v>1</v>
      </c>
      <c r="B148" s="70">
        <v>45797731</v>
      </c>
      <c r="C148" s="70">
        <v>230146</v>
      </c>
      <c r="D148" s="62" t="s">
        <v>4042</v>
      </c>
      <c r="E148" s="70" t="s">
        <v>2744</v>
      </c>
      <c r="F148" s="70" t="s">
        <v>2778</v>
      </c>
      <c r="G148" s="70" t="s">
        <v>2934</v>
      </c>
      <c r="H148" s="156">
        <v>44197</v>
      </c>
      <c r="I148" s="70" t="s">
        <v>3113</v>
      </c>
      <c r="J148" s="70"/>
      <c r="K148" s="70"/>
      <c r="L148" s="70" t="s">
        <v>4043</v>
      </c>
      <c r="M148" s="70" t="s">
        <v>4044</v>
      </c>
      <c r="N148" s="62"/>
      <c r="O148" s="62" t="s">
        <v>4045</v>
      </c>
      <c r="P148" s="62"/>
      <c r="Q148" s="62" t="s">
        <v>4046</v>
      </c>
      <c r="R148" s="62" t="s">
        <v>2943</v>
      </c>
      <c r="S148" s="62" t="s">
        <v>2944</v>
      </c>
      <c r="T148" s="62" t="s">
        <v>2999</v>
      </c>
      <c r="U148" s="62" t="s">
        <v>2946</v>
      </c>
      <c r="V148" s="62" t="s">
        <v>2947</v>
      </c>
      <c r="W148" s="62"/>
      <c r="X148" s="62" t="s">
        <v>4041</v>
      </c>
      <c r="Y148" s="62" t="s">
        <v>3099</v>
      </c>
      <c r="Z148" s="62" t="s">
        <v>2951</v>
      </c>
    </row>
    <row r="149" spans="1:26" ht="15.75" hidden="1" customHeight="1">
      <c r="A149" s="70">
        <v>11</v>
      </c>
      <c r="B149" s="70">
        <v>47364709</v>
      </c>
      <c r="C149" s="70">
        <v>42513</v>
      </c>
      <c r="D149" s="62" t="s">
        <v>4047</v>
      </c>
      <c r="E149" s="70" t="s">
        <v>2744</v>
      </c>
      <c r="F149" s="70" t="s">
        <v>2778</v>
      </c>
      <c r="G149" s="70" t="s">
        <v>2934</v>
      </c>
      <c r="H149" s="156">
        <v>44197</v>
      </c>
      <c r="I149" s="70" t="s">
        <v>3113</v>
      </c>
      <c r="J149" s="70"/>
      <c r="K149" s="70"/>
      <c r="L149" s="70" t="s">
        <v>4048</v>
      </c>
      <c r="M149" s="70" t="s">
        <v>4049</v>
      </c>
      <c r="N149" s="62"/>
      <c r="O149" s="62" t="s">
        <v>4050</v>
      </c>
      <c r="P149" s="62"/>
      <c r="Q149" s="62" t="s">
        <v>4051</v>
      </c>
      <c r="R149" s="62" t="s">
        <v>2943</v>
      </c>
      <c r="S149" s="62" t="s">
        <v>2944</v>
      </c>
      <c r="T149" s="62" t="s">
        <v>4052</v>
      </c>
      <c r="U149" s="62" t="s">
        <v>2946</v>
      </c>
      <c r="V149" s="62" t="s">
        <v>2947</v>
      </c>
      <c r="W149" s="62"/>
      <c r="X149" s="62" t="s">
        <v>3136</v>
      </c>
      <c r="Y149" s="62" t="s">
        <v>3002</v>
      </c>
      <c r="Z149" s="62" t="s">
        <v>2951</v>
      </c>
    </row>
    <row r="150" spans="1:26" ht="15.75" hidden="1" customHeight="1">
      <c r="A150" s="70">
        <v>14</v>
      </c>
      <c r="B150" s="70">
        <v>23893331</v>
      </c>
      <c r="C150" s="70">
        <v>181202</v>
      </c>
      <c r="D150" s="62" t="s">
        <v>4053</v>
      </c>
      <c r="E150" s="70" t="s">
        <v>2744</v>
      </c>
      <c r="F150" s="70" t="s">
        <v>2778</v>
      </c>
      <c r="G150" s="70" t="s">
        <v>2934</v>
      </c>
      <c r="H150" s="156">
        <v>44197</v>
      </c>
      <c r="I150" s="70"/>
      <c r="J150" s="70"/>
      <c r="K150" s="70"/>
      <c r="L150" s="70" t="s">
        <v>4054</v>
      </c>
      <c r="M150" s="70" t="s">
        <v>4055</v>
      </c>
      <c r="N150" s="62"/>
      <c r="O150" s="62" t="s">
        <v>4056</v>
      </c>
      <c r="P150" s="62"/>
      <c r="Q150" s="62" t="s">
        <v>4057</v>
      </c>
      <c r="R150" s="62" t="s">
        <v>2943</v>
      </c>
      <c r="S150" s="62" t="s">
        <v>2944</v>
      </c>
      <c r="T150" s="62" t="s">
        <v>3764</v>
      </c>
      <c r="U150" s="62" t="s">
        <v>2946</v>
      </c>
      <c r="V150" s="62" t="s">
        <v>2947</v>
      </c>
      <c r="W150" s="62"/>
      <c r="X150" s="62" t="s">
        <v>4058</v>
      </c>
      <c r="Y150" s="62" t="s">
        <v>2950</v>
      </c>
      <c r="Z150" s="62" t="s">
        <v>3768</v>
      </c>
    </row>
    <row r="151" spans="1:26" ht="15.75" hidden="1" customHeight="1">
      <c r="A151" s="70">
        <v>14</v>
      </c>
      <c r="B151" s="70">
        <v>23900999</v>
      </c>
      <c r="C151" s="70">
        <v>181315</v>
      </c>
      <c r="D151" s="62" t="s">
        <v>4059</v>
      </c>
      <c r="E151" s="70" t="s">
        <v>2760</v>
      </c>
      <c r="F151" s="70" t="s">
        <v>2759</v>
      </c>
      <c r="G151" s="70" t="s">
        <v>2934</v>
      </c>
      <c r="H151" s="156">
        <v>44197</v>
      </c>
      <c r="I151" s="70" t="s">
        <v>3360</v>
      </c>
      <c r="J151" s="70"/>
      <c r="K151" s="70"/>
      <c r="L151" s="70" t="s">
        <v>4060</v>
      </c>
      <c r="M151" s="70" t="s">
        <v>4061</v>
      </c>
      <c r="N151" s="62"/>
      <c r="O151" s="62" t="s">
        <v>4062</v>
      </c>
      <c r="P151" s="62"/>
      <c r="Q151" s="62" t="s">
        <v>4063</v>
      </c>
      <c r="R151" s="62" t="s">
        <v>2943</v>
      </c>
      <c r="S151" s="62" t="s">
        <v>2944</v>
      </c>
      <c r="T151" s="62" t="s">
        <v>3655</v>
      </c>
      <c r="U151" s="62" t="s">
        <v>2946</v>
      </c>
      <c r="V151" s="62" t="s">
        <v>2947</v>
      </c>
      <c r="W151" s="62"/>
      <c r="X151" s="62" t="s">
        <v>4058</v>
      </c>
      <c r="Y151" s="62" t="s">
        <v>2950</v>
      </c>
      <c r="Z151" s="62" t="s">
        <v>2951</v>
      </c>
    </row>
    <row r="152" spans="1:26" ht="15.75" hidden="1" customHeight="1">
      <c r="A152" s="70">
        <v>8</v>
      </c>
      <c r="B152" s="70">
        <v>90970988</v>
      </c>
      <c r="C152" s="70">
        <v>182706</v>
      </c>
      <c r="D152" s="62" t="s">
        <v>4064</v>
      </c>
      <c r="E152" s="70" t="s">
        <v>2760</v>
      </c>
      <c r="F152" s="70" t="s">
        <v>2759</v>
      </c>
      <c r="G152" s="70" t="s">
        <v>2934</v>
      </c>
      <c r="H152" s="156">
        <v>44197</v>
      </c>
      <c r="I152" s="70" t="s">
        <v>3729</v>
      </c>
      <c r="J152" s="70"/>
      <c r="K152" s="70"/>
      <c r="L152" s="70" t="s">
        <v>4065</v>
      </c>
      <c r="M152" s="70" t="s">
        <v>4066</v>
      </c>
      <c r="N152" s="62"/>
      <c r="O152" s="62" t="s">
        <v>4067</v>
      </c>
      <c r="P152" s="62"/>
      <c r="Q152" s="62" t="s">
        <v>4068</v>
      </c>
      <c r="R152" s="62" t="s">
        <v>2943</v>
      </c>
      <c r="S152" s="62" t="s">
        <v>2944</v>
      </c>
      <c r="T152" s="62" t="s">
        <v>4069</v>
      </c>
      <c r="U152" s="62" t="s">
        <v>2946</v>
      </c>
      <c r="V152" s="62" t="s">
        <v>2947</v>
      </c>
      <c r="W152" s="62"/>
      <c r="X152" s="62" t="s">
        <v>4070</v>
      </c>
      <c r="Y152" s="62" t="s">
        <v>3023</v>
      </c>
      <c r="Z152" s="62" t="s">
        <v>2951</v>
      </c>
    </row>
    <row r="153" spans="1:26" ht="15.75" hidden="1" customHeight="1">
      <c r="A153" s="70">
        <v>4</v>
      </c>
      <c r="B153" s="70">
        <v>170506525</v>
      </c>
      <c r="C153" s="70">
        <v>199125</v>
      </c>
      <c r="D153" s="62" t="s">
        <v>4071</v>
      </c>
      <c r="E153" s="70" t="s">
        <v>2744</v>
      </c>
      <c r="F153" s="70" t="s">
        <v>2778</v>
      </c>
      <c r="G153" s="70" t="s">
        <v>2934</v>
      </c>
      <c r="H153" s="156">
        <v>44197</v>
      </c>
      <c r="I153" s="70" t="s">
        <v>4072</v>
      </c>
      <c r="J153" s="70" t="s">
        <v>2936</v>
      </c>
      <c r="K153" s="70"/>
      <c r="L153" s="70" t="s">
        <v>4073</v>
      </c>
      <c r="M153" s="70" t="s">
        <v>4074</v>
      </c>
      <c r="N153" s="62"/>
      <c r="O153" s="62" t="s">
        <v>4075</v>
      </c>
      <c r="P153" s="62"/>
      <c r="Q153" s="62" t="s">
        <v>4076</v>
      </c>
      <c r="R153" s="62" t="s">
        <v>2943</v>
      </c>
      <c r="S153" s="62" t="s">
        <v>2944</v>
      </c>
      <c r="T153" s="62" t="s">
        <v>4077</v>
      </c>
      <c r="U153" s="62" t="s">
        <v>2946</v>
      </c>
      <c r="V153" s="62" t="s">
        <v>2947</v>
      </c>
      <c r="W153" s="62"/>
      <c r="X153" s="62" t="s">
        <v>4078</v>
      </c>
      <c r="Y153" s="62" t="s">
        <v>2950</v>
      </c>
      <c r="Z153" s="62" t="s">
        <v>2951</v>
      </c>
    </row>
    <row r="154" spans="1:26" ht="15.75" hidden="1" customHeight="1">
      <c r="A154" s="70">
        <v>9</v>
      </c>
      <c r="B154" s="70">
        <v>139390804</v>
      </c>
      <c r="C154" s="70">
        <v>515780</v>
      </c>
      <c r="D154" s="62" t="s">
        <v>4079</v>
      </c>
      <c r="E154" s="70" t="s">
        <v>2744</v>
      </c>
      <c r="F154" s="70" t="s">
        <v>2778</v>
      </c>
      <c r="G154" s="70" t="s">
        <v>2934</v>
      </c>
      <c r="H154" s="156">
        <v>44197</v>
      </c>
      <c r="I154" s="70" t="s">
        <v>4080</v>
      </c>
      <c r="J154" s="70" t="s">
        <v>2965</v>
      </c>
      <c r="K154" s="70"/>
      <c r="L154" s="70" t="s">
        <v>4081</v>
      </c>
      <c r="M154" s="70" t="s">
        <v>4082</v>
      </c>
      <c r="N154" s="62"/>
      <c r="O154" s="62" t="s">
        <v>4083</v>
      </c>
      <c r="P154" s="62"/>
      <c r="Q154" s="62" t="s">
        <v>4084</v>
      </c>
      <c r="R154" s="62" t="s">
        <v>2943</v>
      </c>
      <c r="S154" s="62" t="s">
        <v>2944</v>
      </c>
      <c r="T154" s="62" t="s">
        <v>2999</v>
      </c>
      <c r="U154" s="62" t="s">
        <v>2946</v>
      </c>
      <c r="V154" s="62" t="s">
        <v>2947</v>
      </c>
      <c r="W154" s="62"/>
      <c r="X154" s="62" t="s">
        <v>4085</v>
      </c>
      <c r="Y154" s="62" t="s">
        <v>2950</v>
      </c>
      <c r="Z154" s="62" t="s">
        <v>2951</v>
      </c>
    </row>
    <row r="155" spans="1:26" ht="15.75" hidden="1" customHeight="1">
      <c r="A155" s="70">
        <v>3</v>
      </c>
      <c r="B155" s="70">
        <v>132441082</v>
      </c>
      <c r="C155" s="70">
        <v>498140</v>
      </c>
      <c r="D155" s="62" t="s">
        <v>4086</v>
      </c>
      <c r="E155" s="70" t="s">
        <v>2760</v>
      </c>
      <c r="F155" s="70" t="s">
        <v>2759</v>
      </c>
      <c r="G155" s="70" t="s">
        <v>2934</v>
      </c>
      <c r="H155" s="156">
        <v>44197</v>
      </c>
      <c r="I155" s="70" t="s">
        <v>4087</v>
      </c>
      <c r="J155" s="70" t="s">
        <v>3392</v>
      </c>
      <c r="K155" s="70"/>
      <c r="L155" s="70" t="s">
        <v>4088</v>
      </c>
      <c r="M155" s="70" t="s">
        <v>3847</v>
      </c>
      <c r="N155" s="62"/>
      <c r="O155" s="62" t="s">
        <v>3848</v>
      </c>
      <c r="P155" s="62"/>
      <c r="Q155" s="62" t="s">
        <v>4089</v>
      </c>
      <c r="R155" s="62" t="s">
        <v>2943</v>
      </c>
      <c r="S155" s="62" t="s">
        <v>2944</v>
      </c>
      <c r="T155" s="62" t="s">
        <v>2999</v>
      </c>
      <c r="U155" s="62" t="s">
        <v>2946</v>
      </c>
      <c r="V155" s="62" t="s">
        <v>2947</v>
      </c>
      <c r="W155" s="62"/>
      <c r="X155" s="62" t="s">
        <v>4090</v>
      </c>
      <c r="Y155" s="62" t="s">
        <v>3111</v>
      </c>
      <c r="Z155" s="62" t="s">
        <v>2951</v>
      </c>
    </row>
    <row r="156" spans="1:26" ht="15.75" hidden="1" customHeight="1">
      <c r="A156" s="70">
        <v>11</v>
      </c>
      <c r="B156" s="70">
        <v>17653429</v>
      </c>
      <c r="C156" s="70">
        <v>229098</v>
      </c>
      <c r="D156" s="62" t="s">
        <v>4091</v>
      </c>
      <c r="E156" s="70" t="s">
        <v>2760</v>
      </c>
      <c r="F156" s="70" t="s">
        <v>2759</v>
      </c>
      <c r="G156" s="70" t="s">
        <v>2934</v>
      </c>
      <c r="H156" s="156">
        <v>44197</v>
      </c>
      <c r="I156" s="70" t="s">
        <v>3046</v>
      </c>
      <c r="J156" s="70" t="s">
        <v>4092</v>
      </c>
      <c r="K156" s="70"/>
      <c r="L156" s="70" t="s">
        <v>4093</v>
      </c>
      <c r="M156" s="70" t="s">
        <v>2977</v>
      </c>
      <c r="N156" s="62"/>
      <c r="O156" s="62" t="s">
        <v>2978</v>
      </c>
      <c r="P156" s="62"/>
      <c r="Q156" s="62" t="s">
        <v>4094</v>
      </c>
      <c r="R156" s="62" t="s">
        <v>2943</v>
      </c>
      <c r="S156" s="62" t="s">
        <v>2944</v>
      </c>
      <c r="T156" s="62" t="s">
        <v>3072</v>
      </c>
      <c r="U156" s="62" t="s">
        <v>2946</v>
      </c>
      <c r="V156" s="62" t="s">
        <v>2947</v>
      </c>
      <c r="W156" s="62"/>
      <c r="X156" s="62" t="s">
        <v>4095</v>
      </c>
      <c r="Y156" s="62" t="s">
        <v>2950</v>
      </c>
      <c r="Z156" s="62" t="s">
        <v>2951</v>
      </c>
    </row>
    <row r="157" spans="1:26" ht="15.75" hidden="1" customHeight="1">
      <c r="A157" s="70">
        <v>16</v>
      </c>
      <c r="B157" s="70">
        <v>23647038</v>
      </c>
      <c r="C157" s="70">
        <v>186811</v>
      </c>
      <c r="D157" s="62" t="s">
        <v>4096</v>
      </c>
      <c r="E157" s="70" t="s">
        <v>2744</v>
      </c>
      <c r="F157" s="70" t="s">
        <v>2778</v>
      </c>
      <c r="G157" s="70" t="s">
        <v>2934</v>
      </c>
      <c r="H157" s="156">
        <v>44197</v>
      </c>
      <c r="I157" s="70" t="s">
        <v>3360</v>
      </c>
      <c r="J157" s="70"/>
      <c r="K157" s="70"/>
      <c r="L157" s="70" t="s">
        <v>4097</v>
      </c>
      <c r="M157" s="70" t="s">
        <v>4098</v>
      </c>
      <c r="N157" s="62"/>
      <c r="O157" s="62" t="s">
        <v>4099</v>
      </c>
      <c r="P157" s="62"/>
      <c r="Q157" s="62" t="s">
        <v>4100</v>
      </c>
      <c r="R157" s="62" t="s">
        <v>2943</v>
      </c>
      <c r="S157" s="62" t="s">
        <v>2944</v>
      </c>
      <c r="T157" s="62" t="s">
        <v>3041</v>
      </c>
      <c r="U157" s="62" t="s">
        <v>2946</v>
      </c>
      <c r="V157" s="62" t="s">
        <v>2947</v>
      </c>
      <c r="W157" s="62"/>
      <c r="X157" s="62" t="s">
        <v>4101</v>
      </c>
      <c r="Y157" s="62" t="s">
        <v>2950</v>
      </c>
      <c r="Z157" s="62" t="s">
        <v>2951</v>
      </c>
    </row>
    <row r="158" spans="1:26" ht="15.75" hidden="1" customHeight="1">
      <c r="A158" s="70">
        <v>1</v>
      </c>
      <c r="B158" s="70">
        <v>10690017</v>
      </c>
      <c r="C158" s="70">
        <v>498151</v>
      </c>
      <c r="D158" s="62" t="s">
        <v>4102</v>
      </c>
      <c r="E158" s="70" t="s">
        <v>2744</v>
      </c>
      <c r="F158" s="70" t="s">
        <v>2778</v>
      </c>
      <c r="G158" s="70" t="s">
        <v>2934</v>
      </c>
      <c r="H158" s="156">
        <v>44197</v>
      </c>
      <c r="I158" s="70" t="s">
        <v>4103</v>
      </c>
      <c r="J158" s="70"/>
      <c r="K158" s="70"/>
      <c r="L158" s="70" t="s">
        <v>4104</v>
      </c>
      <c r="M158" s="70" t="s">
        <v>3847</v>
      </c>
      <c r="N158" s="62"/>
      <c r="O158" s="62" t="s">
        <v>3848</v>
      </c>
      <c r="P158" s="62"/>
      <c r="Q158" s="62" t="s">
        <v>4105</v>
      </c>
      <c r="R158" s="62" t="s">
        <v>2943</v>
      </c>
      <c r="S158" s="62" t="s">
        <v>2944</v>
      </c>
      <c r="T158" s="62" t="s">
        <v>3031</v>
      </c>
      <c r="U158" s="62" t="s">
        <v>2946</v>
      </c>
      <c r="V158" s="62" t="s">
        <v>2947</v>
      </c>
      <c r="W158" s="62"/>
      <c r="X158" s="62" t="s">
        <v>4106</v>
      </c>
      <c r="Y158" s="62" t="s">
        <v>3023</v>
      </c>
      <c r="Z158" s="62" t="s">
        <v>2951</v>
      </c>
    </row>
    <row r="159" spans="1:26" ht="15.75" hidden="1" customHeight="1">
      <c r="A159" s="70">
        <v>6</v>
      </c>
      <c r="B159" s="70">
        <v>137143877</v>
      </c>
      <c r="C159" s="70">
        <v>188918</v>
      </c>
      <c r="D159" s="62" t="s">
        <v>4107</v>
      </c>
      <c r="E159" s="70" t="s">
        <v>2744</v>
      </c>
      <c r="F159" s="70" t="s">
        <v>2778</v>
      </c>
      <c r="G159" s="70" t="s">
        <v>2934</v>
      </c>
      <c r="H159" s="156">
        <v>44197</v>
      </c>
      <c r="I159" s="70"/>
      <c r="J159" s="70"/>
      <c r="K159" s="70"/>
      <c r="L159" s="70" t="s">
        <v>4108</v>
      </c>
      <c r="M159" s="70" t="s">
        <v>4109</v>
      </c>
      <c r="N159" s="62"/>
      <c r="O159" s="62" t="s">
        <v>4110</v>
      </c>
      <c r="P159" s="62"/>
      <c r="Q159" s="62" t="s">
        <v>4111</v>
      </c>
      <c r="R159" s="62" t="s">
        <v>2943</v>
      </c>
      <c r="S159" s="62" t="s">
        <v>2944</v>
      </c>
      <c r="T159" s="62" t="s">
        <v>3764</v>
      </c>
      <c r="U159" s="62" t="s">
        <v>2946</v>
      </c>
      <c r="V159" s="62" t="s">
        <v>2947</v>
      </c>
      <c r="W159" s="62"/>
      <c r="X159" s="62" t="s">
        <v>4112</v>
      </c>
      <c r="Y159" s="62" t="s">
        <v>2950</v>
      </c>
      <c r="Z159" s="62" t="s">
        <v>2951</v>
      </c>
    </row>
    <row r="160" spans="1:26" ht="15.75" hidden="1" customHeight="1">
      <c r="A160" s="70">
        <v>8</v>
      </c>
      <c r="B160" s="70">
        <v>145009263</v>
      </c>
      <c r="C160" s="70">
        <v>499629</v>
      </c>
      <c r="D160" s="62" t="s">
        <v>4113</v>
      </c>
      <c r="E160" s="70" t="s">
        <v>2760</v>
      </c>
      <c r="F160" s="70" t="s">
        <v>2759</v>
      </c>
      <c r="G160" s="70" t="s">
        <v>2934</v>
      </c>
      <c r="H160" s="156">
        <v>44197</v>
      </c>
      <c r="I160" s="70" t="s">
        <v>3729</v>
      </c>
      <c r="J160" s="70"/>
      <c r="K160" s="70"/>
      <c r="L160" s="70" t="s">
        <v>4114</v>
      </c>
      <c r="M160" s="70" t="s">
        <v>3847</v>
      </c>
      <c r="N160" s="62"/>
      <c r="O160" s="62" t="s">
        <v>3848</v>
      </c>
      <c r="P160" s="62"/>
      <c r="Q160" s="62" t="s">
        <v>4115</v>
      </c>
      <c r="R160" s="62" t="s">
        <v>2943</v>
      </c>
      <c r="S160" s="62" t="s">
        <v>2944</v>
      </c>
      <c r="T160" s="62" t="s">
        <v>2999</v>
      </c>
      <c r="U160" s="62" t="s">
        <v>2946</v>
      </c>
      <c r="V160" s="62" t="s">
        <v>2947</v>
      </c>
      <c r="W160" s="62"/>
      <c r="X160" s="62" t="s">
        <v>4116</v>
      </c>
      <c r="Y160" s="62" t="s">
        <v>3023</v>
      </c>
      <c r="Z160" s="62" t="s">
        <v>2951</v>
      </c>
    </row>
    <row r="161" spans="1:26" ht="15.75" hidden="1" customHeight="1">
      <c r="A161" s="70">
        <v>8</v>
      </c>
      <c r="B161" s="70">
        <v>145008158</v>
      </c>
      <c r="C161" s="70">
        <v>282421</v>
      </c>
      <c r="D161" s="62" t="s">
        <v>4117</v>
      </c>
      <c r="E161" s="70" t="s">
        <v>2744</v>
      </c>
      <c r="F161" s="70" t="s">
        <v>2778</v>
      </c>
      <c r="G161" s="70" t="s">
        <v>2934</v>
      </c>
      <c r="H161" s="156">
        <v>44197</v>
      </c>
      <c r="I161" s="70" t="s">
        <v>4118</v>
      </c>
      <c r="J161" s="70"/>
      <c r="K161" s="70"/>
      <c r="L161" s="70" t="s">
        <v>4119</v>
      </c>
      <c r="M161" s="70" t="s">
        <v>3847</v>
      </c>
      <c r="N161" s="62"/>
      <c r="O161" s="62" t="s">
        <v>3848</v>
      </c>
      <c r="P161" s="62"/>
      <c r="Q161" s="62" t="s">
        <v>4120</v>
      </c>
      <c r="R161" s="62" t="s">
        <v>2943</v>
      </c>
      <c r="S161" s="62" t="s">
        <v>2944</v>
      </c>
      <c r="T161" s="62" t="s">
        <v>2999</v>
      </c>
      <c r="U161" s="62" t="s">
        <v>2946</v>
      </c>
      <c r="V161" s="62" t="s">
        <v>2947</v>
      </c>
      <c r="W161" s="62"/>
      <c r="X161" s="62" t="s">
        <v>4116</v>
      </c>
      <c r="Y161" s="62" t="s">
        <v>3002</v>
      </c>
      <c r="Z161" s="62" t="s">
        <v>2951</v>
      </c>
    </row>
    <row r="162" spans="1:26" ht="15.75" hidden="1" customHeight="1">
      <c r="A162" s="70">
        <v>8</v>
      </c>
      <c r="B162" s="70">
        <v>144990807</v>
      </c>
      <c r="C162" s="70">
        <v>281356</v>
      </c>
      <c r="D162" s="62" t="s">
        <v>4121</v>
      </c>
      <c r="E162" s="70" t="s">
        <v>2760</v>
      </c>
      <c r="F162" s="70" t="s">
        <v>2759</v>
      </c>
      <c r="G162" s="70" t="s">
        <v>2934</v>
      </c>
      <c r="H162" s="156">
        <v>44197</v>
      </c>
      <c r="I162" s="70" t="s">
        <v>3490</v>
      </c>
      <c r="J162" s="70" t="s">
        <v>4080</v>
      </c>
      <c r="K162" s="70" t="s">
        <v>3047</v>
      </c>
      <c r="L162" s="70" t="s">
        <v>4122</v>
      </c>
      <c r="M162" s="70" t="s">
        <v>3847</v>
      </c>
      <c r="N162" s="62"/>
      <c r="O162" s="62" t="s">
        <v>3848</v>
      </c>
      <c r="P162" s="62"/>
      <c r="Q162" s="62" t="s">
        <v>4123</v>
      </c>
      <c r="R162" s="62" t="s">
        <v>2943</v>
      </c>
      <c r="S162" s="62" t="s">
        <v>2944</v>
      </c>
      <c r="T162" s="62" t="s">
        <v>2999</v>
      </c>
      <c r="U162" s="62" t="s">
        <v>2946</v>
      </c>
      <c r="V162" s="62" t="s">
        <v>2947</v>
      </c>
      <c r="W162" s="62"/>
      <c r="X162" s="62" t="s">
        <v>4116</v>
      </c>
      <c r="Y162" s="62" t="s">
        <v>3023</v>
      </c>
      <c r="Z162" s="62" t="s">
        <v>2951</v>
      </c>
    </row>
    <row r="163" spans="1:26" ht="15.75" hidden="1" customHeight="1">
      <c r="A163" s="70">
        <v>8</v>
      </c>
      <c r="B163" s="70">
        <v>144999980</v>
      </c>
      <c r="C163" s="70">
        <v>429481</v>
      </c>
      <c r="D163" s="62" t="s">
        <v>4124</v>
      </c>
      <c r="E163" s="70" t="s">
        <v>2760</v>
      </c>
      <c r="F163" s="70" t="s">
        <v>2759</v>
      </c>
      <c r="G163" s="70" t="s">
        <v>2934</v>
      </c>
      <c r="H163" s="156">
        <v>44197</v>
      </c>
      <c r="I163" s="70" t="s">
        <v>3729</v>
      </c>
      <c r="J163" s="70"/>
      <c r="K163" s="70"/>
      <c r="L163" s="70" t="s">
        <v>4125</v>
      </c>
      <c r="M163" s="70" t="s">
        <v>2977</v>
      </c>
      <c r="N163" s="62"/>
      <c r="O163" s="62" t="s">
        <v>2978</v>
      </c>
      <c r="P163" s="62"/>
      <c r="Q163" s="62" t="s">
        <v>4126</v>
      </c>
      <c r="R163" s="62" t="s">
        <v>2943</v>
      </c>
      <c r="S163" s="62" t="s">
        <v>2944</v>
      </c>
      <c r="T163" s="62" t="s">
        <v>2999</v>
      </c>
      <c r="U163" s="62" t="s">
        <v>2946</v>
      </c>
      <c r="V163" s="62" t="s">
        <v>2947</v>
      </c>
      <c r="W163" s="62"/>
      <c r="X163" s="62" t="s">
        <v>4116</v>
      </c>
      <c r="Y163" s="62" t="s">
        <v>2950</v>
      </c>
      <c r="Z163" s="62" t="s">
        <v>2951</v>
      </c>
    </row>
    <row r="164" spans="1:26" ht="15.75" hidden="1" customHeight="1">
      <c r="A164" s="70">
        <v>8</v>
      </c>
      <c r="B164" s="70">
        <v>145003893</v>
      </c>
      <c r="C164" s="70">
        <v>195801</v>
      </c>
      <c r="D164" s="62" t="s">
        <v>4127</v>
      </c>
      <c r="E164" s="70" t="s">
        <v>2760</v>
      </c>
      <c r="F164" s="70" t="s">
        <v>2759</v>
      </c>
      <c r="G164" s="70" t="s">
        <v>2934</v>
      </c>
      <c r="H164" s="156">
        <v>44197</v>
      </c>
      <c r="I164" s="70" t="s">
        <v>4128</v>
      </c>
      <c r="J164" s="70" t="s">
        <v>4129</v>
      </c>
      <c r="K164" s="70" t="s">
        <v>2965</v>
      </c>
      <c r="L164" s="70" t="s">
        <v>4130</v>
      </c>
      <c r="M164" s="70" t="s">
        <v>2977</v>
      </c>
      <c r="N164" s="62"/>
      <c r="O164" s="62" t="s">
        <v>2978</v>
      </c>
      <c r="P164" s="62"/>
      <c r="Q164" s="62" t="s">
        <v>4131</v>
      </c>
      <c r="R164" s="62" t="s">
        <v>2943</v>
      </c>
      <c r="S164" s="62" t="s">
        <v>2944</v>
      </c>
      <c r="T164" s="62" t="s">
        <v>3319</v>
      </c>
      <c r="U164" s="62" t="s">
        <v>2946</v>
      </c>
      <c r="V164" s="62" t="s">
        <v>2947</v>
      </c>
      <c r="W164" s="62"/>
      <c r="X164" s="62" t="s">
        <v>4116</v>
      </c>
      <c r="Y164" s="62" t="s">
        <v>3023</v>
      </c>
      <c r="Z164" s="62" t="s">
        <v>2951</v>
      </c>
    </row>
    <row r="165" spans="1:26" ht="15.75" hidden="1" customHeight="1">
      <c r="A165" s="70">
        <v>12</v>
      </c>
      <c r="B165" s="70">
        <v>133240614</v>
      </c>
      <c r="C165" s="70">
        <v>473548</v>
      </c>
      <c r="D165" s="62" t="s">
        <v>4132</v>
      </c>
      <c r="E165" s="70" t="s">
        <v>2760</v>
      </c>
      <c r="F165" s="70" t="s">
        <v>2759</v>
      </c>
      <c r="G165" s="70" t="s">
        <v>2934</v>
      </c>
      <c r="H165" s="156">
        <v>44197</v>
      </c>
      <c r="I165" s="70" t="s">
        <v>3113</v>
      </c>
      <c r="J165" s="70"/>
      <c r="K165" s="70"/>
      <c r="L165" s="70" t="s">
        <v>4133</v>
      </c>
      <c r="M165" s="70" t="s">
        <v>4134</v>
      </c>
      <c r="N165" s="62"/>
      <c r="O165" s="62" t="s">
        <v>4135</v>
      </c>
      <c r="P165" s="62"/>
      <c r="Q165" s="62" t="s">
        <v>4136</v>
      </c>
      <c r="R165" s="62" t="s">
        <v>2943</v>
      </c>
      <c r="S165" s="62" t="s">
        <v>2944</v>
      </c>
      <c r="T165" s="62" t="s">
        <v>2999</v>
      </c>
      <c r="U165" s="62" t="s">
        <v>2946</v>
      </c>
      <c r="V165" s="62" t="s">
        <v>2947</v>
      </c>
      <c r="W165" s="62"/>
      <c r="X165" s="62" t="s">
        <v>4137</v>
      </c>
      <c r="Y165" s="62" t="s">
        <v>3023</v>
      </c>
      <c r="Z165" s="62" t="s">
        <v>2951</v>
      </c>
    </row>
    <row r="166" spans="1:26" ht="15.75" hidden="1" customHeight="1">
      <c r="A166" s="70">
        <v>15</v>
      </c>
      <c r="B166" s="70">
        <v>89867389</v>
      </c>
      <c r="C166" s="70">
        <v>285501</v>
      </c>
      <c r="D166" s="62" t="s">
        <v>4138</v>
      </c>
      <c r="E166" s="70" t="s">
        <v>2760</v>
      </c>
      <c r="F166" s="70" t="s">
        <v>2759</v>
      </c>
      <c r="G166" s="70" t="s">
        <v>2934</v>
      </c>
      <c r="H166" s="156">
        <v>44197</v>
      </c>
      <c r="I166" s="70" t="s">
        <v>3113</v>
      </c>
      <c r="J166" s="70" t="s">
        <v>3047</v>
      </c>
      <c r="K166" s="70"/>
      <c r="L166" s="70" t="s">
        <v>4139</v>
      </c>
      <c r="M166" s="70" t="s">
        <v>4140</v>
      </c>
      <c r="N166" s="62"/>
      <c r="O166" s="62" t="s">
        <v>4141</v>
      </c>
      <c r="P166" s="62"/>
      <c r="Q166" s="62" t="s">
        <v>4142</v>
      </c>
      <c r="R166" s="62" t="s">
        <v>2943</v>
      </c>
      <c r="S166" s="62" t="s">
        <v>2944</v>
      </c>
      <c r="T166" s="62" t="s">
        <v>2999</v>
      </c>
      <c r="U166" s="62" t="s">
        <v>2946</v>
      </c>
      <c r="V166" s="62" t="s">
        <v>2947</v>
      </c>
      <c r="W166" s="62"/>
      <c r="X166" s="62" t="s">
        <v>4143</v>
      </c>
      <c r="Y166" s="62" t="s">
        <v>3023</v>
      </c>
      <c r="Z166" s="62" t="s">
        <v>2951</v>
      </c>
    </row>
    <row r="167" spans="1:26" ht="15.75" hidden="1" customHeight="1">
      <c r="A167" s="70">
        <v>9</v>
      </c>
      <c r="B167" s="70">
        <v>134398412</v>
      </c>
      <c r="C167" s="70">
        <v>195503</v>
      </c>
      <c r="D167" s="62" t="s">
        <v>4144</v>
      </c>
      <c r="E167" s="70" t="s">
        <v>2744</v>
      </c>
      <c r="F167" s="70" t="s">
        <v>2778</v>
      </c>
      <c r="G167" s="70" t="s">
        <v>2934</v>
      </c>
      <c r="H167" s="156">
        <v>44197</v>
      </c>
      <c r="I167" s="70" t="s">
        <v>3056</v>
      </c>
      <c r="J167" s="70"/>
      <c r="K167" s="70"/>
      <c r="L167" s="70" t="s">
        <v>4145</v>
      </c>
      <c r="M167" s="70" t="s">
        <v>2977</v>
      </c>
      <c r="N167" s="62"/>
      <c r="O167" s="62" t="s">
        <v>2978</v>
      </c>
      <c r="P167" s="62"/>
      <c r="Q167" s="62" t="s">
        <v>4146</v>
      </c>
      <c r="R167" s="62" t="s">
        <v>2943</v>
      </c>
      <c r="S167" s="62" t="s">
        <v>2944</v>
      </c>
      <c r="T167" s="62" t="s">
        <v>3319</v>
      </c>
      <c r="U167" s="62" t="s">
        <v>2946</v>
      </c>
      <c r="V167" s="62" t="s">
        <v>2947</v>
      </c>
      <c r="W167" s="62"/>
      <c r="X167" s="62" t="s">
        <v>4147</v>
      </c>
      <c r="Y167" s="62" t="s">
        <v>3111</v>
      </c>
      <c r="Z167" s="62" t="s">
        <v>2951</v>
      </c>
    </row>
    <row r="168" spans="1:26" ht="15.75" hidden="1" customHeight="1">
      <c r="A168" s="70">
        <v>16</v>
      </c>
      <c r="B168" s="70">
        <v>29825686</v>
      </c>
      <c r="C168" s="70">
        <v>383530</v>
      </c>
      <c r="D168" s="62" t="s">
        <v>4148</v>
      </c>
      <c r="E168" s="70" t="s">
        <v>2744</v>
      </c>
      <c r="F168" s="70" t="s">
        <v>2778</v>
      </c>
      <c r="G168" s="70" t="s">
        <v>2934</v>
      </c>
      <c r="H168" s="156">
        <v>44197</v>
      </c>
      <c r="I168" s="70" t="s">
        <v>3113</v>
      </c>
      <c r="J168" s="70"/>
      <c r="K168" s="70"/>
      <c r="L168" s="70" t="s">
        <v>4149</v>
      </c>
      <c r="M168" s="70" t="s">
        <v>2977</v>
      </c>
      <c r="N168" s="62"/>
      <c r="O168" s="62" t="s">
        <v>2978</v>
      </c>
      <c r="P168" s="62"/>
      <c r="Q168" s="62" t="s">
        <v>4150</v>
      </c>
      <c r="R168" s="62" t="s">
        <v>2943</v>
      </c>
      <c r="S168" s="62" t="s">
        <v>2944</v>
      </c>
      <c r="T168" s="62" t="s">
        <v>3319</v>
      </c>
      <c r="U168" s="62" t="s">
        <v>2946</v>
      </c>
      <c r="V168" s="62" t="s">
        <v>2947</v>
      </c>
      <c r="W168" s="62"/>
      <c r="X168" s="62" t="s">
        <v>4151</v>
      </c>
      <c r="Y168" s="62" t="s">
        <v>3303</v>
      </c>
      <c r="Z168" s="62" t="s">
        <v>2951</v>
      </c>
    </row>
    <row r="169" spans="1:26" ht="15.75" hidden="1" customHeight="1">
      <c r="A169" s="70">
        <v>19</v>
      </c>
      <c r="B169" s="70">
        <v>40900484</v>
      </c>
      <c r="C169" s="70">
        <v>387796</v>
      </c>
      <c r="D169" s="62" t="s">
        <v>4152</v>
      </c>
      <c r="E169" s="70" t="s">
        <v>2744</v>
      </c>
      <c r="F169" s="70" t="s">
        <v>2778</v>
      </c>
      <c r="G169" s="70" t="s">
        <v>2934</v>
      </c>
      <c r="H169" s="156">
        <v>44197</v>
      </c>
      <c r="I169" s="70" t="s">
        <v>4153</v>
      </c>
      <c r="J169" s="70"/>
      <c r="K169" s="70"/>
      <c r="L169" s="70" t="s">
        <v>4154</v>
      </c>
      <c r="M169" s="70" t="s">
        <v>4155</v>
      </c>
      <c r="N169" s="62"/>
      <c r="O169" s="62" t="s">
        <v>4156</v>
      </c>
      <c r="P169" s="62"/>
      <c r="Q169" s="62" t="s">
        <v>4157</v>
      </c>
      <c r="R169" s="62" t="s">
        <v>2943</v>
      </c>
      <c r="S169" s="62" t="s">
        <v>2944</v>
      </c>
      <c r="T169" s="62" t="s">
        <v>2999</v>
      </c>
      <c r="U169" s="62" t="s">
        <v>2946</v>
      </c>
      <c r="V169" s="62" t="s">
        <v>2947</v>
      </c>
      <c r="W169" s="62"/>
      <c r="X169" s="62" t="s">
        <v>3302</v>
      </c>
      <c r="Y169" s="62" t="s">
        <v>3767</v>
      </c>
      <c r="Z169" s="62" t="s">
        <v>2951</v>
      </c>
    </row>
    <row r="170" spans="1:26" ht="15.75" hidden="1" customHeight="1">
      <c r="A170" s="70">
        <v>9</v>
      </c>
      <c r="B170" s="70">
        <v>94486331</v>
      </c>
      <c r="C170" s="70">
        <v>289221</v>
      </c>
      <c r="D170" s="62" t="s">
        <v>4158</v>
      </c>
      <c r="E170" s="70" t="s">
        <v>2744</v>
      </c>
      <c r="F170" s="70" t="s">
        <v>2778</v>
      </c>
      <c r="G170" s="70" t="s">
        <v>2934</v>
      </c>
      <c r="H170" s="156">
        <v>44197</v>
      </c>
      <c r="I170" s="70" t="s">
        <v>3506</v>
      </c>
      <c r="J170" s="70" t="s">
        <v>2965</v>
      </c>
      <c r="K170" s="70"/>
      <c r="L170" s="70" t="s">
        <v>4159</v>
      </c>
      <c r="M170" s="70" t="s">
        <v>3847</v>
      </c>
      <c r="N170" s="62"/>
      <c r="O170" s="62" t="s">
        <v>3848</v>
      </c>
      <c r="P170" s="62"/>
      <c r="Q170" s="62" t="s">
        <v>4160</v>
      </c>
      <c r="R170" s="62" t="s">
        <v>2943</v>
      </c>
      <c r="S170" s="62" t="s">
        <v>2944</v>
      </c>
      <c r="T170" s="62" t="s">
        <v>2999</v>
      </c>
      <c r="U170" s="62" t="s">
        <v>2946</v>
      </c>
      <c r="V170" s="62" t="s">
        <v>2947</v>
      </c>
      <c r="W170" s="62"/>
      <c r="X170" s="62" t="s">
        <v>4161</v>
      </c>
      <c r="Y170" s="62" t="s">
        <v>3023</v>
      </c>
      <c r="Z170" s="62" t="s">
        <v>2951</v>
      </c>
    </row>
    <row r="171" spans="1:26" ht="15.75" hidden="1" customHeight="1">
      <c r="A171" s="70">
        <v>18</v>
      </c>
      <c r="B171" s="70">
        <v>67742580</v>
      </c>
      <c r="C171" s="70">
        <v>497653</v>
      </c>
      <c r="D171" s="62" t="s">
        <v>4162</v>
      </c>
      <c r="E171" s="70" t="s">
        <v>2760</v>
      </c>
      <c r="F171" s="70" t="s">
        <v>2759</v>
      </c>
      <c r="G171" s="70" t="s">
        <v>2934</v>
      </c>
      <c r="H171" s="156">
        <v>44197</v>
      </c>
      <c r="I171" s="70" t="s">
        <v>4163</v>
      </c>
      <c r="J171" s="70" t="s">
        <v>3047</v>
      </c>
      <c r="K171" s="70"/>
      <c r="L171" s="70" t="s">
        <v>4164</v>
      </c>
      <c r="M171" s="70" t="s">
        <v>3847</v>
      </c>
      <c r="N171" s="62"/>
      <c r="O171" s="62" t="s">
        <v>3848</v>
      </c>
      <c r="P171" s="62"/>
      <c r="Q171" s="62" t="s">
        <v>4165</v>
      </c>
      <c r="R171" s="62" t="s">
        <v>2943</v>
      </c>
      <c r="S171" s="62" t="s">
        <v>2944</v>
      </c>
      <c r="T171" s="62" t="s">
        <v>2999</v>
      </c>
      <c r="U171" s="62" t="s">
        <v>2946</v>
      </c>
      <c r="V171" s="62" t="s">
        <v>2947</v>
      </c>
      <c r="W171" s="62"/>
      <c r="X171" s="62" t="s">
        <v>4166</v>
      </c>
      <c r="Y171" s="62" t="s">
        <v>3002</v>
      </c>
      <c r="Z171" s="62" t="s">
        <v>2951</v>
      </c>
    </row>
    <row r="172" spans="1:26" ht="15.75" hidden="1" customHeight="1">
      <c r="A172" s="70">
        <v>18</v>
      </c>
      <c r="B172" s="70">
        <v>67844057</v>
      </c>
      <c r="C172" s="70">
        <v>212076</v>
      </c>
      <c r="D172" s="62" t="s">
        <v>4167</v>
      </c>
      <c r="E172" s="70" t="s">
        <v>2744</v>
      </c>
      <c r="F172" s="70" t="s">
        <v>2778</v>
      </c>
      <c r="G172" s="70" t="s">
        <v>2934</v>
      </c>
      <c r="H172" s="156">
        <v>44197</v>
      </c>
      <c r="I172" s="70" t="s">
        <v>4168</v>
      </c>
      <c r="J172" s="70" t="s">
        <v>4169</v>
      </c>
      <c r="K172" s="70" t="s">
        <v>3600</v>
      </c>
      <c r="L172" s="70" t="s">
        <v>4170</v>
      </c>
      <c r="M172" s="70" t="s">
        <v>2977</v>
      </c>
      <c r="N172" s="62"/>
      <c r="O172" s="62" t="s">
        <v>2978</v>
      </c>
      <c r="P172" s="62"/>
      <c r="Q172" s="62" t="s">
        <v>4171</v>
      </c>
      <c r="R172" s="62" t="s">
        <v>2943</v>
      </c>
      <c r="S172" s="62" t="s">
        <v>2944</v>
      </c>
      <c r="T172" s="62" t="s">
        <v>2999</v>
      </c>
      <c r="U172" s="62" t="s">
        <v>2946</v>
      </c>
      <c r="V172" s="62" t="s">
        <v>2947</v>
      </c>
      <c r="W172" s="62"/>
      <c r="X172" s="62" t="s">
        <v>4166</v>
      </c>
      <c r="Y172" s="62" t="s">
        <v>3172</v>
      </c>
      <c r="Z172" s="62" t="s">
        <v>2951</v>
      </c>
    </row>
    <row r="173" spans="1:26" ht="15.75" hidden="1" customHeight="1">
      <c r="A173" s="70">
        <v>17</v>
      </c>
      <c r="B173" s="70">
        <v>62036742</v>
      </c>
      <c r="C173" s="70">
        <v>586505</v>
      </c>
      <c r="D173" s="62" t="s">
        <v>4172</v>
      </c>
      <c r="E173" s="70" t="s">
        <v>2760</v>
      </c>
      <c r="F173" s="70" t="s">
        <v>2759</v>
      </c>
      <c r="G173" s="70" t="s">
        <v>2934</v>
      </c>
      <c r="H173" s="156">
        <v>44197</v>
      </c>
      <c r="I173" s="70" t="s">
        <v>4173</v>
      </c>
      <c r="J173" s="70" t="s">
        <v>4174</v>
      </c>
      <c r="K173" s="70"/>
      <c r="L173" s="70" t="s">
        <v>4175</v>
      </c>
      <c r="M173" s="70" t="s">
        <v>3847</v>
      </c>
      <c r="N173" s="62"/>
      <c r="O173" s="62" t="s">
        <v>3848</v>
      </c>
      <c r="P173" s="62"/>
      <c r="Q173" s="62" t="s">
        <v>4176</v>
      </c>
      <c r="R173" s="62" t="s">
        <v>2943</v>
      </c>
      <c r="S173" s="62" t="s">
        <v>2944</v>
      </c>
      <c r="T173" s="62" t="s">
        <v>3072</v>
      </c>
      <c r="U173" s="62" t="s">
        <v>2946</v>
      </c>
      <c r="V173" s="62" t="s">
        <v>2947</v>
      </c>
      <c r="W173" s="62"/>
      <c r="X173" s="62" t="s">
        <v>4177</v>
      </c>
      <c r="Y173" s="62" t="s">
        <v>3023</v>
      </c>
      <c r="Z173" s="62" t="s">
        <v>2951</v>
      </c>
    </row>
    <row r="174" spans="1:26" ht="15.75" hidden="1" customHeight="1">
      <c r="A174" s="70">
        <v>1</v>
      </c>
      <c r="B174" s="70">
        <v>43396804</v>
      </c>
      <c r="C174" s="70">
        <v>406880</v>
      </c>
      <c r="D174" s="62" t="s">
        <v>4178</v>
      </c>
      <c r="E174" s="70" t="s">
        <v>2760</v>
      </c>
      <c r="F174" s="70" t="s">
        <v>2759</v>
      </c>
      <c r="G174" s="70" t="s">
        <v>2934</v>
      </c>
      <c r="H174" s="156">
        <v>44197</v>
      </c>
      <c r="I174" s="70" t="s">
        <v>3928</v>
      </c>
      <c r="J174" s="70"/>
      <c r="K174" s="70"/>
      <c r="L174" s="70" t="s">
        <v>4179</v>
      </c>
      <c r="M174" s="70" t="s">
        <v>4180</v>
      </c>
      <c r="N174" s="62"/>
      <c r="O174" s="62" t="s">
        <v>4181</v>
      </c>
      <c r="P174" s="62"/>
      <c r="Q174" s="62" t="s">
        <v>4182</v>
      </c>
      <c r="R174" s="62" t="s">
        <v>2943</v>
      </c>
      <c r="S174" s="62" t="s">
        <v>2944</v>
      </c>
      <c r="T174" s="62" t="s">
        <v>2999</v>
      </c>
      <c r="U174" s="62" t="s">
        <v>2946</v>
      </c>
      <c r="V174" s="62" t="s">
        <v>2947</v>
      </c>
      <c r="W174" s="62"/>
      <c r="X174" s="62" t="s">
        <v>4183</v>
      </c>
      <c r="Y174" s="62" t="s">
        <v>2950</v>
      </c>
      <c r="Z174" s="62" t="s">
        <v>2951</v>
      </c>
    </row>
    <row r="175" spans="1:26" ht="15.75" hidden="1" customHeight="1">
      <c r="A175" s="70">
        <v>15</v>
      </c>
      <c r="B175" s="70">
        <v>67473723</v>
      </c>
      <c r="C175" s="70">
        <v>213766</v>
      </c>
      <c r="D175" s="62" t="s">
        <v>4184</v>
      </c>
      <c r="E175" s="70" t="s">
        <v>2760</v>
      </c>
      <c r="F175" s="70" t="s">
        <v>2759</v>
      </c>
      <c r="G175" s="70" t="s">
        <v>2934</v>
      </c>
      <c r="H175" s="156">
        <v>44197</v>
      </c>
      <c r="I175" s="70"/>
      <c r="J175" s="70"/>
      <c r="K175" s="70"/>
      <c r="L175" s="70" t="s">
        <v>4185</v>
      </c>
      <c r="M175" s="70" t="s">
        <v>4186</v>
      </c>
      <c r="N175" s="62"/>
      <c r="O175" s="62" t="s">
        <v>4187</v>
      </c>
      <c r="P175" s="62"/>
      <c r="Q175" s="62" t="s">
        <v>4188</v>
      </c>
      <c r="R175" s="62" t="s">
        <v>2943</v>
      </c>
      <c r="S175" s="62" t="s">
        <v>2944</v>
      </c>
      <c r="T175" s="62" t="s">
        <v>4189</v>
      </c>
      <c r="U175" s="62" t="s">
        <v>2946</v>
      </c>
      <c r="V175" s="62" t="s">
        <v>2947</v>
      </c>
      <c r="W175" s="62"/>
      <c r="X175" s="62" t="s">
        <v>4190</v>
      </c>
      <c r="Y175" s="62" t="s">
        <v>2950</v>
      </c>
      <c r="Z175" s="62" t="s">
        <v>2951</v>
      </c>
    </row>
    <row r="176" spans="1:26" ht="15.75" hidden="1" customHeight="1">
      <c r="A176" s="70">
        <v>19</v>
      </c>
      <c r="B176" s="70">
        <v>11134301</v>
      </c>
      <c r="C176" s="70">
        <v>212247</v>
      </c>
      <c r="D176" s="62" t="s">
        <v>4191</v>
      </c>
      <c r="E176" s="70" t="s">
        <v>2744</v>
      </c>
      <c r="F176" s="70" t="s">
        <v>2778</v>
      </c>
      <c r="G176" s="70" t="s">
        <v>2934</v>
      </c>
      <c r="H176" s="156">
        <v>44197</v>
      </c>
      <c r="I176" s="70" t="s">
        <v>3035</v>
      </c>
      <c r="J176" s="70" t="s">
        <v>4192</v>
      </c>
      <c r="K176" s="70" t="s">
        <v>2965</v>
      </c>
      <c r="L176" s="70" t="s">
        <v>4193</v>
      </c>
      <c r="M176" s="70" t="s">
        <v>4066</v>
      </c>
      <c r="N176" s="62"/>
      <c r="O176" s="62" t="s">
        <v>4067</v>
      </c>
      <c r="P176" s="62"/>
      <c r="Q176" s="62" t="s">
        <v>4194</v>
      </c>
      <c r="R176" s="62" t="s">
        <v>2943</v>
      </c>
      <c r="S176" s="62" t="s">
        <v>2944</v>
      </c>
      <c r="T176" s="62" t="s">
        <v>3072</v>
      </c>
      <c r="U176" s="62" t="s">
        <v>2946</v>
      </c>
      <c r="V176" s="62" t="s">
        <v>2947</v>
      </c>
      <c r="W176" s="62"/>
      <c r="X176" s="62" t="s">
        <v>4195</v>
      </c>
      <c r="Y176" s="62" t="s">
        <v>3023</v>
      </c>
      <c r="Z176" s="62" t="s">
        <v>2951</v>
      </c>
    </row>
    <row r="177" spans="1:26" ht="15.75" hidden="1" customHeight="1">
      <c r="A177" s="70">
        <v>22</v>
      </c>
      <c r="B177" s="70">
        <v>19751755</v>
      </c>
      <c r="C177" s="70">
        <v>418725</v>
      </c>
      <c r="D177" s="62" t="s">
        <v>4196</v>
      </c>
      <c r="E177" s="70" t="s">
        <v>2744</v>
      </c>
      <c r="F177" s="70" t="s">
        <v>2778</v>
      </c>
      <c r="G177" s="70" t="s">
        <v>2934</v>
      </c>
      <c r="H177" s="156">
        <v>44197</v>
      </c>
      <c r="I177" s="70" t="s">
        <v>3360</v>
      </c>
      <c r="J177" s="70"/>
      <c r="K177" s="70"/>
      <c r="L177" s="70" t="s">
        <v>4197</v>
      </c>
      <c r="M177" s="70" t="s">
        <v>3847</v>
      </c>
      <c r="N177" s="62"/>
      <c r="O177" s="62" t="s">
        <v>3848</v>
      </c>
      <c r="P177" s="62"/>
      <c r="Q177" s="62" t="s">
        <v>4198</v>
      </c>
      <c r="R177" s="62" t="s">
        <v>2943</v>
      </c>
      <c r="S177" s="62" t="s">
        <v>2944</v>
      </c>
      <c r="T177" s="62" t="s">
        <v>3764</v>
      </c>
      <c r="U177" s="62" t="s">
        <v>2946</v>
      </c>
      <c r="V177" s="62" t="s">
        <v>2947</v>
      </c>
      <c r="W177" s="62"/>
      <c r="X177" s="62" t="s">
        <v>4199</v>
      </c>
      <c r="Y177" s="62" t="s">
        <v>2950</v>
      </c>
      <c r="Z177" s="62" t="s">
        <v>2951</v>
      </c>
    </row>
    <row r="178" spans="1:26" ht="15.75" hidden="1" customHeight="1">
      <c r="A178" s="70">
        <v>15</v>
      </c>
      <c r="B178" s="70">
        <v>31320530</v>
      </c>
      <c r="C178" s="70">
        <v>489262</v>
      </c>
      <c r="D178" s="62" t="s">
        <v>4200</v>
      </c>
      <c r="E178" s="70" t="s">
        <v>2744</v>
      </c>
      <c r="F178" s="70" t="s">
        <v>2778</v>
      </c>
      <c r="G178" s="70" t="s">
        <v>2934</v>
      </c>
      <c r="H178" s="156">
        <v>44197</v>
      </c>
      <c r="I178" s="70" t="s">
        <v>4201</v>
      </c>
      <c r="J178" s="70" t="s">
        <v>3576</v>
      </c>
      <c r="K178" s="70" t="s">
        <v>2936</v>
      </c>
      <c r="L178" s="70" t="s">
        <v>4202</v>
      </c>
      <c r="M178" s="70" t="s">
        <v>3847</v>
      </c>
      <c r="N178" s="62"/>
      <c r="O178" s="62" t="s">
        <v>3848</v>
      </c>
      <c r="P178" s="62"/>
      <c r="Q178" s="62" t="s">
        <v>4203</v>
      </c>
      <c r="R178" s="62" t="s">
        <v>2943</v>
      </c>
      <c r="S178" s="62" t="s">
        <v>2944</v>
      </c>
      <c r="T178" s="62" t="s">
        <v>2999</v>
      </c>
      <c r="U178" s="62" t="s">
        <v>2946</v>
      </c>
      <c r="V178" s="62" t="s">
        <v>2947</v>
      </c>
      <c r="W178" s="62"/>
      <c r="X178" s="62" t="s">
        <v>4204</v>
      </c>
      <c r="Y178" s="62" t="s">
        <v>3002</v>
      </c>
      <c r="Z178" s="62" t="s">
        <v>2951</v>
      </c>
    </row>
    <row r="179" spans="1:26" ht="15.75" hidden="1" customHeight="1">
      <c r="A179" s="70">
        <v>16</v>
      </c>
      <c r="B179" s="70">
        <v>2106216</v>
      </c>
      <c r="C179" s="70">
        <v>516774</v>
      </c>
      <c r="D179" s="62" t="s">
        <v>4205</v>
      </c>
      <c r="E179" s="70" t="s">
        <v>2760</v>
      </c>
      <c r="F179" s="70" t="s">
        <v>2759</v>
      </c>
      <c r="G179" s="70" t="s">
        <v>2934</v>
      </c>
      <c r="H179" s="156">
        <v>44197</v>
      </c>
      <c r="I179" s="70" t="s">
        <v>3259</v>
      </c>
      <c r="J179" s="70" t="s">
        <v>3928</v>
      </c>
      <c r="K179" s="70" t="s">
        <v>2936</v>
      </c>
      <c r="L179" s="70" t="s">
        <v>4206</v>
      </c>
      <c r="M179" s="70" t="s">
        <v>2977</v>
      </c>
      <c r="N179" s="62"/>
      <c r="O179" s="62" t="s">
        <v>2978</v>
      </c>
      <c r="P179" s="62"/>
      <c r="Q179" s="62" t="s">
        <v>4207</v>
      </c>
      <c r="R179" s="62" t="s">
        <v>2943</v>
      </c>
      <c r="S179" s="62" t="s">
        <v>2944</v>
      </c>
      <c r="T179" s="62" t="s">
        <v>3072</v>
      </c>
      <c r="U179" s="62" t="s">
        <v>2946</v>
      </c>
      <c r="V179" s="62" t="s">
        <v>2947</v>
      </c>
      <c r="W179" s="62"/>
      <c r="X179" s="62" t="s">
        <v>3758</v>
      </c>
      <c r="Y179" s="62" t="s">
        <v>2950</v>
      </c>
      <c r="Z179" s="62" t="s">
        <v>2951</v>
      </c>
    </row>
    <row r="180" spans="1:26" ht="15.75" hidden="1" customHeight="1">
      <c r="A180" s="70">
        <v>16</v>
      </c>
      <c r="B180" s="70">
        <v>2134309</v>
      </c>
      <c r="C180" s="70">
        <v>413692</v>
      </c>
      <c r="D180" s="62" t="s">
        <v>4208</v>
      </c>
      <c r="E180" s="70" t="s">
        <v>2744</v>
      </c>
      <c r="F180" s="70" t="s">
        <v>2778</v>
      </c>
      <c r="G180" s="70" t="s">
        <v>2934</v>
      </c>
      <c r="H180" s="156">
        <v>44197</v>
      </c>
      <c r="I180" s="70" t="s">
        <v>3729</v>
      </c>
      <c r="J180" s="70"/>
      <c r="K180" s="70"/>
      <c r="L180" s="70" t="s">
        <v>4209</v>
      </c>
      <c r="M180" s="70" t="s">
        <v>4210</v>
      </c>
      <c r="N180" s="62"/>
      <c r="O180" s="62" t="s">
        <v>4211</v>
      </c>
      <c r="P180" s="62"/>
      <c r="Q180" s="62" t="s">
        <v>4212</v>
      </c>
      <c r="R180" s="62" t="s">
        <v>2943</v>
      </c>
      <c r="S180" s="62" t="s">
        <v>2944</v>
      </c>
      <c r="T180" s="62" t="s">
        <v>3031</v>
      </c>
      <c r="U180" s="62" t="s">
        <v>2946</v>
      </c>
      <c r="V180" s="62" t="s">
        <v>2947</v>
      </c>
      <c r="W180" s="62"/>
      <c r="X180" s="62" t="s">
        <v>3758</v>
      </c>
      <c r="Y180" s="62" t="s">
        <v>3023</v>
      </c>
      <c r="Z180" s="62" t="s">
        <v>2951</v>
      </c>
    </row>
    <row r="181" spans="1:26" ht="15.75" hidden="1" customHeight="1">
      <c r="A181" s="70">
        <v>16</v>
      </c>
      <c r="B181" s="70">
        <v>2138319</v>
      </c>
      <c r="C181" s="70">
        <v>207760</v>
      </c>
      <c r="D181" s="62" t="s">
        <v>4213</v>
      </c>
      <c r="E181" s="70" t="s">
        <v>2760</v>
      </c>
      <c r="F181" s="70" t="s">
        <v>2759</v>
      </c>
      <c r="G181" s="70" t="s">
        <v>2934</v>
      </c>
      <c r="H181" s="156">
        <v>44197</v>
      </c>
      <c r="I181" s="70" t="s">
        <v>2974</v>
      </c>
      <c r="J181" s="70" t="s">
        <v>3360</v>
      </c>
      <c r="K181" s="70"/>
      <c r="L181" s="70" t="s">
        <v>4214</v>
      </c>
      <c r="M181" s="70" t="s">
        <v>3847</v>
      </c>
      <c r="N181" s="62"/>
      <c r="O181" s="62" t="s">
        <v>3848</v>
      </c>
      <c r="P181" s="62"/>
      <c r="Q181" s="62" t="s">
        <v>4215</v>
      </c>
      <c r="R181" s="62" t="s">
        <v>2943</v>
      </c>
      <c r="S181" s="62" t="s">
        <v>2944</v>
      </c>
      <c r="T181" s="62" t="s">
        <v>3031</v>
      </c>
      <c r="U181" s="62" t="s">
        <v>2946</v>
      </c>
      <c r="V181" s="62" t="s">
        <v>2947</v>
      </c>
      <c r="W181" s="62"/>
      <c r="X181" s="62" t="s">
        <v>3758</v>
      </c>
      <c r="Y181" s="62" t="s">
        <v>2950</v>
      </c>
      <c r="Z181" s="62" t="s">
        <v>2951</v>
      </c>
    </row>
    <row r="182" spans="1:26" ht="15.75" hidden="1" customHeight="1">
      <c r="A182" s="70">
        <v>16</v>
      </c>
      <c r="B182" s="70">
        <v>2111886</v>
      </c>
      <c r="C182" s="70">
        <v>287554</v>
      </c>
      <c r="D182" s="62" t="s">
        <v>4216</v>
      </c>
      <c r="E182" s="70" t="s">
        <v>2760</v>
      </c>
      <c r="F182" s="70" t="s">
        <v>2759</v>
      </c>
      <c r="G182" s="70" t="s">
        <v>2934</v>
      </c>
      <c r="H182" s="156">
        <v>44197</v>
      </c>
      <c r="I182" s="70" t="s">
        <v>3360</v>
      </c>
      <c r="J182" s="70"/>
      <c r="K182" s="70"/>
      <c r="L182" s="70" t="s">
        <v>4217</v>
      </c>
      <c r="M182" s="70" t="s">
        <v>3847</v>
      </c>
      <c r="N182" s="62"/>
      <c r="O182" s="62" t="s">
        <v>3848</v>
      </c>
      <c r="P182" s="62"/>
      <c r="Q182" s="62" t="s">
        <v>4218</v>
      </c>
      <c r="R182" s="62" t="s">
        <v>2943</v>
      </c>
      <c r="S182" s="62" t="s">
        <v>2944</v>
      </c>
      <c r="T182" s="62" t="s">
        <v>2999</v>
      </c>
      <c r="U182" s="62" t="s">
        <v>2946</v>
      </c>
      <c r="V182" s="62" t="s">
        <v>2947</v>
      </c>
      <c r="W182" s="62"/>
      <c r="X182" s="62" t="s">
        <v>3758</v>
      </c>
      <c r="Y182" s="62" t="s">
        <v>3023</v>
      </c>
      <c r="Z182" s="62" t="s">
        <v>2951</v>
      </c>
    </row>
    <row r="183" spans="1:26" ht="15.75" hidden="1" customHeight="1">
      <c r="A183" s="70">
        <v>2</v>
      </c>
      <c r="B183" s="70">
        <v>179605003</v>
      </c>
      <c r="C183" s="70">
        <v>499097</v>
      </c>
      <c r="D183" s="62" t="s">
        <v>4219</v>
      </c>
      <c r="E183" s="70" t="s">
        <v>2744</v>
      </c>
      <c r="F183" s="70" t="s">
        <v>2778</v>
      </c>
      <c r="G183" s="70" t="s">
        <v>2934</v>
      </c>
      <c r="H183" s="156">
        <v>44197</v>
      </c>
      <c r="I183" s="70" t="s">
        <v>3305</v>
      </c>
      <c r="J183" s="70"/>
      <c r="K183" s="70"/>
      <c r="L183" s="70" t="s">
        <v>4220</v>
      </c>
      <c r="M183" s="70" t="s">
        <v>3847</v>
      </c>
      <c r="N183" s="62"/>
      <c r="O183" s="62" t="s">
        <v>3848</v>
      </c>
      <c r="P183" s="62"/>
      <c r="Q183" s="62" t="s">
        <v>4221</v>
      </c>
      <c r="R183" s="62" t="s">
        <v>2943</v>
      </c>
      <c r="S183" s="62" t="s">
        <v>2944</v>
      </c>
      <c r="T183" s="62" t="s">
        <v>2999</v>
      </c>
      <c r="U183" s="62" t="s">
        <v>2946</v>
      </c>
      <c r="V183" s="62" t="s">
        <v>2947</v>
      </c>
      <c r="W183" s="62"/>
      <c r="X183" s="62" t="s">
        <v>4222</v>
      </c>
      <c r="Y183" s="62" t="s">
        <v>4223</v>
      </c>
      <c r="Z183" s="62" t="s">
        <v>2951</v>
      </c>
    </row>
    <row r="184" spans="1:26" ht="15.75" hidden="1" customHeight="1">
      <c r="A184" s="70">
        <v>2</v>
      </c>
      <c r="B184" s="70">
        <v>179489217</v>
      </c>
      <c r="C184" s="70">
        <v>283629</v>
      </c>
      <c r="D184" s="62" t="s">
        <v>4224</v>
      </c>
      <c r="E184" s="70" t="s">
        <v>2744</v>
      </c>
      <c r="F184" s="70" t="s">
        <v>2778</v>
      </c>
      <c r="G184" s="70" t="s">
        <v>2934</v>
      </c>
      <c r="H184" s="156">
        <v>44197</v>
      </c>
      <c r="I184" s="70"/>
      <c r="J184" s="70"/>
      <c r="K184" s="70"/>
      <c r="L184" s="70" t="s">
        <v>4225</v>
      </c>
      <c r="M184" s="70" t="s">
        <v>3847</v>
      </c>
      <c r="N184" s="62"/>
      <c r="O184" s="62" t="s">
        <v>3848</v>
      </c>
      <c r="P184" s="62"/>
      <c r="Q184" s="62" t="s">
        <v>4226</v>
      </c>
      <c r="R184" s="62" t="s">
        <v>2943</v>
      </c>
      <c r="S184" s="62" t="s">
        <v>2944</v>
      </c>
      <c r="T184" s="62" t="s">
        <v>2999</v>
      </c>
      <c r="U184" s="62" t="s">
        <v>2946</v>
      </c>
      <c r="V184" s="62" t="s">
        <v>2947</v>
      </c>
      <c r="W184" s="62"/>
      <c r="X184" s="62" t="s">
        <v>4222</v>
      </c>
      <c r="Y184" s="62" t="s">
        <v>3023</v>
      </c>
      <c r="Z184" s="62" t="s">
        <v>2951</v>
      </c>
    </row>
    <row r="185" spans="1:26" ht="15.75" hidden="1" customHeight="1">
      <c r="A185" s="70">
        <v>2</v>
      </c>
      <c r="B185" s="70">
        <v>179538412</v>
      </c>
      <c r="C185" s="70">
        <v>289578</v>
      </c>
      <c r="D185" s="62" t="s">
        <v>4227</v>
      </c>
      <c r="E185" s="70" t="s">
        <v>2778</v>
      </c>
      <c r="F185" s="70" t="s">
        <v>2744</v>
      </c>
      <c r="G185" s="70" t="s">
        <v>2934</v>
      </c>
      <c r="H185" s="156">
        <v>44197</v>
      </c>
      <c r="I185" s="70"/>
      <c r="J185" s="70"/>
      <c r="K185" s="70"/>
      <c r="L185" s="70" t="s">
        <v>4228</v>
      </c>
      <c r="M185" s="70" t="s">
        <v>2977</v>
      </c>
      <c r="N185" s="62"/>
      <c r="O185" s="62" t="s">
        <v>2978</v>
      </c>
      <c r="P185" s="62"/>
      <c r="Q185" s="62" t="s">
        <v>4229</v>
      </c>
      <c r="R185" s="62" t="s">
        <v>2943</v>
      </c>
      <c r="S185" s="62" t="s">
        <v>2944</v>
      </c>
      <c r="T185" s="62" t="s">
        <v>3319</v>
      </c>
      <c r="U185" s="62" t="s">
        <v>2946</v>
      </c>
      <c r="V185" s="62" t="s">
        <v>2947</v>
      </c>
      <c r="W185" s="62"/>
      <c r="X185" s="62" t="s">
        <v>4222</v>
      </c>
      <c r="Y185" s="62" t="s">
        <v>4223</v>
      </c>
      <c r="Z185" s="62" t="s">
        <v>2951</v>
      </c>
    </row>
    <row r="186" spans="1:26" ht="15.75" hidden="1" customHeight="1">
      <c r="A186" s="70">
        <v>2</v>
      </c>
      <c r="B186" s="70">
        <v>179578857</v>
      </c>
      <c r="C186" s="70">
        <v>46782</v>
      </c>
      <c r="D186" s="62" t="s">
        <v>4230</v>
      </c>
      <c r="E186" s="70" t="s">
        <v>2760</v>
      </c>
      <c r="F186" s="70" t="s">
        <v>2759</v>
      </c>
      <c r="G186" s="70" t="s">
        <v>2934</v>
      </c>
      <c r="H186" s="156">
        <v>44197</v>
      </c>
      <c r="I186" s="70" t="s">
        <v>4231</v>
      </c>
      <c r="J186" s="70" t="s">
        <v>3057</v>
      </c>
      <c r="K186" s="70"/>
      <c r="L186" s="70" t="s">
        <v>4232</v>
      </c>
      <c r="M186" s="70" t="s">
        <v>4233</v>
      </c>
      <c r="N186" s="62"/>
      <c r="O186" s="62" t="s">
        <v>4234</v>
      </c>
      <c r="P186" s="62"/>
      <c r="Q186" s="62" t="s">
        <v>4235</v>
      </c>
      <c r="R186" s="62" t="s">
        <v>2943</v>
      </c>
      <c r="S186" s="62" t="s">
        <v>2944</v>
      </c>
      <c r="T186" s="62" t="s">
        <v>4236</v>
      </c>
      <c r="U186" s="62" t="s">
        <v>2946</v>
      </c>
      <c r="V186" s="62" t="s">
        <v>2947</v>
      </c>
      <c r="W186" s="62"/>
      <c r="X186" s="62" t="s">
        <v>4222</v>
      </c>
      <c r="Y186" s="62" t="s">
        <v>3716</v>
      </c>
      <c r="Z186" s="62" t="s">
        <v>3919</v>
      </c>
    </row>
    <row r="187" spans="1:26" ht="15.75" hidden="1" customHeight="1">
      <c r="A187" s="70">
        <v>2</v>
      </c>
      <c r="B187" s="70">
        <v>179606048</v>
      </c>
      <c r="C187" s="70">
        <v>223364</v>
      </c>
      <c r="D187" s="62" t="s">
        <v>4237</v>
      </c>
      <c r="E187" s="70" t="s">
        <v>2744</v>
      </c>
      <c r="F187" s="70" t="s">
        <v>2778</v>
      </c>
      <c r="G187" s="70" t="s">
        <v>2934</v>
      </c>
      <c r="H187" s="156">
        <v>44197</v>
      </c>
      <c r="I187" s="70"/>
      <c r="J187" s="70"/>
      <c r="K187" s="70"/>
      <c r="L187" s="70" t="s">
        <v>4238</v>
      </c>
      <c r="M187" s="70" t="s">
        <v>4239</v>
      </c>
      <c r="N187" s="62"/>
      <c r="O187" s="62" t="s">
        <v>4240</v>
      </c>
      <c r="P187" s="62"/>
      <c r="Q187" s="62" t="s">
        <v>4241</v>
      </c>
      <c r="R187" s="62" t="s">
        <v>2943</v>
      </c>
      <c r="S187" s="62" t="s">
        <v>2944</v>
      </c>
      <c r="T187" s="62" t="s">
        <v>3764</v>
      </c>
      <c r="U187" s="62" t="s">
        <v>2946</v>
      </c>
      <c r="V187" s="62" t="s">
        <v>2947</v>
      </c>
      <c r="W187" s="62"/>
      <c r="X187" s="62" t="s">
        <v>4222</v>
      </c>
      <c r="Y187" s="62" t="s">
        <v>4242</v>
      </c>
      <c r="Z187" s="62" t="s">
        <v>2951</v>
      </c>
    </row>
    <row r="188" spans="1:26" ht="15.75" hidden="1" customHeight="1">
      <c r="A188" s="70">
        <v>18</v>
      </c>
      <c r="B188" s="70">
        <v>29171879</v>
      </c>
      <c r="C188" s="70">
        <v>181697</v>
      </c>
      <c r="D188" s="62" t="s">
        <v>4243</v>
      </c>
      <c r="E188" s="70" t="s">
        <v>2760</v>
      </c>
      <c r="F188" s="70" t="s">
        <v>2759</v>
      </c>
      <c r="G188" s="70" t="s">
        <v>2934</v>
      </c>
      <c r="H188" s="156">
        <v>44197</v>
      </c>
      <c r="I188" s="70" t="s">
        <v>3045</v>
      </c>
      <c r="J188" s="70" t="s">
        <v>3401</v>
      </c>
      <c r="K188" s="70" t="s">
        <v>3047</v>
      </c>
      <c r="L188" s="70" t="s">
        <v>4244</v>
      </c>
      <c r="M188" s="70" t="s">
        <v>4245</v>
      </c>
      <c r="N188" s="62"/>
      <c r="O188" s="62" t="s">
        <v>4246</v>
      </c>
      <c r="P188" s="62"/>
      <c r="Q188" s="62" t="s">
        <v>4247</v>
      </c>
      <c r="R188" s="62" t="s">
        <v>2943</v>
      </c>
      <c r="S188" s="62" t="s">
        <v>2944</v>
      </c>
      <c r="T188" s="62" t="s">
        <v>4248</v>
      </c>
      <c r="U188" s="62" t="s">
        <v>2946</v>
      </c>
      <c r="V188" s="62" t="s">
        <v>2947</v>
      </c>
      <c r="W188" s="62"/>
      <c r="X188" s="62" t="s">
        <v>4249</v>
      </c>
      <c r="Y188" s="62" t="s">
        <v>2950</v>
      </c>
      <c r="Z188" s="62" t="s">
        <v>2951</v>
      </c>
    </row>
    <row r="189" spans="1:26" ht="15.75" hidden="1" customHeight="1">
      <c r="A189" s="70">
        <v>16</v>
      </c>
      <c r="B189" s="70">
        <v>58052907</v>
      </c>
      <c r="C189" s="70">
        <v>626043</v>
      </c>
      <c r="D189" s="62" t="s">
        <v>4250</v>
      </c>
      <c r="E189" s="70" t="s">
        <v>2760</v>
      </c>
      <c r="F189" s="70" t="s">
        <v>2759</v>
      </c>
      <c r="G189" s="70" t="s">
        <v>2934</v>
      </c>
      <c r="H189" s="156">
        <v>44197</v>
      </c>
      <c r="I189" s="70" t="s">
        <v>4251</v>
      </c>
      <c r="J189" s="70" t="s">
        <v>4252</v>
      </c>
      <c r="K189" s="70" t="s">
        <v>3522</v>
      </c>
      <c r="L189" s="70" t="s">
        <v>4253</v>
      </c>
      <c r="M189" s="70" t="s">
        <v>4254</v>
      </c>
      <c r="N189" s="62"/>
      <c r="O189" s="62" t="s">
        <v>4255</v>
      </c>
      <c r="P189" s="62"/>
      <c r="Q189" s="62" t="s">
        <v>4256</v>
      </c>
      <c r="R189" s="62" t="s">
        <v>2943</v>
      </c>
      <c r="S189" s="62" t="s">
        <v>2944</v>
      </c>
      <c r="T189" s="62" t="s">
        <v>2999</v>
      </c>
      <c r="U189" s="62" t="s">
        <v>2946</v>
      </c>
      <c r="V189" s="62" t="s">
        <v>2947</v>
      </c>
      <c r="W189" s="62"/>
      <c r="X189" s="62" t="s">
        <v>4257</v>
      </c>
      <c r="Y189" s="62" t="s">
        <v>2950</v>
      </c>
      <c r="Z189" s="62" t="s">
        <v>2951</v>
      </c>
    </row>
    <row r="190" spans="1:26" ht="15.75" hidden="1" customHeight="1">
      <c r="A190" s="70">
        <v>11</v>
      </c>
      <c r="B190" s="70">
        <v>17552728</v>
      </c>
      <c r="C190" s="70">
        <v>500295</v>
      </c>
      <c r="D190" s="62" t="s">
        <v>4258</v>
      </c>
      <c r="E190" s="70" t="s">
        <v>2760</v>
      </c>
      <c r="F190" s="70" t="s">
        <v>2759</v>
      </c>
      <c r="G190" s="70" t="s">
        <v>2934</v>
      </c>
      <c r="H190" s="156">
        <v>44197</v>
      </c>
      <c r="I190" s="70" t="s">
        <v>4259</v>
      </c>
      <c r="J190" s="70" t="s">
        <v>3506</v>
      </c>
      <c r="K190" s="70" t="s">
        <v>3047</v>
      </c>
      <c r="L190" s="70" t="s">
        <v>4260</v>
      </c>
      <c r="M190" s="70" t="s">
        <v>3847</v>
      </c>
      <c r="N190" s="62"/>
      <c r="O190" s="62" t="s">
        <v>3848</v>
      </c>
      <c r="P190" s="62"/>
      <c r="Q190" s="62" t="s">
        <v>4261</v>
      </c>
      <c r="R190" s="62" t="s">
        <v>2943</v>
      </c>
      <c r="S190" s="62" t="s">
        <v>2944</v>
      </c>
      <c r="T190" s="62" t="s">
        <v>3031</v>
      </c>
      <c r="U190" s="62" t="s">
        <v>2946</v>
      </c>
      <c r="V190" s="62" t="s">
        <v>2947</v>
      </c>
      <c r="W190" s="62"/>
      <c r="X190" s="62" t="s">
        <v>4262</v>
      </c>
      <c r="Y190" s="62" t="s">
        <v>3111</v>
      </c>
      <c r="Z190" s="62" t="s">
        <v>2951</v>
      </c>
    </row>
    <row r="191" spans="1:26" ht="15.75" hidden="1" customHeight="1">
      <c r="A191" s="70">
        <v>1</v>
      </c>
      <c r="B191" s="70">
        <v>216052349</v>
      </c>
      <c r="C191" s="70">
        <v>178650</v>
      </c>
      <c r="D191" s="62" t="s">
        <v>4263</v>
      </c>
      <c r="E191" s="70" t="s">
        <v>2760</v>
      </c>
      <c r="F191" s="70" t="s">
        <v>2759</v>
      </c>
      <c r="G191" s="70" t="s">
        <v>2934</v>
      </c>
      <c r="H191" s="156">
        <v>44197</v>
      </c>
      <c r="I191" s="70" t="s">
        <v>4264</v>
      </c>
      <c r="J191" s="70" t="s">
        <v>4265</v>
      </c>
      <c r="K191" s="70" t="s">
        <v>3467</v>
      </c>
      <c r="L191" s="70" t="s">
        <v>4266</v>
      </c>
      <c r="M191" s="70" t="s">
        <v>2977</v>
      </c>
      <c r="N191" s="62"/>
      <c r="O191" s="62" t="s">
        <v>2978</v>
      </c>
      <c r="P191" s="62"/>
      <c r="Q191" s="62" t="s">
        <v>4267</v>
      </c>
      <c r="R191" s="62" t="s">
        <v>2943</v>
      </c>
      <c r="S191" s="62" t="s">
        <v>2944</v>
      </c>
      <c r="T191" s="62" t="s">
        <v>3072</v>
      </c>
      <c r="U191" s="62" t="s">
        <v>2946</v>
      </c>
      <c r="V191" s="62" t="s">
        <v>2947</v>
      </c>
      <c r="W191" s="62"/>
      <c r="X191" s="62" t="s">
        <v>4268</v>
      </c>
      <c r="Y191" s="62" t="s">
        <v>2950</v>
      </c>
      <c r="Z191" s="62" t="s">
        <v>2951</v>
      </c>
    </row>
    <row r="192" spans="1:26" ht="15.75" hidden="1" customHeight="1">
      <c r="A192" s="70">
        <v>1</v>
      </c>
      <c r="B192" s="70">
        <v>216040485</v>
      </c>
      <c r="C192" s="70">
        <v>48608</v>
      </c>
      <c r="D192" s="62" t="s">
        <v>4269</v>
      </c>
      <c r="E192" s="70" t="s">
        <v>2760</v>
      </c>
      <c r="F192" s="70" t="s">
        <v>2759</v>
      </c>
      <c r="G192" s="70" t="s">
        <v>2934</v>
      </c>
      <c r="H192" s="156">
        <v>44197</v>
      </c>
      <c r="I192" s="70"/>
      <c r="J192" s="70"/>
      <c r="K192" s="70"/>
      <c r="L192" s="70" t="s">
        <v>4270</v>
      </c>
      <c r="M192" s="70" t="s">
        <v>2977</v>
      </c>
      <c r="N192" s="62"/>
      <c r="O192" s="62" t="s">
        <v>2978</v>
      </c>
      <c r="P192" s="62"/>
      <c r="Q192" s="62" t="s">
        <v>4271</v>
      </c>
      <c r="R192" s="62" t="s">
        <v>2943</v>
      </c>
      <c r="S192" s="62" t="s">
        <v>2944</v>
      </c>
      <c r="T192" s="62" t="s">
        <v>2999</v>
      </c>
      <c r="U192" s="62" t="s">
        <v>2946</v>
      </c>
      <c r="V192" s="62" t="s">
        <v>2947</v>
      </c>
      <c r="W192" s="62"/>
      <c r="X192" s="62" t="s">
        <v>4268</v>
      </c>
      <c r="Y192" s="62" t="s">
        <v>3023</v>
      </c>
      <c r="Z192" s="62" t="s">
        <v>2951</v>
      </c>
    </row>
    <row r="193" spans="1:26" ht="15.75" hidden="1" customHeight="1">
      <c r="A193" s="70">
        <v>8</v>
      </c>
      <c r="B193" s="70">
        <v>100871602</v>
      </c>
      <c r="C193" s="70">
        <v>528859</v>
      </c>
      <c r="D193" s="62" t="s">
        <v>4272</v>
      </c>
      <c r="E193" s="70" t="s">
        <v>2744</v>
      </c>
      <c r="F193" s="70" t="s">
        <v>2778</v>
      </c>
      <c r="G193" s="70" t="s">
        <v>2934</v>
      </c>
      <c r="H193" s="156">
        <v>44197</v>
      </c>
      <c r="I193" s="70" t="s">
        <v>3113</v>
      </c>
      <c r="J193" s="70"/>
      <c r="K193" s="70"/>
      <c r="L193" s="70" t="s">
        <v>4273</v>
      </c>
      <c r="M193" s="70" t="s">
        <v>3897</v>
      </c>
      <c r="N193" s="62"/>
      <c r="O193" s="62" t="s">
        <v>3898</v>
      </c>
      <c r="P193" s="62"/>
      <c r="Q193" s="62" t="s">
        <v>4274</v>
      </c>
      <c r="R193" s="62" t="s">
        <v>2943</v>
      </c>
      <c r="S193" s="62" t="s">
        <v>2944</v>
      </c>
      <c r="T193" s="62" t="s">
        <v>3319</v>
      </c>
      <c r="U193" s="62" t="s">
        <v>2946</v>
      </c>
      <c r="V193" s="62" t="s">
        <v>2947</v>
      </c>
      <c r="W193" s="62"/>
      <c r="X193" s="62" t="s">
        <v>4275</v>
      </c>
      <c r="Y193" s="62" t="s">
        <v>3023</v>
      </c>
      <c r="Z193" s="62" t="s">
        <v>2951</v>
      </c>
    </row>
    <row r="194" spans="1:26" ht="15.75" hidden="1" customHeight="1">
      <c r="A194" s="70">
        <v>8</v>
      </c>
      <c r="B194" s="70">
        <v>100866138</v>
      </c>
      <c r="C194" s="70">
        <v>287482</v>
      </c>
      <c r="D194" s="62" t="s">
        <v>4276</v>
      </c>
      <c r="E194" s="70" t="s">
        <v>2744</v>
      </c>
      <c r="F194" s="70" t="s">
        <v>2778</v>
      </c>
      <c r="G194" s="70" t="s">
        <v>2934</v>
      </c>
      <c r="H194" s="156">
        <v>44197</v>
      </c>
      <c r="I194" s="70" t="s">
        <v>3845</v>
      </c>
      <c r="J194" s="70"/>
      <c r="K194" s="70"/>
      <c r="L194" s="70" t="s">
        <v>4277</v>
      </c>
      <c r="M194" s="70" t="s">
        <v>2977</v>
      </c>
      <c r="N194" s="62"/>
      <c r="O194" s="62" t="s">
        <v>2978</v>
      </c>
      <c r="P194" s="62"/>
      <c r="Q194" s="62" t="s">
        <v>4278</v>
      </c>
      <c r="R194" s="62" t="s">
        <v>2943</v>
      </c>
      <c r="S194" s="62" t="s">
        <v>2944</v>
      </c>
      <c r="T194" s="62" t="s">
        <v>3319</v>
      </c>
      <c r="U194" s="62" t="s">
        <v>2946</v>
      </c>
      <c r="V194" s="62" t="s">
        <v>2947</v>
      </c>
      <c r="W194" s="62"/>
      <c r="X194" s="62" t="s">
        <v>4275</v>
      </c>
      <c r="Y194" s="62" t="s">
        <v>3023</v>
      </c>
      <c r="Z194" s="62" t="s">
        <v>2951</v>
      </c>
    </row>
    <row r="195" spans="1:26" ht="15.75" hidden="1" customHeight="1">
      <c r="A195" s="70">
        <v>12</v>
      </c>
      <c r="B195" s="70">
        <v>105519873</v>
      </c>
      <c r="C195" s="70">
        <v>225042</v>
      </c>
      <c r="D195" s="62" t="s">
        <v>4279</v>
      </c>
      <c r="E195" s="70" t="s">
        <v>2760</v>
      </c>
      <c r="F195" s="70" t="s">
        <v>2759</v>
      </c>
      <c r="G195" s="70" t="s">
        <v>2934</v>
      </c>
      <c r="H195" s="156">
        <v>44197</v>
      </c>
      <c r="I195" s="70" t="s">
        <v>4280</v>
      </c>
      <c r="J195" s="70" t="s">
        <v>3202</v>
      </c>
      <c r="K195" s="70" t="s">
        <v>3467</v>
      </c>
      <c r="L195" s="70" t="s">
        <v>4281</v>
      </c>
      <c r="M195" s="70" t="s">
        <v>4282</v>
      </c>
      <c r="N195" s="62"/>
      <c r="O195" s="62" t="s">
        <v>4283</v>
      </c>
      <c r="P195" s="62"/>
      <c r="Q195" s="62" t="s">
        <v>4284</v>
      </c>
      <c r="R195" s="62" t="s">
        <v>2943</v>
      </c>
      <c r="S195" s="62" t="s">
        <v>2944</v>
      </c>
      <c r="T195" s="62" t="s">
        <v>2945</v>
      </c>
      <c r="U195" s="62" t="s">
        <v>2946</v>
      </c>
      <c r="V195" s="62" t="s">
        <v>2947</v>
      </c>
      <c r="W195" s="62"/>
      <c r="X195" s="62" t="s">
        <v>4285</v>
      </c>
      <c r="Y195" s="62" t="s">
        <v>2950</v>
      </c>
      <c r="Z195" s="62" t="s">
        <v>2951</v>
      </c>
    </row>
    <row r="196" spans="1:26" ht="15.75" hidden="1" customHeight="1">
      <c r="A196" s="70">
        <v>16</v>
      </c>
      <c r="B196" s="70">
        <v>88495705</v>
      </c>
      <c r="C196" s="70">
        <v>193171</v>
      </c>
      <c r="D196" s="62" t="s">
        <v>4286</v>
      </c>
      <c r="E196" s="70" t="s">
        <v>2760</v>
      </c>
      <c r="F196" s="70" t="s">
        <v>2759</v>
      </c>
      <c r="G196" s="70" t="s">
        <v>2934</v>
      </c>
      <c r="H196" s="156">
        <v>44197</v>
      </c>
      <c r="I196" s="70" t="s">
        <v>4287</v>
      </c>
      <c r="J196" s="70" t="s">
        <v>4288</v>
      </c>
      <c r="K196" s="70" t="s">
        <v>4289</v>
      </c>
      <c r="L196" s="70" t="s">
        <v>4290</v>
      </c>
      <c r="M196" s="70" t="s">
        <v>4291</v>
      </c>
      <c r="N196" s="62"/>
      <c r="O196" s="62" t="s">
        <v>4292</v>
      </c>
      <c r="P196" s="62"/>
      <c r="Q196" s="62" t="s">
        <v>4293</v>
      </c>
      <c r="R196" s="62" t="s">
        <v>2943</v>
      </c>
      <c r="S196" s="62" t="s">
        <v>2944</v>
      </c>
      <c r="T196" s="62" t="s">
        <v>3605</v>
      </c>
      <c r="U196" s="62" t="s">
        <v>2946</v>
      </c>
      <c r="V196" s="62" t="s">
        <v>2947</v>
      </c>
      <c r="W196" s="62"/>
      <c r="X196" s="62" t="s">
        <v>4294</v>
      </c>
      <c r="Y196" s="62" t="s">
        <v>3023</v>
      </c>
      <c r="Z196" s="62" t="s">
        <v>2951</v>
      </c>
    </row>
    <row r="197" spans="1:26" ht="15.75" hidden="1" customHeight="1">
      <c r="A197" s="70">
        <v>2</v>
      </c>
      <c r="B197" s="70">
        <v>27601614</v>
      </c>
      <c r="C197" s="70">
        <v>196577</v>
      </c>
      <c r="D197" s="62" t="s">
        <v>4295</v>
      </c>
      <c r="E197" s="70" t="s">
        <v>2760</v>
      </c>
      <c r="F197" s="70" t="s">
        <v>2759</v>
      </c>
      <c r="G197" s="70" t="s">
        <v>2934</v>
      </c>
      <c r="H197" s="156">
        <v>44197</v>
      </c>
      <c r="I197" s="70" t="s">
        <v>3259</v>
      </c>
      <c r="J197" s="70" t="s">
        <v>4296</v>
      </c>
      <c r="K197" s="70" t="s">
        <v>3047</v>
      </c>
      <c r="L197" s="70" t="s">
        <v>4297</v>
      </c>
      <c r="M197" s="70" t="s">
        <v>3847</v>
      </c>
      <c r="N197" s="62"/>
      <c r="O197" s="62" t="s">
        <v>3848</v>
      </c>
      <c r="P197" s="62"/>
      <c r="Q197" s="62" t="s">
        <v>4298</v>
      </c>
      <c r="R197" s="62" t="s">
        <v>2943</v>
      </c>
      <c r="S197" s="62" t="s">
        <v>2944</v>
      </c>
      <c r="T197" s="62" t="s">
        <v>3031</v>
      </c>
      <c r="U197" s="62" t="s">
        <v>2946</v>
      </c>
      <c r="V197" s="62" t="s">
        <v>2947</v>
      </c>
      <c r="W197" s="62"/>
      <c r="X197" s="62" t="s">
        <v>4299</v>
      </c>
      <c r="Y197" s="62" t="s">
        <v>3023</v>
      </c>
      <c r="Z197" s="62" t="s">
        <v>2951</v>
      </c>
    </row>
    <row r="198" spans="1:26" ht="15.75" customHeight="1">
      <c r="A198" s="157">
        <v>17</v>
      </c>
      <c r="B198" s="157">
        <v>48269348</v>
      </c>
      <c r="C198" s="157">
        <v>618018</v>
      </c>
      <c r="D198" s="158" t="s">
        <v>4300</v>
      </c>
      <c r="E198" s="157" t="s">
        <v>2744</v>
      </c>
      <c r="F198" s="157" t="s">
        <v>2778</v>
      </c>
      <c r="G198" s="157" t="s">
        <v>2934</v>
      </c>
      <c r="H198" s="159">
        <v>44197</v>
      </c>
      <c r="I198" s="158"/>
      <c r="J198" s="158"/>
      <c r="K198" s="158"/>
      <c r="L198" s="158" t="s">
        <v>4301</v>
      </c>
      <c r="M198" s="158" t="s">
        <v>3847</v>
      </c>
      <c r="N198" s="158"/>
      <c r="O198" s="158" t="s">
        <v>3848</v>
      </c>
      <c r="P198" s="158"/>
      <c r="Q198" s="158" t="s">
        <v>4302</v>
      </c>
      <c r="R198" s="158" t="s">
        <v>4303</v>
      </c>
      <c r="S198" s="158" t="s">
        <v>4304</v>
      </c>
      <c r="T198" s="158"/>
      <c r="U198" s="158" t="s">
        <v>2946</v>
      </c>
      <c r="V198" s="158" t="s">
        <v>2947</v>
      </c>
      <c r="W198" s="158" t="s">
        <v>4305</v>
      </c>
      <c r="X198" s="158" t="s">
        <v>4306</v>
      </c>
      <c r="Y198" s="158" t="s">
        <v>2950</v>
      </c>
      <c r="Z198" s="158" t="s">
        <v>2951</v>
      </c>
    </row>
    <row r="199" spans="1:26" ht="15.75" customHeight="1">
      <c r="A199" s="157">
        <v>15</v>
      </c>
      <c r="B199" s="157">
        <v>89847129</v>
      </c>
      <c r="C199" s="157">
        <v>631744</v>
      </c>
      <c r="D199" s="158" t="s">
        <v>4307</v>
      </c>
      <c r="E199" s="157" t="s">
        <v>2760</v>
      </c>
      <c r="F199" s="157" t="s">
        <v>2759</v>
      </c>
      <c r="G199" s="157" t="s">
        <v>2934</v>
      </c>
      <c r="H199" s="159">
        <v>44197</v>
      </c>
      <c r="I199" s="158" t="s">
        <v>2974</v>
      </c>
      <c r="J199" s="158" t="s">
        <v>3928</v>
      </c>
      <c r="K199" s="158"/>
      <c r="L199" s="158" t="s">
        <v>4308</v>
      </c>
      <c r="M199" s="158" t="s">
        <v>4309</v>
      </c>
      <c r="N199" s="158"/>
      <c r="O199" s="158" t="s">
        <v>4310</v>
      </c>
      <c r="P199" s="158"/>
      <c r="Q199" s="158" t="s">
        <v>4311</v>
      </c>
      <c r="R199" s="158" t="s">
        <v>4303</v>
      </c>
      <c r="S199" s="158" t="s">
        <v>4304</v>
      </c>
      <c r="T199" s="158"/>
      <c r="U199" s="158" t="s">
        <v>2946</v>
      </c>
      <c r="V199" s="158" t="s">
        <v>2947</v>
      </c>
      <c r="W199" s="158" t="s">
        <v>4312</v>
      </c>
      <c r="X199" s="158" t="s">
        <v>4313</v>
      </c>
      <c r="Y199" s="158" t="s">
        <v>2950</v>
      </c>
      <c r="Z199" s="158" t="s">
        <v>2951</v>
      </c>
    </row>
    <row r="200" spans="1:26" ht="15.75" customHeight="1">
      <c r="A200" s="157">
        <v>1</v>
      </c>
      <c r="B200" s="157">
        <v>66075712</v>
      </c>
      <c r="C200" s="157">
        <v>631614</v>
      </c>
      <c r="D200" s="158" t="s">
        <v>4314</v>
      </c>
      <c r="E200" s="157" t="s">
        <v>2760</v>
      </c>
      <c r="F200" s="157" t="s">
        <v>2759</v>
      </c>
      <c r="G200" s="157" t="s">
        <v>2934</v>
      </c>
      <c r="H200" s="159">
        <v>44197</v>
      </c>
      <c r="I200" s="158" t="s">
        <v>3259</v>
      </c>
      <c r="J200" s="158" t="s">
        <v>3046</v>
      </c>
      <c r="K200" s="158" t="s">
        <v>3067</v>
      </c>
      <c r="L200" s="158" t="s">
        <v>4315</v>
      </c>
      <c r="M200" s="158" t="s">
        <v>4316</v>
      </c>
      <c r="N200" s="158"/>
      <c r="O200" s="158" t="s">
        <v>4317</v>
      </c>
      <c r="P200" s="158"/>
      <c r="Q200" s="158" t="s">
        <v>4318</v>
      </c>
      <c r="R200" s="158" t="s">
        <v>4319</v>
      </c>
      <c r="S200" s="158" t="s">
        <v>4304</v>
      </c>
      <c r="T200" s="158"/>
      <c r="U200" s="158" t="s">
        <v>2946</v>
      </c>
      <c r="V200" s="158" t="s">
        <v>2947</v>
      </c>
      <c r="W200" s="158" t="s">
        <v>4320</v>
      </c>
      <c r="X200" s="158" t="s">
        <v>4321</v>
      </c>
      <c r="Y200" s="158" t="s">
        <v>2950</v>
      </c>
      <c r="Z200" s="158" t="s">
        <v>2951</v>
      </c>
    </row>
    <row r="201" spans="1:26" ht="15.75" customHeight="1">
      <c r="A201" s="157">
        <v>1</v>
      </c>
      <c r="B201" s="157">
        <v>171086457</v>
      </c>
      <c r="C201" s="157">
        <v>16309</v>
      </c>
      <c r="D201" s="158" t="s">
        <v>4322</v>
      </c>
      <c r="E201" s="157" t="s">
        <v>2744</v>
      </c>
      <c r="F201" s="157" t="s">
        <v>2778</v>
      </c>
      <c r="G201" s="157" t="s">
        <v>2934</v>
      </c>
      <c r="H201" s="159">
        <v>44197</v>
      </c>
      <c r="I201" s="158" t="s">
        <v>2975</v>
      </c>
      <c r="J201" s="158"/>
      <c r="K201" s="158"/>
      <c r="L201" s="158" t="s">
        <v>4323</v>
      </c>
      <c r="M201" s="158" t="s">
        <v>4324</v>
      </c>
      <c r="N201" s="158"/>
      <c r="O201" s="158" t="s">
        <v>4325</v>
      </c>
      <c r="P201" s="158"/>
      <c r="Q201" s="158" t="s">
        <v>4326</v>
      </c>
      <c r="R201" s="158" t="s">
        <v>4303</v>
      </c>
      <c r="S201" s="158" t="s">
        <v>4304</v>
      </c>
      <c r="T201" s="158"/>
      <c r="U201" s="158" t="s">
        <v>2946</v>
      </c>
      <c r="V201" s="158" t="s">
        <v>2947</v>
      </c>
      <c r="W201" s="158" t="s">
        <v>4327</v>
      </c>
      <c r="X201" s="158" t="s">
        <v>4328</v>
      </c>
      <c r="Y201" s="158" t="s">
        <v>2950</v>
      </c>
      <c r="Z201" s="158" t="s">
        <v>2951</v>
      </c>
    </row>
    <row r="202" spans="1:26" ht="15.75" customHeight="1">
      <c r="A202" s="157">
        <v>1</v>
      </c>
      <c r="B202" s="157">
        <v>43212957</v>
      </c>
      <c r="C202" s="157">
        <v>632107</v>
      </c>
      <c r="D202" s="158" t="s">
        <v>4329</v>
      </c>
      <c r="E202" s="157" t="s">
        <v>2760</v>
      </c>
      <c r="F202" s="157" t="s">
        <v>2759</v>
      </c>
      <c r="G202" s="157" t="s">
        <v>2934</v>
      </c>
      <c r="H202" s="159">
        <v>44197</v>
      </c>
      <c r="I202" s="158"/>
      <c r="J202" s="158"/>
      <c r="K202" s="158"/>
      <c r="L202" s="158" t="s">
        <v>4330</v>
      </c>
      <c r="M202" s="158" t="s">
        <v>4331</v>
      </c>
      <c r="N202" s="158"/>
      <c r="O202" s="158" t="s">
        <v>4332</v>
      </c>
      <c r="P202" s="158"/>
      <c r="Q202" s="158" t="s">
        <v>4333</v>
      </c>
      <c r="R202" s="158" t="s">
        <v>4303</v>
      </c>
      <c r="S202" s="158" t="s">
        <v>4304</v>
      </c>
      <c r="T202" s="158"/>
      <c r="U202" s="158" t="s">
        <v>2946</v>
      </c>
      <c r="V202" s="158" t="s">
        <v>2947</v>
      </c>
      <c r="W202" s="158" t="s">
        <v>4334</v>
      </c>
      <c r="X202" s="158" t="s">
        <v>4335</v>
      </c>
      <c r="Y202" s="158" t="s">
        <v>3292</v>
      </c>
      <c r="Z202" s="158" t="s">
        <v>2951</v>
      </c>
    </row>
    <row r="203" spans="1:26" ht="15.75" customHeight="1">
      <c r="A203" s="157">
        <v>3</v>
      </c>
      <c r="B203" s="157">
        <v>37038187</v>
      </c>
      <c r="C203" s="157">
        <v>89955</v>
      </c>
      <c r="D203" s="158" t="s">
        <v>4336</v>
      </c>
      <c r="E203" s="157" t="s">
        <v>2760</v>
      </c>
      <c r="F203" s="157" t="s">
        <v>2759</v>
      </c>
      <c r="G203" s="157" t="s">
        <v>2934</v>
      </c>
      <c r="H203" s="159">
        <v>44197</v>
      </c>
      <c r="I203" s="158"/>
      <c r="J203" s="158"/>
      <c r="K203" s="158"/>
      <c r="L203" s="158" t="s">
        <v>4337</v>
      </c>
      <c r="M203" s="158" t="s">
        <v>4338</v>
      </c>
      <c r="N203" s="158"/>
      <c r="O203" s="158" t="s">
        <v>4339</v>
      </c>
      <c r="P203" s="158"/>
      <c r="Q203" s="158" t="s">
        <v>4340</v>
      </c>
      <c r="R203" s="158" t="s">
        <v>4341</v>
      </c>
      <c r="S203" s="158" t="s">
        <v>4304</v>
      </c>
      <c r="T203" s="158"/>
      <c r="U203" s="158" t="s">
        <v>2946</v>
      </c>
      <c r="V203" s="158" t="s">
        <v>2947</v>
      </c>
      <c r="W203" s="158" t="s">
        <v>4342</v>
      </c>
      <c r="X203" s="158" t="s">
        <v>4343</v>
      </c>
      <c r="Y203" s="158" t="s">
        <v>3649</v>
      </c>
      <c r="Z203" s="158" t="s">
        <v>2951</v>
      </c>
    </row>
    <row r="204" spans="1:26" ht="15.75" customHeight="1">
      <c r="A204" s="157">
        <v>4</v>
      </c>
      <c r="B204" s="157">
        <v>184606236</v>
      </c>
      <c r="C204" s="157">
        <v>617583</v>
      </c>
      <c r="D204" s="158" t="s">
        <v>4344</v>
      </c>
      <c r="E204" s="157" t="s">
        <v>2760</v>
      </c>
      <c r="F204" s="157" t="s">
        <v>2759</v>
      </c>
      <c r="G204" s="157" t="s">
        <v>2934</v>
      </c>
      <c r="H204" s="159">
        <v>44197</v>
      </c>
      <c r="I204" s="158"/>
      <c r="J204" s="158"/>
      <c r="K204" s="158"/>
      <c r="L204" s="158" t="s">
        <v>4345</v>
      </c>
      <c r="M204" s="158" t="s">
        <v>4346</v>
      </c>
      <c r="N204" s="158"/>
      <c r="O204" s="158" t="s">
        <v>4347</v>
      </c>
      <c r="P204" s="158"/>
      <c r="Q204" s="158" t="s">
        <v>4348</v>
      </c>
      <c r="R204" s="158" t="s">
        <v>4303</v>
      </c>
      <c r="S204" s="158" t="s">
        <v>4304</v>
      </c>
      <c r="T204" s="158"/>
      <c r="U204" s="158" t="s">
        <v>2946</v>
      </c>
      <c r="V204" s="158" t="s">
        <v>2947</v>
      </c>
      <c r="W204" s="158" t="s">
        <v>4349</v>
      </c>
      <c r="X204" s="158" t="s">
        <v>4350</v>
      </c>
      <c r="Y204" s="158" t="s">
        <v>4351</v>
      </c>
      <c r="Z204" s="158" t="s">
        <v>4352</v>
      </c>
    </row>
    <row r="205" spans="1:26" ht="15.75" customHeight="1">
      <c r="A205" s="157">
        <v>15</v>
      </c>
      <c r="B205" s="157">
        <v>51503214</v>
      </c>
      <c r="C205" s="157">
        <v>17815</v>
      </c>
      <c r="D205" s="158" t="s">
        <v>4353</v>
      </c>
      <c r="E205" s="157" t="s">
        <v>2760</v>
      </c>
      <c r="F205" s="157" t="s">
        <v>2759</v>
      </c>
      <c r="G205" s="157" t="s">
        <v>2934</v>
      </c>
      <c r="H205" s="159">
        <v>44197</v>
      </c>
      <c r="I205" s="158" t="s">
        <v>3113</v>
      </c>
      <c r="J205" s="158"/>
      <c r="K205" s="158"/>
      <c r="L205" s="158" t="s">
        <v>4354</v>
      </c>
      <c r="M205" s="158" t="s">
        <v>4355</v>
      </c>
      <c r="N205" s="158"/>
      <c r="O205" s="158" t="s">
        <v>4356</v>
      </c>
      <c r="P205" s="158"/>
      <c r="Q205" s="158" t="s">
        <v>4357</v>
      </c>
      <c r="R205" s="158" t="s">
        <v>4303</v>
      </c>
      <c r="S205" s="158" t="s">
        <v>4304</v>
      </c>
      <c r="T205" s="158"/>
      <c r="U205" s="158" t="s">
        <v>2946</v>
      </c>
      <c r="V205" s="158" t="s">
        <v>2947</v>
      </c>
      <c r="W205" s="158" t="s">
        <v>4358</v>
      </c>
      <c r="X205" s="158" t="s">
        <v>4359</v>
      </c>
      <c r="Y205" s="158" t="s">
        <v>2950</v>
      </c>
      <c r="Z205" s="158" t="s">
        <v>2951</v>
      </c>
    </row>
    <row r="206" spans="1:26" ht="15.75" customHeight="1">
      <c r="A206" s="157">
        <v>17</v>
      </c>
      <c r="B206" s="157">
        <v>44101376</v>
      </c>
      <c r="C206" s="157">
        <v>14255</v>
      </c>
      <c r="D206" s="158" t="s">
        <v>4360</v>
      </c>
      <c r="E206" s="157" t="s">
        <v>2760</v>
      </c>
      <c r="F206" s="157" t="s">
        <v>2759</v>
      </c>
      <c r="G206" s="157" t="s">
        <v>2934</v>
      </c>
      <c r="H206" s="159">
        <v>44197</v>
      </c>
      <c r="I206" s="158" t="s">
        <v>3360</v>
      </c>
      <c r="J206" s="158"/>
      <c r="K206" s="158"/>
      <c r="L206" s="158" t="s">
        <v>4361</v>
      </c>
      <c r="M206" s="158" t="s">
        <v>4362</v>
      </c>
      <c r="N206" s="158"/>
      <c r="O206" s="158" t="s">
        <v>4363</v>
      </c>
      <c r="P206" s="158"/>
      <c r="Q206" s="158" t="s">
        <v>4364</v>
      </c>
      <c r="R206" s="158" t="s">
        <v>4303</v>
      </c>
      <c r="S206" s="158" t="s">
        <v>4304</v>
      </c>
      <c r="T206" s="158"/>
      <c r="U206" s="158" t="s">
        <v>2946</v>
      </c>
      <c r="V206" s="158" t="s">
        <v>2947</v>
      </c>
      <c r="W206" s="158" t="s">
        <v>4365</v>
      </c>
      <c r="X206" s="158" t="s">
        <v>4366</v>
      </c>
      <c r="Y206" s="158" t="s">
        <v>2950</v>
      </c>
      <c r="Z206" s="158" t="s">
        <v>2951</v>
      </c>
    </row>
    <row r="207" spans="1:26" ht="15.75" customHeight="1">
      <c r="A207" s="157">
        <v>11</v>
      </c>
      <c r="B207" s="157">
        <v>108017059</v>
      </c>
      <c r="C207" s="157">
        <v>2839</v>
      </c>
      <c r="D207" s="158" t="s">
        <v>4367</v>
      </c>
      <c r="E207" s="157" t="s">
        <v>2760</v>
      </c>
      <c r="F207" s="157" t="s">
        <v>2778</v>
      </c>
      <c r="G207" s="157" t="s">
        <v>2934</v>
      </c>
      <c r="H207" s="159">
        <v>44197</v>
      </c>
      <c r="I207" s="158"/>
      <c r="J207" s="158"/>
      <c r="K207" s="158"/>
      <c r="L207" s="158" t="s">
        <v>4368</v>
      </c>
      <c r="M207" s="158" t="s">
        <v>4369</v>
      </c>
      <c r="N207" s="158"/>
      <c r="O207" s="158" t="s">
        <v>4370</v>
      </c>
      <c r="P207" s="158"/>
      <c r="Q207" s="158" t="s">
        <v>4371</v>
      </c>
      <c r="R207" s="158" t="s">
        <v>4303</v>
      </c>
      <c r="S207" s="158" t="s">
        <v>4304</v>
      </c>
      <c r="T207" s="158"/>
      <c r="U207" s="158" t="s">
        <v>2946</v>
      </c>
      <c r="V207" s="158" t="s">
        <v>2947</v>
      </c>
      <c r="W207" s="158" t="s">
        <v>4372</v>
      </c>
      <c r="X207" s="158" t="s">
        <v>4373</v>
      </c>
      <c r="Y207" s="158" t="s">
        <v>2950</v>
      </c>
      <c r="Z207" s="158" t="s">
        <v>2951</v>
      </c>
    </row>
    <row r="208" spans="1:26" ht="15.75" customHeight="1">
      <c r="A208" s="157">
        <v>10</v>
      </c>
      <c r="B208" s="157">
        <v>50946295</v>
      </c>
      <c r="C208" s="157">
        <v>402144</v>
      </c>
      <c r="D208" s="158" t="s">
        <v>4374</v>
      </c>
      <c r="E208" s="157" t="s">
        <v>2760</v>
      </c>
      <c r="F208" s="157" t="s">
        <v>2759</v>
      </c>
      <c r="G208" s="157" t="s">
        <v>2934</v>
      </c>
      <c r="H208" s="159">
        <v>44197</v>
      </c>
      <c r="I208" s="158" t="s">
        <v>3113</v>
      </c>
      <c r="J208" s="158"/>
      <c r="K208" s="158"/>
      <c r="L208" s="158" t="s">
        <v>4375</v>
      </c>
      <c r="M208" s="158" t="s">
        <v>4376</v>
      </c>
      <c r="N208" s="158"/>
      <c r="O208" s="158" t="s">
        <v>4377</v>
      </c>
      <c r="P208" s="158"/>
      <c r="Q208" s="158" t="s">
        <v>4378</v>
      </c>
      <c r="R208" s="158" t="s">
        <v>4303</v>
      </c>
      <c r="S208" s="158" t="s">
        <v>4304</v>
      </c>
      <c r="T208" s="158"/>
      <c r="U208" s="158" t="s">
        <v>2946</v>
      </c>
      <c r="V208" s="158" t="s">
        <v>2947</v>
      </c>
      <c r="W208" s="158" t="s">
        <v>4379</v>
      </c>
      <c r="X208" s="158" t="s">
        <v>4380</v>
      </c>
      <c r="Y208" s="158" t="s">
        <v>3099</v>
      </c>
      <c r="Z208" s="158" t="s">
        <v>3919</v>
      </c>
    </row>
    <row r="209" spans="1:26" ht="15.75" hidden="1" customHeight="1">
      <c r="A209" s="70">
        <v>4</v>
      </c>
      <c r="B209" s="70">
        <v>178355572</v>
      </c>
      <c r="C209" s="70">
        <v>55953</v>
      </c>
      <c r="D209" s="70" t="s">
        <v>4381</v>
      </c>
      <c r="E209" s="70" t="s">
        <v>2760</v>
      </c>
      <c r="F209" s="70" t="s">
        <v>2759</v>
      </c>
      <c r="G209" s="70" t="s">
        <v>2934</v>
      </c>
      <c r="H209" s="156">
        <v>44197</v>
      </c>
      <c r="I209" s="70"/>
      <c r="J209" s="70"/>
      <c r="K209" s="70"/>
      <c r="L209" s="70" t="s">
        <v>4382</v>
      </c>
      <c r="M209" s="70" t="s">
        <v>4383</v>
      </c>
      <c r="N209" s="70"/>
      <c r="O209" s="70" t="s">
        <v>4384</v>
      </c>
      <c r="P209" s="70"/>
      <c r="Q209" s="70" t="s">
        <v>4385</v>
      </c>
      <c r="R209" s="70" t="s">
        <v>3724</v>
      </c>
      <c r="S209" s="70" t="s">
        <v>4304</v>
      </c>
      <c r="T209" s="70"/>
      <c r="U209" s="70" t="s">
        <v>2946</v>
      </c>
      <c r="V209" s="70" t="s">
        <v>2947</v>
      </c>
      <c r="W209" s="70" t="s">
        <v>4386</v>
      </c>
      <c r="X209" s="70" t="s">
        <v>4387</v>
      </c>
      <c r="Y209" s="70" t="s">
        <v>3099</v>
      </c>
      <c r="Z209" s="70"/>
    </row>
    <row r="210" spans="1:26" ht="15.75" hidden="1" customHeight="1">
      <c r="A210" s="70">
        <v>1</v>
      </c>
      <c r="B210" s="70">
        <v>94480244</v>
      </c>
      <c r="C210" s="70">
        <v>438101</v>
      </c>
      <c r="D210" s="70" t="s">
        <v>4388</v>
      </c>
      <c r="E210" s="70" t="s">
        <v>2744</v>
      </c>
      <c r="F210" s="70" t="s">
        <v>2778</v>
      </c>
      <c r="G210" s="70" t="s">
        <v>2934</v>
      </c>
      <c r="H210" s="156">
        <v>44197</v>
      </c>
      <c r="I210" s="70" t="s">
        <v>3113</v>
      </c>
      <c r="J210" s="70"/>
      <c r="K210" s="70"/>
      <c r="L210" s="70" t="s">
        <v>4389</v>
      </c>
      <c r="M210" s="70" t="s">
        <v>4390</v>
      </c>
      <c r="N210" s="70"/>
      <c r="O210" s="70" t="s">
        <v>4391</v>
      </c>
      <c r="P210" s="70"/>
      <c r="Q210" s="70" t="s">
        <v>4392</v>
      </c>
      <c r="R210" s="70" t="s">
        <v>3724</v>
      </c>
      <c r="S210" s="70" t="s">
        <v>4304</v>
      </c>
      <c r="T210" s="70"/>
      <c r="U210" s="70" t="s">
        <v>2946</v>
      </c>
      <c r="V210" s="70" t="s">
        <v>2947</v>
      </c>
      <c r="W210" s="70"/>
      <c r="X210" s="70" t="s">
        <v>3209</v>
      </c>
      <c r="Y210" s="70" t="s">
        <v>3292</v>
      </c>
      <c r="Z210" s="70" t="s">
        <v>4393</v>
      </c>
    </row>
    <row r="211" spans="1:26" ht="15.75" customHeight="1">
      <c r="A211" s="157">
        <v>17</v>
      </c>
      <c r="B211" s="157">
        <v>7989520</v>
      </c>
      <c r="C211" s="157">
        <v>451501</v>
      </c>
      <c r="D211" s="158" t="s">
        <v>4394</v>
      </c>
      <c r="E211" s="157" t="s">
        <v>2760</v>
      </c>
      <c r="F211" s="157" t="s">
        <v>2759</v>
      </c>
      <c r="G211" s="157" t="s">
        <v>2934</v>
      </c>
      <c r="H211" s="159">
        <v>44197</v>
      </c>
      <c r="I211" s="158" t="s">
        <v>3876</v>
      </c>
      <c r="J211" s="158"/>
      <c r="K211" s="158"/>
      <c r="L211" s="158" t="s">
        <v>4395</v>
      </c>
      <c r="M211" s="158" t="s">
        <v>3847</v>
      </c>
      <c r="N211" s="158"/>
      <c r="O211" s="158" t="s">
        <v>3848</v>
      </c>
      <c r="P211" s="158"/>
      <c r="Q211" s="158" t="s">
        <v>4396</v>
      </c>
      <c r="R211" s="158" t="s">
        <v>4303</v>
      </c>
      <c r="S211" s="158" t="s">
        <v>4304</v>
      </c>
      <c r="T211" s="158"/>
      <c r="U211" s="158" t="s">
        <v>2946</v>
      </c>
      <c r="V211" s="158" t="s">
        <v>2947</v>
      </c>
      <c r="W211" s="158"/>
      <c r="X211" s="158" t="s">
        <v>3249</v>
      </c>
      <c r="Y211" s="158" t="s">
        <v>3292</v>
      </c>
      <c r="Z211" s="158" t="s">
        <v>2951</v>
      </c>
    </row>
    <row r="212" spans="1:26" ht="15.75" customHeight="1">
      <c r="A212" s="157">
        <v>11</v>
      </c>
      <c r="B212" s="157">
        <v>108106562</v>
      </c>
      <c r="C212" s="157">
        <v>230315</v>
      </c>
      <c r="D212" s="158" t="s">
        <v>4397</v>
      </c>
      <c r="E212" s="157" t="s">
        <v>2760</v>
      </c>
      <c r="F212" s="157" t="s">
        <v>2759</v>
      </c>
      <c r="G212" s="157" t="s">
        <v>2934</v>
      </c>
      <c r="H212" s="159">
        <v>44197</v>
      </c>
      <c r="I212" s="158"/>
      <c r="J212" s="158"/>
      <c r="K212" s="158"/>
      <c r="L212" s="158" t="s">
        <v>4398</v>
      </c>
      <c r="M212" s="158" t="s">
        <v>4399</v>
      </c>
      <c r="N212" s="158"/>
      <c r="O212" s="158" t="s">
        <v>4400</v>
      </c>
      <c r="P212" s="158"/>
      <c r="Q212" s="158" t="s">
        <v>4401</v>
      </c>
      <c r="R212" s="158" t="s">
        <v>4303</v>
      </c>
      <c r="S212" s="158" t="s">
        <v>4304</v>
      </c>
      <c r="T212" s="158"/>
      <c r="U212" s="158" t="s">
        <v>2946</v>
      </c>
      <c r="V212" s="158" t="s">
        <v>2947</v>
      </c>
      <c r="W212" s="158"/>
      <c r="X212" s="158" t="s">
        <v>3831</v>
      </c>
      <c r="Y212" s="158" t="s">
        <v>3658</v>
      </c>
      <c r="Z212" s="158" t="s">
        <v>2951</v>
      </c>
    </row>
    <row r="213" spans="1:26" ht="15.75" customHeight="1">
      <c r="A213" s="157">
        <v>13</v>
      </c>
      <c r="B213" s="157">
        <v>52548515</v>
      </c>
      <c r="C213" s="157">
        <v>556890</v>
      </c>
      <c r="D213" s="158" t="s">
        <v>4402</v>
      </c>
      <c r="E213" s="157" t="s">
        <v>2760</v>
      </c>
      <c r="F213" s="157" t="s">
        <v>2759</v>
      </c>
      <c r="G213" s="157" t="s">
        <v>2934</v>
      </c>
      <c r="H213" s="159">
        <v>44197</v>
      </c>
      <c r="I213" s="158"/>
      <c r="J213" s="158"/>
      <c r="K213" s="158"/>
      <c r="L213" s="158" t="s">
        <v>4403</v>
      </c>
      <c r="M213" s="158" t="s">
        <v>4404</v>
      </c>
      <c r="N213" s="158"/>
      <c r="O213" s="158" t="s">
        <v>4405</v>
      </c>
      <c r="P213" s="158"/>
      <c r="Q213" s="158" t="s">
        <v>4406</v>
      </c>
      <c r="R213" s="158" t="s">
        <v>4303</v>
      </c>
      <c r="S213" s="158" t="s">
        <v>4304</v>
      </c>
      <c r="T213" s="158"/>
      <c r="U213" s="158" t="s">
        <v>2946</v>
      </c>
      <c r="V213" s="158" t="s">
        <v>2947</v>
      </c>
      <c r="W213" s="158"/>
      <c r="X213" s="158" t="s">
        <v>4407</v>
      </c>
      <c r="Y213" s="158" t="s">
        <v>4242</v>
      </c>
      <c r="Z213" s="158" t="s">
        <v>4393</v>
      </c>
    </row>
    <row r="214" spans="1:26" ht="15.75" customHeight="1">
      <c r="A214" s="157">
        <v>3</v>
      </c>
      <c r="B214" s="157">
        <v>142268320</v>
      </c>
      <c r="C214" s="157">
        <v>383171</v>
      </c>
      <c r="D214" s="158" t="s">
        <v>4408</v>
      </c>
      <c r="E214" s="157" t="s">
        <v>2744</v>
      </c>
      <c r="F214" s="157" t="s">
        <v>2778</v>
      </c>
      <c r="G214" s="157" t="s">
        <v>2934</v>
      </c>
      <c r="H214" s="159">
        <v>44197</v>
      </c>
      <c r="I214" s="158"/>
      <c r="J214" s="158"/>
      <c r="K214" s="158"/>
      <c r="L214" s="158" t="s">
        <v>4409</v>
      </c>
      <c r="M214" s="158" t="s">
        <v>3847</v>
      </c>
      <c r="N214" s="158"/>
      <c r="O214" s="158" t="s">
        <v>3848</v>
      </c>
      <c r="P214" s="158"/>
      <c r="Q214" s="158" t="s">
        <v>4410</v>
      </c>
      <c r="R214" s="158" t="s">
        <v>4303</v>
      </c>
      <c r="S214" s="158" t="s">
        <v>4304</v>
      </c>
      <c r="T214" s="158"/>
      <c r="U214" s="158" t="s">
        <v>2946</v>
      </c>
      <c r="V214" s="158" t="s">
        <v>2947</v>
      </c>
      <c r="W214" s="158"/>
      <c r="X214" s="158" t="s">
        <v>4411</v>
      </c>
      <c r="Y214" s="158" t="s">
        <v>3658</v>
      </c>
      <c r="Z214" s="158" t="s">
        <v>2951</v>
      </c>
    </row>
    <row r="215" spans="1:26" ht="15.75" customHeight="1">
      <c r="A215" s="157">
        <v>17</v>
      </c>
      <c r="B215" s="157">
        <v>59858219</v>
      </c>
      <c r="C215" s="157">
        <v>234745</v>
      </c>
      <c r="D215" s="158" t="s">
        <v>4412</v>
      </c>
      <c r="E215" s="157" t="s">
        <v>2744</v>
      </c>
      <c r="F215" s="157" t="s">
        <v>2778</v>
      </c>
      <c r="G215" s="157" t="s">
        <v>2934</v>
      </c>
      <c r="H215" s="159">
        <v>44197</v>
      </c>
      <c r="I215" s="158" t="s">
        <v>3113</v>
      </c>
      <c r="J215" s="158"/>
      <c r="K215" s="158"/>
      <c r="L215" s="158" t="s">
        <v>4413</v>
      </c>
      <c r="M215" s="158" t="s">
        <v>3847</v>
      </c>
      <c r="N215" s="158"/>
      <c r="O215" s="158" t="s">
        <v>3848</v>
      </c>
      <c r="P215" s="158"/>
      <c r="Q215" s="158" t="s">
        <v>4414</v>
      </c>
      <c r="R215" s="158" t="s">
        <v>4303</v>
      </c>
      <c r="S215" s="158" t="s">
        <v>4304</v>
      </c>
      <c r="T215" s="158"/>
      <c r="U215" s="158" t="s">
        <v>2946</v>
      </c>
      <c r="V215" s="158" t="s">
        <v>2947</v>
      </c>
      <c r="W215" s="158"/>
      <c r="X215" s="158" t="s">
        <v>3291</v>
      </c>
      <c r="Y215" s="158" t="s">
        <v>3292</v>
      </c>
      <c r="Z215" s="158" t="s">
        <v>2951</v>
      </c>
    </row>
    <row r="216" spans="1:26" ht="15.75" customHeight="1">
      <c r="A216" s="157">
        <v>3</v>
      </c>
      <c r="B216" s="157">
        <v>9781036</v>
      </c>
      <c r="C216" s="157">
        <v>445981</v>
      </c>
      <c r="D216" s="158" t="s">
        <v>4415</v>
      </c>
      <c r="E216" s="157" t="s">
        <v>2760</v>
      </c>
      <c r="F216" s="157" t="s">
        <v>2759</v>
      </c>
      <c r="G216" s="157" t="s">
        <v>2934</v>
      </c>
      <c r="H216" s="159">
        <v>44197</v>
      </c>
      <c r="I216" s="158"/>
      <c r="J216" s="158"/>
      <c r="K216" s="158"/>
      <c r="L216" s="158" t="s">
        <v>4416</v>
      </c>
      <c r="M216" s="158" t="s">
        <v>3847</v>
      </c>
      <c r="N216" s="158"/>
      <c r="O216" s="158" t="s">
        <v>3848</v>
      </c>
      <c r="P216" s="158"/>
      <c r="Q216" s="158" t="s">
        <v>4417</v>
      </c>
      <c r="R216" s="158" t="s">
        <v>4303</v>
      </c>
      <c r="S216" s="158" t="s">
        <v>4304</v>
      </c>
      <c r="T216" s="158"/>
      <c r="U216" s="158" t="s">
        <v>2946</v>
      </c>
      <c r="V216" s="158" t="s">
        <v>2947</v>
      </c>
      <c r="W216" s="158"/>
      <c r="X216" s="158" t="s">
        <v>4418</v>
      </c>
      <c r="Y216" s="158" t="s">
        <v>3099</v>
      </c>
      <c r="Z216" s="158" t="s">
        <v>4352</v>
      </c>
    </row>
    <row r="217" spans="1:26" ht="15.75" customHeight="1">
      <c r="A217" s="157">
        <v>10</v>
      </c>
      <c r="B217" s="157">
        <v>105218048</v>
      </c>
      <c r="C217" s="157">
        <v>381737</v>
      </c>
      <c r="D217" s="158" t="s">
        <v>4419</v>
      </c>
      <c r="E217" s="157" t="s">
        <v>2744</v>
      </c>
      <c r="F217" s="157" t="s">
        <v>2778</v>
      </c>
      <c r="G217" s="157" t="s">
        <v>2934</v>
      </c>
      <c r="H217" s="159">
        <v>44197</v>
      </c>
      <c r="I217" s="158" t="s">
        <v>2974</v>
      </c>
      <c r="J217" s="158" t="s">
        <v>3876</v>
      </c>
      <c r="K217" s="158" t="s">
        <v>3047</v>
      </c>
      <c r="L217" s="158" t="s">
        <v>4420</v>
      </c>
      <c r="M217" s="158" t="s">
        <v>3847</v>
      </c>
      <c r="N217" s="158"/>
      <c r="O217" s="158" t="s">
        <v>3848</v>
      </c>
      <c r="P217" s="158"/>
      <c r="Q217" s="158" t="s">
        <v>4421</v>
      </c>
      <c r="R217" s="158" t="s">
        <v>4303</v>
      </c>
      <c r="S217" s="158" t="s">
        <v>4304</v>
      </c>
      <c r="T217" s="158"/>
      <c r="U217" s="158" t="s">
        <v>2946</v>
      </c>
      <c r="V217" s="158" t="s">
        <v>2947</v>
      </c>
      <c r="W217" s="158"/>
      <c r="X217" s="158" t="s">
        <v>4422</v>
      </c>
      <c r="Y217" s="158" t="s">
        <v>2950</v>
      </c>
      <c r="Z217" s="158" t="s">
        <v>2951</v>
      </c>
    </row>
    <row r="218" spans="1:26" ht="15.75" customHeight="1">
      <c r="A218" s="157">
        <v>21</v>
      </c>
      <c r="B218" s="157">
        <v>44486464</v>
      </c>
      <c r="C218" s="157">
        <v>429655</v>
      </c>
      <c r="D218" s="158" t="s">
        <v>4423</v>
      </c>
      <c r="E218" s="157" t="s">
        <v>2744</v>
      </c>
      <c r="F218" s="157" t="s">
        <v>2778</v>
      </c>
      <c r="G218" s="157" t="s">
        <v>2934</v>
      </c>
      <c r="H218" s="159">
        <v>44197</v>
      </c>
      <c r="I218" s="158"/>
      <c r="J218" s="158"/>
      <c r="K218" s="158"/>
      <c r="L218" s="158" t="s">
        <v>4424</v>
      </c>
      <c r="M218" s="158" t="s">
        <v>3847</v>
      </c>
      <c r="N218" s="158"/>
      <c r="O218" s="158" t="s">
        <v>3848</v>
      </c>
      <c r="P218" s="158"/>
      <c r="Q218" s="158" t="s">
        <v>4425</v>
      </c>
      <c r="R218" s="158" t="s">
        <v>4303</v>
      </c>
      <c r="S218" s="158" t="s">
        <v>4304</v>
      </c>
      <c r="T218" s="158"/>
      <c r="U218" s="158" t="s">
        <v>2946</v>
      </c>
      <c r="V218" s="158" t="s">
        <v>2947</v>
      </c>
      <c r="W218" s="158"/>
      <c r="X218" s="158" t="s">
        <v>3866</v>
      </c>
      <c r="Y218" s="158" t="s">
        <v>2950</v>
      </c>
      <c r="Z218" s="158" t="s">
        <v>2951</v>
      </c>
    </row>
    <row r="219" spans="1:26" ht="15.75" hidden="1" customHeight="1">
      <c r="A219" s="70">
        <v>11</v>
      </c>
      <c r="B219" s="70">
        <v>125888243</v>
      </c>
      <c r="C219" s="70">
        <v>637955</v>
      </c>
      <c r="D219" s="70"/>
      <c r="E219" s="70" t="s">
        <v>2760</v>
      </c>
      <c r="F219" s="70" t="s">
        <v>2759</v>
      </c>
      <c r="G219" s="70" t="s">
        <v>2934</v>
      </c>
      <c r="H219" s="156">
        <v>44197</v>
      </c>
      <c r="I219" s="70"/>
      <c r="J219" s="70"/>
      <c r="K219" s="70"/>
      <c r="L219" s="70" t="s">
        <v>4426</v>
      </c>
      <c r="M219" s="70" t="s">
        <v>4427</v>
      </c>
      <c r="N219" s="70"/>
      <c r="O219" s="70" t="s">
        <v>4428</v>
      </c>
      <c r="P219" s="70"/>
      <c r="Q219" s="70" t="s">
        <v>4429</v>
      </c>
      <c r="R219" s="70" t="s">
        <v>3724</v>
      </c>
      <c r="S219" s="70" t="s">
        <v>4304</v>
      </c>
      <c r="T219" s="70"/>
      <c r="U219" s="70" t="s">
        <v>2946</v>
      </c>
      <c r="V219" s="70" t="s">
        <v>2947</v>
      </c>
      <c r="W219" s="70"/>
      <c r="X219" s="70" t="s">
        <v>4430</v>
      </c>
      <c r="Y219" s="70" t="s">
        <v>3292</v>
      </c>
      <c r="Z219" s="70" t="s">
        <v>2951</v>
      </c>
    </row>
    <row r="220" spans="1:26" ht="15.75" customHeight="1">
      <c r="A220" s="157">
        <v>15</v>
      </c>
      <c r="B220" s="157">
        <v>93496803</v>
      </c>
      <c r="C220" s="157">
        <v>374747</v>
      </c>
      <c r="D220" s="158" t="s">
        <v>4431</v>
      </c>
      <c r="E220" s="157" t="s">
        <v>2760</v>
      </c>
      <c r="F220" s="157" t="s">
        <v>2759</v>
      </c>
      <c r="G220" s="157" t="s">
        <v>2934</v>
      </c>
      <c r="H220" s="159">
        <v>44197</v>
      </c>
      <c r="I220" s="158"/>
      <c r="J220" s="158"/>
      <c r="K220" s="158"/>
      <c r="L220" s="158" t="s">
        <v>4432</v>
      </c>
      <c r="M220" s="158" t="s">
        <v>3847</v>
      </c>
      <c r="N220" s="158"/>
      <c r="O220" s="158" t="s">
        <v>3848</v>
      </c>
      <c r="P220" s="158"/>
      <c r="Q220" s="158" t="s">
        <v>4433</v>
      </c>
      <c r="R220" s="158" t="s">
        <v>4303</v>
      </c>
      <c r="S220" s="158" t="s">
        <v>4304</v>
      </c>
      <c r="T220" s="158"/>
      <c r="U220" s="158" t="s">
        <v>2946</v>
      </c>
      <c r="V220" s="158" t="s">
        <v>2947</v>
      </c>
      <c r="W220" s="158"/>
      <c r="X220" s="158" t="s">
        <v>3900</v>
      </c>
      <c r="Y220" s="158" t="s">
        <v>3023</v>
      </c>
      <c r="Z220" s="158" t="s">
        <v>2951</v>
      </c>
    </row>
    <row r="221" spans="1:26" ht="15.75" customHeight="1">
      <c r="A221" s="157">
        <v>17</v>
      </c>
      <c r="B221" s="157">
        <v>7803686</v>
      </c>
      <c r="C221" s="157">
        <v>549731</v>
      </c>
      <c r="D221" s="158" t="s">
        <v>4434</v>
      </c>
      <c r="E221" s="157" t="s">
        <v>2760</v>
      </c>
      <c r="F221" s="157" t="s">
        <v>2759</v>
      </c>
      <c r="G221" s="157" t="s">
        <v>2934</v>
      </c>
      <c r="H221" s="159">
        <v>44197</v>
      </c>
      <c r="I221" s="158"/>
      <c r="J221" s="158"/>
      <c r="K221" s="158"/>
      <c r="L221" s="158" t="s">
        <v>4435</v>
      </c>
      <c r="M221" s="158" t="s">
        <v>4436</v>
      </c>
      <c r="N221" s="158"/>
      <c r="O221" s="158" t="s">
        <v>4437</v>
      </c>
      <c r="P221" s="158"/>
      <c r="Q221" s="158" t="s">
        <v>4438</v>
      </c>
      <c r="R221" s="158" t="s">
        <v>4303</v>
      </c>
      <c r="S221" s="158" t="s">
        <v>4304</v>
      </c>
      <c r="T221" s="158"/>
      <c r="U221" s="158" t="s">
        <v>2946</v>
      </c>
      <c r="V221" s="158" t="s">
        <v>2947</v>
      </c>
      <c r="W221" s="158"/>
      <c r="X221" s="158" t="s">
        <v>4439</v>
      </c>
      <c r="Y221" s="158" t="s">
        <v>2950</v>
      </c>
      <c r="Z221" s="158" t="s">
        <v>2951</v>
      </c>
    </row>
    <row r="222" spans="1:26" ht="15.75" customHeight="1">
      <c r="A222" s="157">
        <v>13</v>
      </c>
      <c r="B222" s="157">
        <v>77569310</v>
      </c>
      <c r="C222" s="157">
        <v>56534</v>
      </c>
      <c r="D222" s="158" t="s">
        <v>4440</v>
      </c>
      <c r="E222" s="157" t="s">
        <v>2744</v>
      </c>
      <c r="F222" s="157" t="s">
        <v>2778</v>
      </c>
      <c r="G222" s="157" t="s">
        <v>2934</v>
      </c>
      <c r="H222" s="159">
        <v>44197</v>
      </c>
      <c r="I222" s="158" t="s">
        <v>3113</v>
      </c>
      <c r="J222" s="158"/>
      <c r="K222" s="158"/>
      <c r="L222" s="158" t="s">
        <v>4441</v>
      </c>
      <c r="M222" s="158" t="s">
        <v>4442</v>
      </c>
      <c r="N222" s="158"/>
      <c r="O222" s="158" t="s">
        <v>4443</v>
      </c>
      <c r="P222" s="158"/>
      <c r="Q222" s="158" t="s">
        <v>4444</v>
      </c>
      <c r="R222" s="158" t="s">
        <v>4303</v>
      </c>
      <c r="S222" s="158" t="s">
        <v>4304</v>
      </c>
      <c r="T222" s="158"/>
      <c r="U222" s="158" t="s">
        <v>2946</v>
      </c>
      <c r="V222" s="158" t="s">
        <v>2947</v>
      </c>
      <c r="W222" s="158"/>
      <c r="X222" s="158" t="s">
        <v>4445</v>
      </c>
      <c r="Y222" s="158" t="s">
        <v>3292</v>
      </c>
      <c r="Z222" s="158" t="s">
        <v>4393</v>
      </c>
    </row>
    <row r="223" spans="1:26" ht="15.75" customHeight="1">
      <c r="A223" s="157">
        <v>17</v>
      </c>
      <c r="B223" s="157">
        <v>48273327</v>
      </c>
      <c r="C223" s="157">
        <v>447136</v>
      </c>
      <c r="D223" s="158" t="s">
        <v>4446</v>
      </c>
      <c r="E223" s="157" t="s">
        <v>2744</v>
      </c>
      <c r="F223" s="157" t="s">
        <v>2759</v>
      </c>
      <c r="G223" s="157" t="s">
        <v>2934</v>
      </c>
      <c r="H223" s="159">
        <v>44197</v>
      </c>
      <c r="I223" s="158"/>
      <c r="J223" s="158"/>
      <c r="K223" s="158"/>
      <c r="L223" s="158" t="s">
        <v>4447</v>
      </c>
      <c r="M223" s="158" t="s">
        <v>3847</v>
      </c>
      <c r="N223" s="158"/>
      <c r="O223" s="158" t="s">
        <v>3848</v>
      </c>
      <c r="P223" s="158"/>
      <c r="Q223" s="158" t="s">
        <v>4448</v>
      </c>
      <c r="R223" s="158" t="s">
        <v>4303</v>
      </c>
      <c r="S223" s="158" t="s">
        <v>4304</v>
      </c>
      <c r="T223" s="158"/>
      <c r="U223" s="158" t="s">
        <v>2946</v>
      </c>
      <c r="V223" s="158" t="s">
        <v>2947</v>
      </c>
      <c r="W223" s="158"/>
      <c r="X223" s="158" t="s">
        <v>4306</v>
      </c>
      <c r="Y223" s="158" t="s">
        <v>2950</v>
      </c>
      <c r="Z223" s="158" t="s">
        <v>2951</v>
      </c>
    </row>
    <row r="224" spans="1:26" ht="15.75" customHeight="1">
      <c r="A224" s="157">
        <v>7</v>
      </c>
      <c r="B224" s="157">
        <v>94049907</v>
      </c>
      <c r="C224" s="157">
        <v>571444</v>
      </c>
      <c r="D224" s="158" t="s">
        <v>4449</v>
      </c>
      <c r="E224" s="157" t="s">
        <v>2760</v>
      </c>
      <c r="F224" s="157" t="s">
        <v>2759</v>
      </c>
      <c r="G224" s="157" t="s">
        <v>2934</v>
      </c>
      <c r="H224" s="159">
        <v>44197</v>
      </c>
      <c r="I224" s="158"/>
      <c r="J224" s="158"/>
      <c r="K224" s="158"/>
      <c r="L224" s="158" t="s">
        <v>4450</v>
      </c>
      <c r="M224" s="158" t="s">
        <v>4451</v>
      </c>
      <c r="N224" s="158"/>
      <c r="O224" s="158" t="s">
        <v>4452</v>
      </c>
      <c r="P224" s="158"/>
      <c r="Q224" s="158" t="s">
        <v>4453</v>
      </c>
      <c r="R224" s="158" t="s">
        <v>4303</v>
      </c>
      <c r="S224" s="158" t="s">
        <v>4304</v>
      </c>
      <c r="T224" s="158"/>
      <c r="U224" s="158" t="s">
        <v>2946</v>
      </c>
      <c r="V224" s="158" t="s">
        <v>2947</v>
      </c>
      <c r="W224" s="158"/>
      <c r="X224" s="158" t="s">
        <v>4454</v>
      </c>
      <c r="Y224" s="158" t="s">
        <v>2950</v>
      </c>
      <c r="Z224" s="158" t="s">
        <v>2951</v>
      </c>
    </row>
    <row r="225" spans="1:26" ht="15.75" hidden="1" customHeight="1">
      <c r="A225" s="70">
        <v>2</v>
      </c>
      <c r="B225" s="70">
        <v>228148990</v>
      </c>
      <c r="C225" s="70">
        <v>562350</v>
      </c>
      <c r="D225" s="70" t="s">
        <v>4455</v>
      </c>
      <c r="E225" s="70" t="s">
        <v>2760</v>
      </c>
      <c r="F225" s="70" t="s">
        <v>2759</v>
      </c>
      <c r="G225" s="70" t="s">
        <v>2934</v>
      </c>
      <c r="H225" s="156">
        <v>44197</v>
      </c>
      <c r="I225" s="70"/>
      <c r="J225" s="70"/>
      <c r="K225" s="70"/>
      <c r="L225" s="70" t="s">
        <v>4456</v>
      </c>
      <c r="M225" s="70" t="s">
        <v>3847</v>
      </c>
      <c r="N225" s="70"/>
      <c r="O225" s="70" t="s">
        <v>3848</v>
      </c>
      <c r="P225" s="70"/>
      <c r="Q225" s="70" t="s">
        <v>4457</v>
      </c>
      <c r="R225" s="70" t="s">
        <v>3724</v>
      </c>
      <c r="S225" s="70" t="s">
        <v>4304</v>
      </c>
      <c r="T225" s="70"/>
      <c r="U225" s="70" t="s">
        <v>2946</v>
      </c>
      <c r="V225" s="70" t="s">
        <v>2947</v>
      </c>
      <c r="W225" s="70"/>
      <c r="X225" s="70" t="s">
        <v>4458</v>
      </c>
      <c r="Y225" s="70" t="s">
        <v>2950</v>
      </c>
      <c r="Z225" s="70" t="s">
        <v>2951</v>
      </c>
    </row>
    <row r="226" spans="1:26" ht="15.75" hidden="1" customHeight="1">
      <c r="A226" s="70">
        <v>2</v>
      </c>
      <c r="B226" s="70">
        <v>227942769</v>
      </c>
      <c r="C226" s="70">
        <v>599174</v>
      </c>
      <c r="D226" s="70" t="s">
        <v>4459</v>
      </c>
      <c r="E226" s="70" t="s">
        <v>2744</v>
      </c>
      <c r="F226" s="70" t="s">
        <v>2778</v>
      </c>
      <c r="G226" s="70" t="s">
        <v>2934</v>
      </c>
      <c r="H226" s="156">
        <v>44197</v>
      </c>
      <c r="I226" s="70"/>
      <c r="J226" s="70"/>
      <c r="K226" s="70"/>
      <c r="L226" s="70" t="s">
        <v>4460</v>
      </c>
      <c r="M226" s="70" t="s">
        <v>4461</v>
      </c>
      <c r="N226" s="70"/>
      <c r="O226" s="70" t="s">
        <v>4462</v>
      </c>
      <c r="P226" s="70"/>
      <c r="Q226" s="70" t="s">
        <v>4463</v>
      </c>
      <c r="R226" s="70" t="s">
        <v>3724</v>
      </c>
      <c r="S226" s="70" t="s">
        <v>4304</v>
      </c>
      <c r="T226" s="70"/>
      <c r="U226" s="70" t="s">
        <v>2946</v>
      </c>
      <c r="V226" s="70" t="s">
        <v>2947</v>
      </c>
      <c r="W226" s="70"/>
      <c r="X226" s="70" t="s">
        <v>4464</v>
      </c>
      <c r="Y226" s="70" t="s">
        <v>2950</v>
      </c>
      <c r="Z226" s="70" t="s">
        <v>2951</v>
      </c>
    </row>
    <row r="227" spans="1:26" ht="15.75" hidden="1" customHeight="1">
      <c r="A227" s="70">
        <v>3</v>
      </c>
      <c r="B227" s="70">
        <v>41266103</v>
      </c>
      <c r="C227" s="70">
        <v>376232</v>
      </c>
      <c r="D227" s="70" t="s">
        <v>4465</v>
      </c>
      <c r="E227" s="70" t="s">
        <v>2760</v>
      </c>
      <c r="F227" s="70" t="s">
        <v>2759</v>
      </c>
      <c r="G227" s="70" t="s">
        <v>2934</v>
      </c>
      <c r="H227" s="156">
        <v>44197</v>
      </c>
      <c r="I227" s="70"/>
      <c r="J227" s="70"/>
      <c r="K227" s="70"/>
      <c r="L227" s="70" t="s">
        <v>4466</v>
      </c>
      <c r="M227" s="70" t="s">
        <v>4467</v>
      </c>
      <c r="N227" s="70"/>
      <c r="O227" s="70" t="s">
        <v>4468</v>
      </c>
      <c r="P227" s="70"/>
      <c r="Q227" s="70" t="s">
        <v>4469</v>
      </c>
      <c r="R227" s="70" t="s">
        <v>3724</v>
      </c>
      <c r="S227" s="70" t="s">
        <v>4304</v>
      </c>
      <c r="T227" s="70"/>
      <c r="U227" s="70" t="s">
        <v>2946</v>
      </c>
      <c r="V227" s="70" t="s">
        <v>2947</v>
      </c>
      <c r="W227" s="70"/>
      <c r="X227" s="70" t="s">
        <v>4470</v>
      </c>
      <c r="Y227" s="70" t="s">
        <v>2950</v>
      </c>
      <c r="Z227" s="70" t="s">
        <v>4471</v>
      </c>
    </row>
    <row r="228" spans="1:26" ht="15.75" hidden="1" customHeight="1">
      <c r="A228" s="70">
        <v>3</v>
      </c>
      <c r="B228" s="70">
        <v>41266097</v>
      </c>
      <c r="C228" s="70">
        <v>376228</v>
      </c>
      <c r="D228" s="70" t="s">
        <v>4472</v>
      </c>
      <c r="E228" s="70" t="s">
        <v>2760</v>
      </c>
      <c r="F228" s="70" t="s">
        <v>2759</v>
      </c>
      <c r="G228" s="70" t="s">
        <v>2934</v>
      </c>
      <c r="H228" s="156">
        <v>44197</v>
      </c>
      <c r="I228" s="70"/>
      <c r="J228" s="70"/>
      <c r="K228" s="70"/>
      <c r="L228" s="70" t="s">
        <v>4473</v>
      </c>
      <c r="M228" s="70" t="s">
        <v>4474</v>
      </c>
      <c r="N228" s="70"/>
      <c r="O228" s="70" t="s">
        <v>4475</v>
      </c>
      <c r="P228" s="70"/>
      <c r="Q228" s="70" t="s">
        <v>4476</v>
      </c>
      <c r="R228" s="70" t="s">
        <v>3724</v>
      </c>
      <c r="S228" s="70" t="s">
        <v>4304</v>
      </c>
      <c r="T228" s="70"/>
      <c r="U228" s="70" t="s">
        <v>2946</v>
      </c>
      <c r="V228" s="70" t="s">
        <v>2947</v>
      </c>
      <c r="W228" s="70"/>
      <c r="X228" s="70" t="s">
        <v>4470</v>
      </c>
      <c r="Y228" s="70" t="s">
        <v>2950</v>
      </c>
      <c r="Z228" s="70" t="s">
        <v>4471</v>
      </c>
    </row>
    <row r="229" spans="1:26" ht="15.75" customHeight="1">
      <c r="A229" s="157">
        <v>17</v>
      </c>
      <c r="B229" s="157">
        <v>3563151</v>
      </c>
      <c r="C229" s="157">
        <v>557791</v>
      </c>
      <c r="D229" s="158" t="s">
        <v>4477</v>
      </c>
      <c r="E229" s="157" t="s">
        <v>2760</v>
      </c>
      <c r="F229" s="157" t="s">
        <v>2759</v>
      </c>
      <c r="G229" s="157" t="s">
        <v>2934</v>
      </c>
      <c r="H229" s="159">
        <v>44197</v>
      </c>
      <c r="I229" s="158"/>
      <c r="J229" s="158"/>
      <c r="K229" s="158"/>
      <c r="L229" s="158" t="s">
        <v>4478</v>
      </c>
      <c r="M229" s="158" t="s">
        <v>4479</v>
      </c>
      <c r="N229" s="158"/>
      <c r="O229" s="158" t="s">
        <v>4480</v>
      </c>
      <c r="P229" s="158"/>
      <c r="Q229" s="158" t="s">
        <v>4481</v>
      </c>
      <c r="R229" s="158" t="s">
        <v>4303</v>
      </c>
      <c r="S229" s="158" t="s">
        <v>4304</v>
      </c>
      <c r="T229" s="158"/>
      <c r="U229" s="158" t="s">
        <v>2946</v>
      </c>
      <c r="V229" s="158" t="s">
        <v>2947</v>
      </c>
      <c r="W229" s="158"/>
      <c r="X229" s="158" t="s">
        <v>4482</v>
      </c>
      <c r="Y229" s="158" t="s">
        <v>4351</v>
      </c>
      <c r="Z229" s="158" t="s">
        <v>4393</v>
      </c>
    </row>
    <row r="230" spans="1:26" ht="15.75" customHeight="1">
      <c r="A230" s="157">
        <v>6</v>
      </c>
      <c r="B230" s="157">
        <v>38704842</v>
      </c>
      <c r="C230" s="157">
        <v>656924</v>
      </c>
      <c r="D230" s="158"/>
      <c r="E230" s="157" t="s">
        <v>2760</v>
      </c>
      <c r="F230" s="157" t="s">
        <v>2759</v>
      </c>
      <c r="G230" s="157" t="s">
        <v>2934</v>
      </c>
      <c r="H230" s="159">
        <v>44197</v>
      </c>
      <c r="I230" s="158"/>
      <c r="J230" s="158"/>
      <c r="K230" s="158"/>
      <c r="L230" s="158" t="s">
        <v>4483</v>
      </c>
      <c r="M230" s="158" t="s">
        <v>4484</v>
      </c>
      <c r="N230" s="158"/>
      <c r="O230" s="158" t="s">
        <v>4485</v>
      </c>
      <c r="P230" s="158"/>
      <c r="Q230" s="158" t="s">
        <v>4486</v>
      </c>
      <c r="R230" s="158" t="s">
        <v>4303</v>
      </c>
      <c r="S230" s="158" t="s">
        <v>4304</v>
      </c>
      <c r="T230" s="158"/>
      <c r="U230" s="158" t="s">
        <v>2946</v>
      </c>
      <c r="V230" s="158" t="s">
        <v>2947</v>
      </c>
      <c r="W230" s="158"/>
      <c r="X230" s="158" t="s">
        <v>4487</v>
      </c>
      <c r="Y230" s="158" t="s">
        <v>4351</v>
      </c>
      <c r="Z230" s="158" t="s">
        <v>2951</v>
      </c>
    </row>
    <row r="231" spans="1:26" ht="15.75" hidden="1" customHeight="1">
      <c r="A231" s="70">
        <v>2</v>
      </c>
      <c r="B231" s="70">
        <v>25463596</v>
      </c>
      <c r="C231" s="70">
        <v>559654</v>
      </c>
      <c r="D231" s="70" t="s">
        <v>4488</v>
      </c>
      <c r="E231" s="70" t="s">
        <v>2760</v>
      </c>
      <c r="F231" s="70" t="s">
        <v>2759</v>
      </c>
      <c r="G231" s="70" t="s">
        <v>2934</v>
      </c>
      <c r="H231" s="156">
        <v>44197</v>
      </c>
      <c r="I231" s="70" t="s">
        <v>3113</v>
      </c>
      <c r="J231" s="70"/>
      <c r="K231" s="70"/>
      <c r="L231" s="70" t="s">
        <v>4489</v>
      </c>
      <c r="M231" s="70" t="s">
        <v>4490</v>
      </c>
      <c r="N231" s="70"/>
      <c r="O231" s="70" t="s">
        <v>4491</v>
      </c>
      <c r="P231" s="70"/>
      <c r="Q231" s="70" t="s">
        <v>4492</v>
      </c>
      <c r="R231" s="70" t="s">
        <v>3724</v>
      </c>
      <c r="S231" s="70" t="s">
        <v>4304</v>
      </c>
      <c r="T231" s="70"/>
      <c r="U231" s="70" t="s">
        <v>2946</v>
      </c>
      <c r="V231" s="70" t="s">
        <v>2947</v>
      </c>
      <c r="W231" s="70"/>
      <c r="X231" s="70" t="s">
        <v>4493</v>
      </c>
      <c r="Y231" s="70" t="s">
        <v>4494</v>
      </c>
      <c r="Z231" s="70" t="s">
        <v>4352</v>
      </c>
    </row>
    <row r="232" spans="1:26" ht="15.75" hidden="1" customHeight="1">
      <c r="A232" s="70">
        <v>7</v>
      </c>
      <c r="B232" s="70">
        <v>55221821</v>
      </c>
      <c r="C232" s="70">
        <v>376395</v>
      </c>
      <c r="D232" s="70" t="s">
        <v>4495</v>
      </c>
      <c r="E232" s="70" t="s">
        <v>2760</v>
      </c>
      <c r="F232" s="70" t="s">
        <v>2759</v>
      </c>
      <c r="G232" s="70" t="s">
        <v>2934</v>
      </c>
      <c r="H232" s="156">
        <v>44197</v>
      </c>
      <c r="I232" s="70" t="s">
        <v>3113</v>
      </c>
      <c r="J232" s="70"/>
      <c r="K232" s="70"/>
      <c r="L232" s="70" t="s">
        <v>4496</v>
      </c>
      <c r="M232" s="70" t="s">
        <v>4497</v>
      </c>
      <c r="N232" s="70"/>
      <c r="O232" s="70" t="s">
        <v>4498</v>
      </c>
      <c r="P232" s="70"/>
      <c r="Q232" s="70" t="s">
        <v>4499</v>
      </c>
      <c r="R232" s="70" t="s">
        <v>3724</v>
      </c>
      <c r="S232" s="70" t="s">
        <v>4304</v>
      </c>
      <c r="T232" s="70"/>
      <c r="U232" s="70" t="s">
        <v>2946</v>
      </c>
      <c r="V232" s="70" t="s">
        <v>2947</v>
      </c>
      <c r="W232" s="70"/>
      <c r="X232" s="70" t="s">
        <v>4500</v>
      </c>
      <c r="Y232" s="70" t="s">
        <v>3716</v>
      </c>
      <c r="Z232" s="70" t="s">
        <v>4471</v>
      </c>
    </row>
    <row r="233" spans="1:26" ht="15.75" hidden="1" customHeight="1">
      <c r="A233" s="70">
        <v>7</v>
      </c>
      <c r="B233" s="70">
        <v>55249131</v>
      </c>
      <c r="C233" s="70">
        <v>376279</v>
      </c>
      <c r="D233" s="70" t="s">
        <v>4501</v>
      </c>
      <c r="E233" s="70" t="s">
        <v>2760</v>
      </c>
      <c r="F233" s="70" t="s">
        <v>2759</v>
      </c>
      <c r="G233" s="70" t="s">
        <v>2934</v>
      </c>
      <c r="H233" s="156">
        <v>44197</v>
      </c>
      <c r="I233" s="70"/>
      <c r="J233" s="70"/>
      <c r="K233" s="70"/>
      <c r="L233" s="70" t="s">
        <v>4502</v>
      </c>
      <c r="M233" s="70" t="s">
        <v>4503</v>
      </c>
      <c r="N233" s="70"/>
      <c r="O233" s="70" t="s">
        <v>4504</v>
      </c>
      <c r="P233" s="70"/>
      <c r="Q233" s="70" t="s">
        <v>4505</v>
      </c>
      <c r="R233" s="70" t="s">
        <v>3724</v>
      </c>
      <c r="S233" s="70" t="s">
        <v>4304</v>
      </c>
      <c r="T233" s="70"/>
      <c r="U233" s="70" t="s">
        <v>2946</v>
      </c>
      <c r="V233" s="70" t="s">
        <v>2947</v>
      </c>
      <c r="W233" s="70"/>
      <c r="X233" s="70" t="s">
        <v>4506</v>
      </c>
      <c r="Y233" s="70" t="s">
        <v>3099</v>
      </c>
      <c r="Z233" s="70" t="s">
        <v>4471</v>
      </c>
    </row>
    <row r="234" spans="1:26" ht="15.75" hidden="1" customHeight="1">
      <c r="A234" s="70">
        <v>7</v>
      </c>
      <c r="B234" s="70">
        <v>55249130</v>
      </c>
      <c r="C234" s="70">
        <v>376278</v>
      </c>
      <c r="D234" s="70" t="s">
        <v>4507</v>
      </c>
      <c r="E234" s="70" t="s">
        <v>2760</v>
      </c>
      <c r="F234" s="70" t="s">
        <v>2759</v>
      </c>
      <c r="G234" s="70" t="s">
        <v>2934</v>
      </c>
      <c r="H234" s="156">
        <v>44197</v>
      </c>
      <c r="I234" s="70"/>
      <c r="J234" s="70"/>
      <c r="K234" s="70"/>
      <c r="L234" s="70" t="s">
        <v>4508</v>
      </c>
      <c r="M234" s="70" t="s">
        <v>4503</v>
      </c>
      <c r="N234" s="70"/>
      <c r="O234" s="70" t="s">
        <v>4504</v>
      </c>
      <c r="P234" s="70"/>
      <c r="Q234" s="70" t="s">
        <v>4509</v>
      </c>
      <c r="R234" s="70" t="s">
        <v>3724</v>
      </c>
      <c r="S234" s="70" t="s">
        <v>4304</v>
      </c>
      <c r="T234" s="70"/>
      <c r="U234" s="70" t="s">
        <v>2946</v>
      </c>
      <c r="V234" s="70" t="s">
        <v>2947</v>
      </c>
      <c r="W234" s="70"/>
      <c r="X234" s="70" t="s">
        <v>4506</v>
      </c>
      <c r="Y234" s="70" t="s">
        <v>3099</v>
      </c>
      <c r="Z234" s="70" t="s">
        <v>4471</v>
      </c>
    </row>
    <row r="235" spans="1:26" ht="15.75" hidden="1" customHeight="1">
      <c r="A235" s="70">
        <v>6</v>
      </c>
      <c r="B235" s="70">
        <v>65301715</v>
      </c>
      <c r="C235" s="70">
        <v>438197</v>
      </c>
      <c r="D235" s="70" t="s">
        <v>4510</v>
      </c>
      <c r="E235" s="70" t="s">
        <v>2760</v>
      </c>
      <c r="F235" s="70" t="s">
        <v>2759</v>
      </c>
      <c r="G235" s="70" t="s">
        <v>2934</v>
      </c>
      <c r="H235" s="156">
        <v>44197</v>
      </c>
      <c r="I235" s="70"/>
      <c r="J235" s="70"/>
      <c r="K235" s="70"/>
      <c r="L235" s="70" t="s">
        <v>4511</v>
      </c>
      <c r="M235" s="70" t="s">
        <v>4512</v>
      </c>
      <c r="N235" s="70"/>
      <c r="O235" s="70" t="s">
        <v>4513</v>
      </c>
      <c r="P235" s="70"/>
      <c r="Q235" s="70" t="s">
        <v>4514</v>
      </c>
      <c r="R235" s="70" t="s">
        <v>3724</v>
      </c>
      <c r="S235" s="70" t="s">
        <v>4304</v>
      </c>
      <c r="T235" s="70"/>
      <c r="U235" s="70" t="s">
        <v>2946</v>
      </c>
      <c r="V235" s="70" t="s">
        <v>2947</v>
      </c>
      <c r="W235" s="70"/>
      <c r="X235" s="70" t="s">
        <v>4515</v>
      </c>
      <c r="Y235" s="70" t="s">
        <v>3292</v>
      </c>
      <c r="Z235" s="70" t="s">
        <v>4393</v>
      </c>
    </row>
    <row r="236" spans="1:26" ht="15.75" customHeight="1">
      <c r="A236" s="157">
        <v>6</v>
      </c>
      <c r="B236" s="157">
        <v>5613499</v>
      </c>
      <c r="C236" s="157">
        <v>488516</v>
      </c>
      <c r="D236" s="158" t="s">
        <v>4516</v>
      </c>
      <c r="E236" s="157" t="s">
        <v>2778</v>
      </c>
      <c r="F236" s="157" t="s">
        <v>2760</v>
      </c>
      <c r="G236" s="157" t="s">
        <v>2934</v>
      </c>
      <c r="H236" s="159">
        <v>44197</v>
      </c>
      <c r="I236" s="158"/>
      <c r="J236" s="158"/>
      <c r="K236" s="158"/>
      <c r="L236" s="158" t="s">
        <v>4517</v>
      </c>
      <c r="M236" s="158" t="s">
        <v>4518</v>
      </c>
      <c r="N236" s="158"/>
      <c r="O236" s="158" t="s">
        <v>4519</v>
      </c>
      <c r="P236" s="158"/>
      <c r="Q236" s="158" t="s">
        <v>4520</v>
      </c>
      <c r="R236" s="158" t="s">
        <v>4303</v>
      </c>
      <c r="S236" s="158" t="s">
        <v>4304</v>
      </c>
      <c r="T236" s="158"/>
      <c r="U236" s="158" t="s">
        <v>2946</v>
      </c>
      <c r="V236" s="158" t="s">
        <v>2947</v>
      </c>
      <c r="W236" s="158"/>
      <c r="X236" s="158" t="s">
        <v>4521</v>
      </c>
      <c r="Y236" s="158" t="s">
        <v>2950</v>
      </c>
      <c r="Z236" s="158" t="s">
        <v>2951</v>
      </c>
    </row>
    <row r="237" spans="1:26" ht="15.75" customHeight="1">
      <c r="A237" s="157">
        <v>15</v>
      </c>
      <c r="B237" s="157">
        <v>48780649</v>
      </c>
      <c r="C237" s="157">
        <v>519571</v>
      </c>
      <c r="D237" s="158" t="s">
        <v>4522</v>
      </c>
      <c r="E237" s="157" t="s">
        <v>2744</v>
      </c>
      <c r="F237" s="157" t="s">
        <v>2778</v>
      </c>
      <c r="G237" s="157" t="s">
        <v>2934</v>
      </c>
      <c r="H237" s="159">
        <v>44197</v>
      </c>
      <c r="I237" s="158"/>
      <c r="J237" s="158"/>
      <c r="K237" s="158"/>
      <c r="L237" s="158" t="s">
        <v>4523</v>
      </c>
      <c r="M237" s="158" t="s">
        <v>4524</v>
      </c>
      <c r="N237" s="158"/>
      <c r="O237" s="158" t="s">
        <v>4525</v>
      </c>
      <c r="P237" s="158"/>
      <c r="Q237" s="158" t="s">
        <v>4526</v>
      </c>
      <c r="R237" s="158" t="s">
        <v>4303</v>
      </c>
      <c r="S237" s="158" t="s">
        <v>4304</v>
      </c>
      <c r="T237" s="158"/>
      <c r="U237" s="158" t="s">
        <v>2946</v>
      </c>
      <c r="V237" s="158" t="s">
        <v>2947</v>
      </c>
      <c r="W237" s="158"/>
      <c r="X237" s="158" t="s">
        <v>3959</v>
      </c>
      <c r="Y237" s="158" t="s">
        <v>2950</v>
      </c>
      <c r="Z237" s="158" t="s">
        <v>2951</v>
      </c>
    </row>
    <row r="238" spans="1:26" ht="15.75" customHeight="1">
      <c r="A238" s="157">
        <v>15</v>
      </c>
      <c r="B238" s="157">
        <v>48780648</v>
      </c>
      <c r="C238" s="157">
        <v>519740</v>
      </c>
      <c r="D238" s="158" t="s">
        <v>4527</v>
      </c>
      <c r="E238" s="157" t="s">
        <v>2744</v>
      </c>
      <c r="F238" s="157" t="s">
        <v>2778</v>
      </c>
      <c r="G238" s="157" t="s">
        <v>2934</v>
      </c>
      <c r="H238" s="159">
        <v>44197</v>
      </c>
      <c r="I238" s="158"/>
      <c r="J238" s="158"/>
      <c r="K238" s="158"/>
      <c r="L238" s="158" t="s">
        <v>4528</v>
      </c>
      <c r="M238" s="158" t="s">
        <v>4524</v>
      </c>
      <c r="N238" s="158"/>
      <c r="O238" s="158" t="s">
        <v>4525</v>
      </c>
      <c r="P238" s="158"/>
      <c r="Q238" s="158" t="s">
        <v>4529</v>
      </c>
      <c r="R238" s="158" t="s">
        <v>4303</v>
      </c>
      <c r="S238" s="158" t="s">
        <v>4304</v>
      </c>
      <c r="T238" s="158"/>
      <c r="U238" s="158" t="s">
        <v>2946</v>
      </c>
      <c r="V238" s="158" t="s">
        <v>2947</v>
      </c>
      <c r="W238" s="158"/>
      <c r="X238" s="158" t="s">
        <v>3959</v>
      </c>
      <c r="Y238" s="158" t="s">
        <v>2950</v>
      </c>
      <c r="Z238" s="158" t="s">
        <v>2951</v>
      </c>
    </row>
    <row r="239" spans="1:26" ht="15.75" customHeight="1">
      <c r="A239" s="157">
        <v>7</v>
      </c>
      <c r="B239" s="157">
        <v>44185174</v>
      </c>
      <c r="C239" s="157">
        <v>36185</v>
      </c>
      <c r="D239" s="158" t="s">
        <v>4530</v>
      </c>
      <c r="E239" s="157" t="s">
        <v>2744</v>
      </c>
      <c r="F239" s="157" t="s">
        <v>2759</v>
      </c>
      <c r="G239" s="157" t="s">
        <v>2934</v>
      </c>
      <c r="H239" s="159">
        <v>44197</v>
      </c>
      <c r="I239" s="158"/>
      <c r="J239" s="158"/>
      <c r="K239" s="158"/>
      <c r="L239" s="158" t="s">
        <v>4531</v>
      </c>
      <c r="M239" s="158" t="s">
        <v>4532</v>
      </c>
      <c r="N239" s="158"/>
      <c r="O239" s="158" t="s">
        <v>4533</v>
      </c>
      <c r="P239" s="158"/>
      <c r="Q239" s="158" t="s">
        <v>4534</v>
      </c>
      <c r="R239" s="158" t="s">
        <v>4303</v>
      </c>
      <c r="S239" s="158" t="s">
        <v>4304</v>
      </c>
      <c r="T239" s="158"/>
      <c r="U239" s="158" t="s">
        <v>2946</v>
      </c>
      <c r="V239" s="158" t="s">
        <v>2947</v>
      </c>
      <c r="W239" s="158"/>
      <c r="X239" s="158" t="s">
        <v>4535</v>
      </c>
      <c r="Y239" s="158" t="s">
        <v>2950</v>
      </c>
      <c r="Z239" s="158" t="s">
        <v>2951</v>
      </c>
    </row>
    <row r="240" spans="1:26" ht="15.75" customHeight="1">
      <c r="A240" s="157">
        <v>7</v>
      </c>
      <c r="B240" s="157">
        <v>44185189</v>
      </c>
      <c r="C240" s="157">
        <v>36182</v>
      </c>
      <c r="D240" s="158" t="s">
        <v>4536</v>
      </c>
      <c r="E240" s="157" t="s">
        <v>2760</v>
      </c>
      <c r="F240" s="157" t="s">
        <v>2759</v>
      </c>
      <c r="G240" s="157" t="s">
        <v>2934</v>
      </c>
      <c r="H240" s="159">
        <v>44197</v>
      </c>
      <c r="I240" s="158" t="s">
        <v>3113</v>
      </c>
      <c r="J240" s="158"/>
      <c r="K240" s="158"/>
      <c r="L240" s="158" t="s">
        <v>4537</v>
      </c>
      <c r="M240" s="158" t="s">
        <v>4538</v>
      </c>
      <c r="N240" s="158"/>
      <c r="O240" s="158" t="s">
        <v>4539</v>
      </c>
      <c r="P240" s="158"/>
      <c r="Q240" s="158" t="s">
        <v>4540</v>
      </c>
      <c r="R240" s="158" t="s">
        <v>4319</v>
      </c>
      <c r="S240" s="158" t="s">
        <v>4304</v>
      </c>
      <c r="T240" s="158"/>
      <c r="U240" s="158" t="s">
        <v>2946</v>
      </c>
      <c r="V240" s="158" t="s">
        <v>2947</v>
      </c>
      <c r="W240" s="158"/>
      <c r="X240" s="158" t="s">
        <v>4535</v>
      </c>
      <c r="Y240" s="158" t="s">
        <v>2950</v>
      </c>
      <c r="Z240" s="158" t="s">
        <v>2951</v>
      </c>
    </row>
    <row r="241" spans="1:26" ht="15.75" customHeight="1">
      <c r="A241" s="157">
        <v>18</v>
      </c>
      <c r="B241" s="157">
        <v>11881048</v>
      </c>
      <c r="C241" s="157">
        <v>420850</v>
      </c>
      <c r="D241" s="158" t="s">
        <v>4541</v>
      </c>
      <c r="E241" s="157" t="s">
        <v>2760</v>
      </c>
      <c r="F241" s="157" t="s">
        <v>2759</v>
      </c>
      <c r="G241" s="157" t="s">
        <v>2934</v>
      </c>
      <c r="H241" s="159">
        <v>44197</v>
      </c>
      <c r="I241" s="158"/>
      <c r="J241" s="158"/>
      <c r="K241" s="158"/>
      <c r="L241" s="158" t="s">
        <v>4542</v>
      </c>
      <c r="M241" s="158" t="s">
        <v>3847</v>
      </c>
      <c r="N241" s="158"/>
      <c r="O241" s="158" t="s">
        <v>3848</v>
      </c>
      <c r="P241" s="158"/>
      <c r="Q241" s="158" t="s">
        <v>4543</v>
      </c>
      <c r="R241" s="158" t="s">
        <v>4303</v>
      </c>
      <c r="S241" s="158" t="s">
        <v>4304</v>
      </c>
      <c r="T241" s="158"/>
      <c r="U241" s="158" t="s">
        <v>2946</v>
      </c>
      <c r="V241" s="158" t="s">
        <v>2947</v>
      </c>
      <c r="W241" s="158"/>
      <c r="X241" s="158" t="s">
        <v>4544</v>
      </c>
      <c r="Y241" s="158" t="s">
        <v>2950</v>
      </c>
      <c r="Z241" s="158" t="s">
        <v>2951</v>
      </c>
    </row>
    <row r="242" spans="1:26" ht="15.75" customHeight="1">
      <c r="A242" s="157">
        <v>16</v>
      </c>
      <c r="B242" s="157">
        <v>56226507</v>
      </c>
      <c r="C242" s="157">
        <v>641655</v>
      </c>
      <c r="D242" s="158"/>
      <c r="E242" s="157" t="s">
        <v>2760</v>
      </c>
      <c r="F242" s="157" t="s">
        <v>2759</v>
      </c>
      <c r="G242" s="157" t="s">
        <v>2934</v>
      </c>
      <c r="H242" s="159">
        <v>44197</v>
      </c>
      <c r="I242" s="158"/>
      <c r="J242" s="158"/>
      <c r="K242" s="158"/>
      <c r="L242" s="158" t="s">
        <v>4545</v>
      </c>
      <c r="M242" s="158" t="s">
        <v>4546</v>
      </c>
      <c r="N242" s="158"/>
      <c r="O242" s="158" t="s">
        <v>4547</v>
      </c>
      <c r="P242" s="158"/>
      <c r="Q242" s="158" t="s">
        <v>4548</v>
      </c>
      <c r="R242" s="158" t="s">
        <v>4303</v>
      </c>
      <c r="S242" s="158" t="s">
        <v>4304</v>
      </c>
      <c r="T242" s="158"/>
      <c r="U242" s="158" t="s">
        <v>2946</v>
      </c>
      <c r="V242" s="158" t="s">
        <v>2947</v>
      </c>
      <c r="W242" s="158"/>
      <c r="X242" s="158" t="s">
        <v>4549</v>
      </c>
      <c r="Y242" s="158" t="s">
        <v>2950</v>
      </c>
      <c r="Z242" s="158" t="s">
        <v>2951</v>
      </c>
    </row>
    <row r="243" spans="1:26" ht="15.75" hidden="1" customHeight="1">
      <c r="A243" s="70">
        <v>5</v>
      </c>
      <c r="B243" s="70">
        <v>140077641</v>
      </c>
      <c r="C243" s="70">
        <v>635270</v>
      </c>
      <c r="D243" s="70"/>
      <c r="E243" s="70" t="s">
        <v>2760</v>
      </c>
      <c r="F243" s="70" t="s">
        <v>2759</v>
      </c>
      <c r="G243" s="70" t="s">
        <v>2934</v>
      </c>
      <c r="H243" s="156">
        <v>44197</v>
      </c>
      <c r="I243" s="70"/>
      <c r="J243" s="70"/>
      <c r="K243" s="70"/>
      <c r="L243" s="70" t="s">
        <v>4550</v>
      </c>
      <c r="M243" s="70" t="s">
        <v>4551</v>
      </c>
      <c r="N243" s="70"/>
      <c r="O243" s="70" t="s">
        <v>4552</v>
      </c>
      <c r="P243" s="70"/>
      <c r="Q243" s="70" t="s">
        <v>4553</v>
      </c>
      <c r="R243" s="70" t="s">
        <v>3724</v>
      </c>
      <c r="S243" s="70" t="s">
        <v>4304</v>
      </c>
      <c r="T243" s="70"/>
      <c r="U243" s="70" t="s">
        <v>2946</v>
      </c>
      <c r="V243" s="70" t="s">
        <v>2947</v>
      </c>
      <c r="W243" s="70"/>
      <c r="X243" s="70" t="s">
        <v>4554</v>
      </c>
      <c r="Y243" s="70" t="s">
        <v>2950</v>
      </c>
      <c r="Z243" s="70" t="s">
        <v>4555</v>
      </c>
    </row>
    <row r="244" spans="1:26" ht="15.75" hidden="1" customHeight="1">
      <c r="A244" s="70">
        <v>12</v>
      </c>
      <c r="B244" s="70">
        <v>110600832</v>
      </c>
      <c r="C244" s="70">
        <v>599487</v>
      </c>
      <c r="D244" s="70" t="s">
        <v>4556</v>
      </c>
      <c r="E244" s="70" t="s">
        <v>2744</v>
      </c>
      <c r="F244" s="70" t="s">
        <v>2778</v>
      </c>
      <c r="G244" s="70" t="s">
        <v>2934</v>
      </c>
      <c r="H244" s="156">
        <v>44197</v>
      </c>
      <c r="I244" s="70" t="s">
        <v>3259</v>
      </c>
      <c r="J244" s="70" t="s">
        <v>3360</v>
      </c>
      <c r="K244" s="70" t="s">
        <v>3047</v>
      </c>
      <c r="L244" s="70" t="s">
        <v>4557</v>
      </c>
      <c r="M244" s="70" t="s">
        <v>4558</v>
      </c>
      <c r="N244" s="70"/>
      <c r="O244" s="70" t="s">
        <v>4559</v>
      </c>
      <c r="P244" s="70"/>
      <c r="Q244" s="70" t="s">
        <v>4560</v>
      </c>
      <c r="R244" s="70" t="s">
        <v>3724</v>
      </c>
      <c r="S244" s="70" t="s">
        <v>4304</v>
      </c>
      <c r="T244" s="70"/>
      <c r="U244" s="70" t="s">
        <v>2946</v>
      </c>
      <c r="V244" s="70" t="s">
        <v>2947</v>
      </c>
      <c r="W244" s="70"/>
      <c r="X244" s="70" t="s">
        <v>4561</v>
      </c>
      <c r="Y244" s="70" t="s">
        <v>3099</v>
      </c>
      <c r="Z244" s="70" t="s">
        <v>4562</v>
      </c>
    </row>
    <row r="245" spans="1:26" ht="15.75" hidden="1" customHeight="1">
      <c r="A245" s="70">
        <v>2</v>
      </c>
      <c r="B245" s="70">
        <v>219922380</v>
      </c>
      <c r="C245" s="70">
        <v>800918</v>
      </c>
      <c r="D245" s="70"/>
      <c r="E245" s="70" t="s">
        <v>2744</v>
      </c>
      <c r="F245" s="70" t="s">
        <v>2778</v>
      </c>
      <c r="G245" s="70" t="s">
        <v>2934</v>
      </c>
      <c r="H245" s="156">
        <v>44197</v>
      </c>
      <c r="I245" s="70"/>
      <c r="J245" s="70"/>
      <c r="K245" s="70"/>
      <c r="L245" s="70" t="s">
        <v>4563</v>
      </c>
      <c r="M245" s="70" t="s">
        <v>4564</v>
      </c>
      <c r="N245" s="70"/>
      <c r="O245" s="70" t="s">
        <v>4565</v>
      </c>
      <c r="P245" s="70"/>
      <c r="Q245" s="70" t="s">
        <v>4566</v>
      </c>
      <c r="R245" s="70" t="s">
        <v>3724</v>
      </c>
      <c r="S245" s="70" t="s">
        <v>4304</v>
      </c>
      <c r="T245" s="70"/>
      <c r="U245" s="70" t="s">
        <v>2946</v>
      </c>
      <c r="V245" s="70" t="s">
        <v>2947</v>
      </c>
      <c r="W245" s="70"/>
      <c r="X245" s="70" t="s">
        <v>4567</v>
      </c>
      <c r="Y245" s="70" t="s">
        <v>2950</v>
      </c>
      <c r="Z245" s="70" t="s">
        <v>2951</v>
      </c>
    </row>
    <row r="246" spans="1:26" ht="15.75" hidden="1" customHeight="1">
      <c r="A246" s="70">
        <v>1</v>
      </c>
      <c r="B246" s="70">
        <v>38411428</v>
      </c>
      <c r="C246" s="70">
        <v>548655</v>
      </c>
      <c r="D246" s="70" t="s">
        <v>4568</v>
      </c>
      <c r="E246" s="70" t="s">
        <v>2760</v>
      </c>
      <c r="F246" s="70" t="s">
        <v>2759</v>
      </c>
      <c r="G246" s="70" t="s">
        <v>2934</v>
      </c>
      <c r="H246" s="156">
        <v>44197</v>
      </c>
      <c r="I246" s="70" t="s">
        <v>3113</v>
      </c>
      <c r="J246" s="70"/>
      <c r="K246" s="70"/>
      <c r="L246" s="70" t="s">
        <v>4569</v>
      </c>
      <c r="M246" s="70" t="s">
        <v>4570</v>
      </c>
      <c r="N246" s="70"/>
      <c r="O246" s="70" t="s">
        <v>4571</v>
      </c>
      <c r="P246" s="70"/>
      <c r="Q246" s="70" t="s">
        <v>4572</v>
      </c>
      <c r="R246" s="70" t="s">
        <v>3724</v>
      </c>
      <c r="S246" s="70" t="s">
        <v>4304</v>
      </c>
      <c r="T246" s="70"/>
      <c r="U246" s="70" t="s">
        <v>2946</v>
      </c>
      <c r="V246" s="70" t="s">
        <v>2947</v>
      </c>
      <c r="W246" s="70"/>
      <c r="X246" s="70" t="s">
        <v>4573</v>
      </c>
      <c r="Y246" s="70" t="s">
        <v>4574</v>
      </c>
      <c r="Z246" s="70" t="s">
        <v>2951</v>
      </c>
    </row>
    <row r="247" spans="1:26" ht="15.75" customHeight="1">
      <c r="A247" s="157">
        <v>12</v>
      </c>
      <c r="B247" s="157">
        <v>12318166</v>
      </c>
      <c r="C247" s="157">
        <v>225151</v>
      </c>
      <c r="D247" s="158" t="s">
        <v>4575</v>
      </c>
      <c r="E247" s="157" t="s">
        <v>2744</v>
      </c>
      <c r="F247" s="157" t="s">
        <v>2778</v>
      </c>
      <c r="G247" s="157" t="s">
        <v>2934</v>
      </c>
      <c r="H247" s="159">
        <v>44197</v>
      </c>
      <c r="I247" s="158"/>
      <c r="J247" s="158"/>
      <c r="K247" s="158"/>
      <c r="L247" s="158" t="s">
        <v>4576</v>
      </c>
      <c r="M247" s="158" t="s">
        <v>4577</v>
      </c>
      <c r="N247" s="158"/>
      <c r="O247" s="158" t="s">
        <v>4578</v>
      </c>
      <c r="P247" s="158"/>
      <c r="Q247" s="158" t="s">
        <v>4579</v>
      </c>
      <c r="R247" s="158" t="s">
        <v>4303</v>
      </c>
      <c r="S247" s="158" t="s">
        <v>4304</v>
      </c>
      <c r="T247" s="158"/>
      <c r="U247" s="158" t="s">
        <v>2946</v>
      </c>
      <c r="V247" s="158" t="s">
        <v>2947</v>
      </c>
      <c r="W247" s="158"/>
      <c r="X247" s="158" t="s">
        <v>4580</v>
      </c>
      <c r="Y247" s="158" t="s">
        <v>2950</v>
      </c>
      <c r="Z247" s="158" t="s">
        <v>4555</v>
      </c>
    </row>
    <row r="248" spans="1:26" ht="15.75" hidden="1" customHeight="1">
      <c r="A248" s="70">
        <v>5</v>
      </c>
      <c r="B248" s="70">
        <v>56171095</v>
      </c>
      <c r="C248" s="70">
        <v>268092</v>
      </c>
      <c r="D248" s="70" t="s">
        <v>4581</v>
      </c>
      <c r="E248" s="70" t="s">
        <v>2760</v>
      </c>
      <c r="F248" s="70" t="s">
        <v>2759</v>
      </c>
      <c r="G248" s="70" t="s">
        <v>2934</v>
      </c>
      <c r="H248" s="156">
        <v>44197</v>
      </c>
      <c r="I248" s="70"/>
      <c r="J248" s="70"/>
      <c r="K248" s="70"/>
      <c r="L248" s="70" t="s">
        <v>4582</v>
      </c>
      <c r="M248" s="70" t="s">
        <v>4583</v>
      </c>
      <c r="N248" s="70"/>
      <c r="O248" s="70" t="s">
        <v>4584</v>
      </c>
      <c r="P248" s="70"/>
      <c r="Q248" s="70" t="s">
        <v>4585</v>
      </c>
      <c r="R248" s="70" t="s">
        <v>3724</v>
      </c>
      <c r="S248" s="70" t="s">
        <v>4304</v>
      </c>
      <c r="T248" s="70"/>
      <c r="U248" s="70" t="s">
        <v>2946</v>
      </c>
      <c r="V248" s="70" t="s">
        <v>2947</v>
      </c>
      <c r="W248" s="70"/>
      <c r="X248" s="70" t="s">
        <v>4586</v>
      </c>
      <c r="Y248" s="70" t="s">
        <v>2950</v>
      </c>
      <c r="Z248" s="70" t="s">
        <v>4393</v>
      </c>
    </row>
    <row r="249" spans="1:26" ht="15.75" customHeight="1">
      <c r="A249" s="157">
        <v>12</v>
      </c>
      <c r="B249" s="157">
        <v>116435005</v>
      </c>
      <c r="C249" s="157">
        <v>488544</v>
      </c>
      <c r="D249" s="158" t="s">
        <v>4587</v>
      </c>
      <c r="E249" s="157" t="s">
        <v>2760</v>
      </c>
      <c r="F249" s="157" t="s">
        <v>2759</v>
      </c>
      <c r="G249" s="157" t="s">
        <v>2934</v>
      </c>
      <c r="H249" s="159">
        <v>44197</v>
      </c>
      <c r="I249" s="158"/>
      <c r="J249" s="158"/>
      <c r="K249" s="158"/>
      <c r="L249" s="158" t="s">
        <v>4588</v>
      </c>
      <c r="M249" s="158" t="s">
        <v>4589</v>
      </c>
      <c r="N249" s="158"/>
      <c r="O249" s="158" t="s">
        <v>4590</v>
      </c>
      <c r="P249" s="158"/>
      <c r="Q249" s="158" t="s">
        <v>4591</v>
      </c>
      <c r="R249" s="158" t="s">
        <v>4303</v>
      </c>
      <c r="S249" s="158" t="s">
        <v>4304</v>
      </c>
      <c r="T249" s="158"/>
      <c r="U249" s="158" t="s">
        <v>2946</v>
      </c>
      <c r="V249" s="158" t="s">
        <v>2947</v>
      </c>
      <c r="W249" s="158"/>
      <c r="X249" s="158" t="s">
        <v>4592</v>
      </c>
      <c r="Y249" s="158" t="s">
        <v>2950</v>
      </c>
      <c r="Z249" s="158" t="s">
        <v>4352</v>
      </c>
    </row>
    <row r="250" spans="1:26" ht="15.75" customHeight="1">
      <c r="A250" s="157">
        <v>22</v>
      </c>
      <c r="B250" s="157">
        <v>31354678</v>
      </c>
      <c r="C250" s="157">
        <v>804228</v>
      </c>
      <c r="D250" s="158"/>
      <c r="E250" s="157" t="s">
        <v>2760</v>
      </c>
      <c r="F250" s="157" t="s">
        <v>2759</v>
      </c>
      <c r="G250" s="157" t="s">
        <v>2934</v>
      </c>
      <c r="H250" s="159">
        <v>44197</v>
      </c>
      <c r="I250" s="158"/>
      <c r="J250" s="158"/>
      <c r="K250" s="158"/>
      <c r="L250" s="158" t="s">
        <v>4593</v>
      </c>
      <c r="M250" s="158" t="s">
        <v>3847</v>
      </c>
      <c r="N250" s="158"/>
      <c r="O250" s="158" t="s">
        <v>3848</v>
      </c>
      <c r="P250" s="158"/>
      <c r="Q250" s="158" t="s">
        <v>4594</v>
      </c>
      <c r="R250" s="158" t="s">
        <v>4303</v>
      </c>
      <c r="S250" s="158" t="s">
        <v>4304</v>
      </c>
      <c r="T250" s="158"/>
      <c r="U250" s="158" t="s">
        <v>2946</v>
      </c>
      <c r="V250" s="158" t="s">
        <v>2947</v>
      </c>
      <c r="W250" s="158"/>
      <c r="X250" s="158" t="s">
        <v>4595</v>
      </c>
      <c r="Y250" s="158" t="s">
        <v>3172</v>
      </c>
      <c r="Z250" s="158" t="s">
        <v>2951</v>
      </c>
    </row>
    <row r="251" spans="1:26" ht="15.75" customHeight="1">
      <c r="A251" s="157">
        <v>1</v>
      </c>
      <c r="B251" s="157">
        <v>45799084</v>
      </c>
      <c r="C251" s="157">
        <v>646649</v>
      </c>
      <c r="D251" s="158"/>
      <c r="E251" s="157" t="s">
        <v>2744</v>
      </c>
      <c r="F251" s="157" t="s">
        <v>2778</v>
      </c>
      <c r="G251" s="157" t="s">
        <v>2934</v>
      </c>
      <c r="H251" s="159">
        <v>44197</v>
      </c>
      <c r="I251" s="158"/>
      <c r="J251" s="158"/>
      <c r="K251" s="158"/>
      <c r="L251" s="158" t="s">
        <v>4596</v>
      </c>
      <c r="M251" s="158" t="s">
        <v>4597</v>
      </c>
      <c r="N251" s="158"/>
      <c r="O251" s="158" t="s">
        <v>4598</v>
      </c>
      <c r="P251" s="158"/>
      <c r="Q251" s="158" t="s">
        <v>4599</v>
      </c>
      <c r="R251" s="158" t="s">
        <v>4303</v>
      </c>
      <c r="S251" s="158" t="s">
        <v>4304</v>
      </c>
      <c r="T251" s="158"/>
      <c r="U251" s="158" t="s">
        <v>2946</v>
      </c>
      <c r="V251" s="158" t="s">
        <v>2947</v>
      </c>
      <c r="W251" s="158"/>
      <c r="X251" s="158" t="s">
        <v>4041</v>
      </c>
      <c r="Y251" s="158" t="s">
        <v>3658</v>
      </c>
      <c r="Z251" s="158" t="s">
        <v>2951</v>
      </c>
    </row>
    <row r="252" spans="1:26" ht="15.75" customHeight="1">
      <c r="A252" s="157">
        <v>14</v>
      </c>
      <c r="B252" s="157">
        <v>23896881</v>
      </c>
      <c r="C252" s="157">
        <v>429937</v>
      </c>
      <c r="D252" s="158" t="s">
        <v>4600</v>
      </c>
      <c r="E252" s="157" t="s">
        <v>2760</v>
      </c>
      <c r="F252" s="157" t="s">
        <v>2744</v>
      </c>
      <c r="G252" s="157" t="s">
        <v>2934</v>
      </c>
      <c r="H252" s="159">
        <v>44197</v>
      </c>
      <c r="I252" s="158"/>
      <c r="J252" s="158"/>
      <c r="K252" s="158"/>
      <c r="L252" s="158" t="s">
        <v>4601</v>
      </c>
      <c r="M252" s="158" t="s">
        <v>3847</v>
      </c>
      <c r="N252" s="158"/>
      <c r="O252" s="158" t="s">
        <v>3848</v>
      </c>
      <c r="P252" s="158"/>
      <c r="Q252" s="158" t="s">
        <v>4602</v>
      </c>
      <c r="R252" s="158" t="s">
        <v>4303</v>
      </c>
      <c r="S252" s="158" t="s">
        <v>4304</v>
      </c>
      <c r="T252" s="158"/>
      <c r="U252" s="158" t="s">
        <v>2946</v>
      </c>
      <c r="V252" s="158" t="s">
        <v>2947</v>
      </c>
      <c r="W252" s="158"/>
      <c r="X252" s="158" t="s">
        <v>4058</v>
      </c>
      <c r="Y252" s="158" t="s">
        <v>2950</v>
      </c>
      <c r="Z252" s="158" t="s">
        <v>2951</v>
      </c>
    </row>
    <row r="253" spans="1:26" ht="15.75" hidden="1" customHeight="1">
      <c r="A253" s="70">
        <v>20</v>
      </c>
      <c r="B253" s="70">
        <v>33587083</v>
      </c>
      <c r="C253" s="70">
        <v>638680</v>
      </c>
      <c r="D253" s="70"/>
      <c r="E253" s="70" t="s">
        <v>2760</v>
      </c>
      <c r="F253" s="70" t="s">
        <v>2759</v>
      </c>
      <c r="G253" s="70" t="s">
        <v>2934</v>
      </c>
      <c r="H253" s="156">
        <v>44197</v>
      </c>
      <c r="I253" s="70"/>
      <c r="J253" s="70"/>
      <c r="K253" s="70"/>
      <c r="L253" s="70" t="s">
        <v>4603</v>
      </c>
      <c r="M253" s="70" t="s">
        <v>4604</v>
      </c>
      <c r="N253" s="70"/>
      <c r="O253" s="70" t="s">
        <v>4605</v>
      </c>
      <c r="P253" s="70"/>
      <c r="Q253" s="70" t="s">
        <v>4606</v>
      </c>
      <c r="R253" s="70" t="s">
        <v>3724</v>
      </c>
      <c r="S253" s="70" t="s">
        <v>4304</v>
      </c>
      <c r="T253" s="70"/>
      <c r="U253" s="70" t="s">
        <v>2946</v>
      </c>
      <c r="V253" s="70" t="s">
        <v>2947</v>
      </c>
      <c r="W253" s="70"/>
      <c r="X253" s="70" t="s">
        <v>4607</v>
      </c>
      <c r="Y253" s="70" t="s">
        <v>2950</v>
      </c>
      <c r="Z253" s="70" t="s">
        <v>2951</v>
      </c>
    </row>
    <row r="254" spans="1:26" ht="15.75" customHeight="1">
      <c r="A254" s="157">
        <v>11</v>
      </c>
      <c r="B254" s="157">
        <v>67800670</v>
      </c>
      <c r="C254" s="157">
        <v>429610</v>
      </c>
      <c r="D254" s="158" t="s">
        <v>4608</v>
      </c>
      <c r="E254" s="157" t="s">
        <v>2760</v>
      </c>
      <c r="F254" s="157" t="s">
        <v>2759</v>
      </c>
      <c r="G254" s="157" t="s">
        <v>2934</v>
      </c>
      <c r="H254" s="159">
        <v>44197</v>
      </c>
      <c r="I254" s="158"/>
      <c r="J254" s="158"/>
      <c r="K254" s="158"/>
      <c r="L254" s="158" t="s">
        <v>4609</v>
      </c>
      <c r="M254" s="158" t="s">
        <v>3847</v>
      </c>
      <c r="N254" s="158"/>
      <c r="O254" s="158" t="s">
        <v>3848</v>
      </c>
      <c r="P254" s="158"/>
      <c r="Q254" s="158" t="s">
        <v>4610</v>
      </c>
      <c r="R254" s="158" t="s">
        <v>4303</v>
      </c>
      <c r="S254" s="158" t="s">
        <v>4304</v>
      </c>
      <c r="T254" s="158"/>
      <c r="U254" s="158" t="s">
        <v>2946</v>
      </c>
      <c r="V254" s="158" t="s">
        <v>2947</v>
      </c>
      <c r="W254" s="158"/>
      <c r="X254" s="158" t="s">
        <v>4611</v>
      </c>
      <c r="Y254" s="158" t="s">
        <v>2950</v>
      </c>
      <c r="Z254" s="158" t="s">
        <v>2951</v>
      </c>
    </row>
    <row r="255" spans="1:26" ht="15.75" customHeight="1">
      <c r="A255" s="157">
        <v>8</v>
      </c>
      <c r="B255" s="157">
        <v>24813193</v>
      </c>
      <c r="C255" s="157">
        <v>689368</v>
      </c>
      <c r="D255" s="158"/>
      <c r="E255" s="157" t="s">
        <v>2744</v>
      </c>
      <c r="F255" s="157" t="s">
        <v>2778</v>
      </c>
      <c r="G255" s="157" t="s">
        <v>2934</v>
      </c>
      <c r="H255" s="159">
        <v>44197</v>
      </c>
      <c r="I255" s="158"/>
      <c r="J255" s="158"/>
      <c r="K255" s="158"/>
      <c r="L255" s="158" t="s">
        <v>4612</v>
      </c>
      <c r="M255" s="158" t="s">
        <v>4613</v>
      </c>
      <c r="N255" s="158"/>
      <c r="O255" s="158" t="s">
        <v>4614</v>
      </c>
      <c r="P255" s="158"/>
      <c r="Q255" s="158" t="s">
        <v>4615</v>
      </c>
      <c r="R255" s="158" t="s">
        <v>4303</v>
      </c>
      <c r="S255" s="158" t="s">
        <v>4304</v>
      </c>
      <c r="T255" s="158"/>
      <c r="U255" s="158" t="s">
        <v>2946</v>
      </c>
      <c r="V255" s="158" t="s">
        <v>2947</v>
      </c>
      <c r="W255" s="158"/>
      <c r="X255" s="158" t="s">
        <v>4616</v>
      </c>
      <c r="Y255" s="158" t="s">
        <v>3292</v>
      </c>
      <c r="Z255" s="158" t="s">
        <v>2951</v>
      </c>
    </row>
    <row r="256" spans="1:26" ht="15.75" customHeight="1">
      <c r="A256" s="157">
        <v>2</v>
      </c>
      <c r="B256" s="157">
        <v>32476313</v>
      </c>
      <c r="C256" s="157">
        <v>421649</v>
      </c>
      <c r="D256" s="158" t="s">
        <v>4617</v>
      </c>
      <c r="E256" s="157" t="s">
        <v>2744</v>
      </c>
      <c r="F256" s="157" t="s">
        <v>2778</v>
      </c>
      <c r="G256" s="157" t="s">
        <v>2934</v>
      </c>
      <c r="H256" s="159">
        <v>44197</v>
      </c>
      <c r="I256" s="158"/>
      <c r="J256" s="158"/>
      <c r="K256" s="158"/>
      <c r="L256" s="158" t="s">
        <v>4618</v>
      </c>
      <c r="M256" s="158" t="s">
        <v>3847</v>
      </c>
      <c r="N256" s="158"/>
      <c r="O256" s="158" t="s">
        <v>3848</v>
      </c>
      <c r="P256" s="158"/>
      <c r="Q256" s="158" t="s">
        <v>4619</v>
      </c>
      <c r="R256" s="158" t="s">
        <v>4303</v>
      </c>
      <c r="S256" s="158" t="s">
        <v>4304</v>
      </c>
      <c r="T256" s="158"/>
      <c r="U256" s="158" t="s">
        <v>2946</v>
      </c>
      <c r="V256" s="158" t="s">
        <v>2947</v>
      </c>
      <c r="W256" s="158"/>
      <c r="X256" s="158" t="s">
        <v>4620</v>
      </c>
      <c r="Y256" s="158" t="s">
        <v>3716</v>
      </c>
      <c r="Z256" s="158" t="s">
        <v>2951</v>
      </c>
    </row>
    <row r="257" spans="1:26" ht="15.75" customHeight="1">
      <c r="A257" s="157">
        <v>19</v>
      </c>
      <c r="B257" s="157">
        <v>36322274</v>
      </c>
      <c r="C257" s="157">
        <v>189146</v>
      </c>
      <c r="D257" s="158" t="s">
        <v>4621</v>
      </c>
      <c r="E257" s="157" t="s">
        <v>2744</v>
      </c>
      <c r="F257" s="157" t="s">
        <v>2778</v>
      </c>
      <c r="G257" s="157" t="s">
        <v>2934</v>
      </c>
      <c r="H257" s="159">
        <v>44197</v>
      </c>
      <c r="I257" s="158"/>
      <c r="J257" s="158"/>
      <c r="K257" s="158"/>
      <c r="L257" s="158" t="s">
        <v>4622</v>
      </c>
      <c r="M257" s="158" t="s">
        <v>4623</v>
      </c>
      <c r="N257" s="158"/>
      <c r="O257" s="158" t="s">
        <v>4624</v>
      </c>
      <c r="P257" s="158"/>
      <c r="Q257" s="158" t="s">
        <v>4625</v>
      </c>
      <c r="R257" s="158" t="s">
        <v>4303</v>
      </c>
      <c r="S257" s="158" t="s">
        <v>4304</v>
      </c>
      <c r="T257" s="158"/>
      <c r="U257" s="158" t="s">
        <v>2946</v>
      </c>
      <c r="V257" s="158" t="s">
        <v>2947</v>
      </c>
      <c r="W257" s="158"/>
      <c r="X257" s="158" t="s">
        <v>3454</v>
      </c>
      <c r="Y257" s="158" t="s">
        <v>4351</v>
      </c>
      <c r="Z257" s="158" t="s">
        <v>4393</v>
      </c>
    </row>
    <row r="258" spans="1:26" ht="15.75" customHeight="1">
      <c r="A258" s="157">
        <v>1</v>
      </c>
      <c r="B258" s="157">
        <v>179521737</v>
      </c>
      <c r="C258" s="157">
        <v>555445</v>
      </c>
      <c r="D258" s="158" t="s">
        <v>4626</v>
      </c>
      <c r="E258" s="157" t="s">
        <v>2744</v>
      </c>
      <c r="F258" s="157" t="s">
        <v>2778</v>
      </c>
      <c r="G258" s="157" t="s">
        <v>2934</v>
      </c>
      <c r="H258" s="159">
        <v>44197</v>
      </c>
      <c r="I258" s="158"/>
      <c r="J258" s="158"/>
      <c r="K258" s="158"/>
      <c r="L258" s="158" t="s">
        <v>4627</v>
      </c>
      <c r="M258" s="158" t="s">
        <v>4628</v>
      </c>
      <c r="N258" s="158"/>
      <c r="O258" s="158" t="s">
        <v>4629</v>
      </c>
      <c r="P258" s="158"/>
      <c r="Q258" s="158" t="s">
        <v>4630</v>
      </c>
      <c r="R258" s="158" t="s">
        <v>4303</v>
      </c>
      <c r="S258" s="158" t="s">
        <v>4304</v>
      </c>
      <c r="T258" s="158"/>
      <c r="U258" s="158" t="s">
        <v>2946</v>
      </c>
      <c r="V258" s="158" t="s">
        <v>2947</v>
      </c>
      <c r="W258" s="158"/>
      <c r="X258" s="158" t="s">
        <v>4631</v>
      </c>
      <c r="Y258" s="158" t="s">
        <v>4632</v>
      </c>
      <c r="Z258" s="158" t="s">
        <v>4393</v>
      </c>
    </row>
    <row r="259" spans="1:26" ht="15.75" customHeight="1">
      <c r="A259" s="157">
        <v>11</v>
      </c>
      <c r="B259" s="157">
        <v>17660062</v>
      </c>
      <c r="C259" s="157">
        <v>623203</v>
      </c>
      <c r="D259" s="158" t="s">
        <v>4633</v>
      </c>
      <c r="E259" s="157" t="s">
        <v>2760</v>
      </c>
      <c r="F259" s="157" t="s">
        <v>2759</v>
      </c>
      <c r="G259" s="157" t="s">
        <v>2934</v>
      </c>
      <c r="H259" s="159">
        <v>44197</v>
      </c>
      <c r="I259" s="158"/>
      <c r="J259" s="158"/>
      <c r="K259" s="158"/>
      <c r="L259" s="158" t="s">
        <v>4634</v>
      </c>
      <c r="M259" s="158" t="s">
        <v>4635</v>
      </c>
      <c r="N259" s="158"/>
      <c r="O259" s="158" t="s">
        <v>4636</v>
      </c>
      <c r="P259" s="158"/>
      <c r="Q259" s="158" t="s">
        <v>4637</v>
      </c>
      <c r="R259" s="158" t="s">
        <v>4303</v>
      </c>
      <c r="S259" s="158" t="s">
        <v>4304</v>
      </c>
      <c r="T259" s="158"/>
      <c r="U259" s="158" t="s">
        <v>2946</v>
      </c>
      <c r="V259" s="158" t="s">
        <v>2947</v>
      </c>
      <c r="W259" s="158"/>
      <c r="X259" s="158" t="s">
        <v>4095</v>
      </c>
      <c r="Y259" s="158" t="s">
        <v>3292</v>
      </c>
      <c r="Z259" s="158" t="s">
        <v>2951</v>
      </c>
    </row>
    <row r="260" spans="1:26" ht="15.75" customHeight="1">
      <c r="A260" s="157">
        <v>11</v>
      </c>
      <c r="B260" s="157">
        <v>17650706</v>
      </c>
      <c r="C260" s="157">
        <v>517387</v>
      </c>
      <c r="D260" s="158" t="s">
        <v>4638</v>
      </c>
      <c r="E260" s="157" t="s">
        <v>2760</v>
      </c>
      <c r="F260" s="157" t="s">
        <v>2759</v>
      </c>
      <c r="G260" s="157" t="s">
        <v>2934</v>
      </c>
      <c r="H260" s="159">
        <v>44197</v>
      </c>
      <c r="I260" s="158"/>
      <c r="J260" s="158"/>
      <c r="K260" s="158"/>
      <c r="L260" s="158" t="s">
        <v>4639</v>
      </c>
      <c r="M260" s="158" t="s">
        <v>4640</v>
      </c>
      <c r="N260" s="158"/>
      <c r="O260" s="158" t="s">
        <v>4641</v>
      </c>
      <c r="P260" s="158"/>
      <c r="Q260" s="158" t="s">
        <v>4642</v>
      </c>
      <c r="R260" s="158" t="s">
        <v>4303</v>
      </c>
      <c r="S260" s="158" t="s">
        <v>4304</v>
      </c>
      <c r="T260" s="158"/>
      <c r="U260" s="158" t="s">
        <v>2946</v>
      </c>
      <c r="V260" s="158" t="s">
        <v>2947</v>
      </c>
      <c r="W260" s="158"/>
      <c r="X260" s="158" t="s">
        <v>4095</v>
      </c>
      <c r="Y260" s="158" t="s">
        <v>3292</v>
      </c>
      <c r="Z260" s="158" t="s">
        <v>2951</v>
      </c>
    </row>
    <row r="261" spans="1:26" ht="15.75" customHeight="1">
      <c r="A261" s="157">
        <v>1</v>
      </c>
      <c r="B261" s="157">
        <v>164529204</v>
      </c>
      <c r="C261" s="157">
        <v>666556</v>
      </c>
      <c r="D261" s="158"/>
      <c r="E261" s="157" t="s">
        <v>2744</v>
      </c>
      <c r="F261" s="157" t="s">
        <v>2778</v>
      </c>
      <c r="G261" s="157" t="s">
        <v>2934</v>
      </c>
      <c r="H261" s="159">
        <v>44197</v>
      </c>
      <c r="I261" s="158"/>
      <c r="J261" s="158"/>
      <c r="K261" s="158"/>
      <c r="L261" s="158" t="s">
        <v>4643</v>
      </c>
      <c r="M261" s="158" t="s">
        <v>4644</v>
      </c>
      <c r="N261" s="158"/>
      <c r="O261" s="158" t="s">
        <v>4645</v>
      </c>
      <c r="P261" s="158"/>
      <c r="Q261" s="158" t="s">
        <v>4646</v>
      </c>
      <c r="R261" s="158" t="s">
        <v>4303</v>
      </c>
      <c r="S261" s="158" t="s">
        <v>4304</v>
      </c>
      <c r="T261" s="158"/>
      <c r="U261" s="158" t="s">
        <v>2946</v>
      </c>
      <c r="V261" s="158" t="s">
        <v>2947</v>
      </c>
      <c r="W261" s="158"/>
      <c r="X261" s="158" t="s">
        <v>4647</v>
      </c>
      <c r="Y261" s="158" t="s">
        <v>4648</v>
      </c>
      <c r="Z261" s="158" t="s">
        <v>4352</v>
      </c>
    </row>
    <row r="262" spans="1:26" ht="15.75" customHeight="1">
      <c r="A262" s="157">
        <v>3</v>
      </c>
      <c r="B262" s="157">
        <v>167422629</v>
      </c>
      <c r="C262" s="157">
        <v>447923</v>
      </c>
      <c r="D262" s="158" t="s">
        <v>4649</v>
      </c>
      <c r="E262" s="157" t="s">
        <v>2744</v>
      </c>
      <c r="F262" s="157" t="s">
        <v>2778</v>
      </c>
      <c r="G262" s="157" t="s">
        <v>2934</v>
      </c>
      <c r="H262" s="159">
        <v>44197</v>
      </c>
      <c r="I262" s="158"/>
      <c r="J262" s="158"/>
      <c r="K262" s="158"/>
      <c r="L262" s="158" t="s">
        <v>4650</v>
      </c>
      <c r="M262" s="158" t="s">
        <v>3847</v>
      </c>
      <c r="N262" s="158"/>
      <c r="O262" s="158" t="s">
        <v>3848</v>
      </c>
      <c r="P262" s="158"/>
      <c r="Q262" s="158" t="s">
        <v>4651</v>
      </c>
      <c r="R262" s="158" t="s">
        <v>4319</v>
      </c>
      <c r="S262" s="158" t="s">
        <v>4304</v>
      </c>
      <c r="T262" s="158"/>
      <c r="U262" s="158" t="s">
        <v>2946</v>
      </c>
      <c r="V262" s="158" t="s">
        <v>2947</v>
      </c>
      <c r="W262" s="158"/>
      <c r="X262" s="158" t="s">
        <v>4652</v>
      </c>
      <c r="Y262" s="158" t="s">
        <v>3658</v>
      </c>
      <c r="Z262" s="158" t="s">
        <v>2951</v>
      </c>
    </row>
    <row r="263" spans="1:26" ht="15.75" customHeight="1">
      <c r="A263" s="157">
        <v>12</v>
      </c>
      <c r="B263" s="157">
        <v>48533696</v>
      </c>
      <c r="C263" s="157">
        <v>574183</v>
      </c>
      <c r="D263" s="158" t="s">
        <v>4653</v>
      </c>
      <c r="E263" s="157" t="s">
        <v>2760</v>
      </c>
      <c r="F263" s="157" t="s">
        <v>2759</v>
      </c>
      <c r="G263" s="157" t="s">
        <v>2934</v>
      </c>
      <c r="H263" s="159">
        <v>44197</v>
      </c>
      <c r="I263" s="158" t="s">
        <v>3360</v>
      </c>
      <c r="J263" s="158"/>
      <c r="K263" s="158"/>
      <c r="L263" s="158" t="s">
        <v>4654</v>
      </c>
      <c r="M263" s="158" t="s">
        <v>4655</v>
      </c>
      <c r="N263" s="158"/>
      <c r="O263" s="158" t="s">
        <v>4656</v>
      </c>
      <c r="P263" s="158"/>
      <c r="Q263" s="158" t="s">
        <v>4657</v>
      </c>
      <c r="R263" s="158" t="s">
        <v>4303</v>
      </c>
      <c r="S263" s="158" t="s">
        <v>4304</v>
      </c>
      <c r="T263" s="158"/>
      <c r="U263" s="158" t="s">
        <v>2946</v>
      </c>
      <c r="V263" s="158" t="s">
        <v>2947</v>
      </c>
      <c r="W263" s="158"/>
      <c r="X263" s="158" t="s">
        <v>4658</v>
      </c>
      <c r="Y263" s="158" t="s">
        <v>3658</v>
      </c>
      <c r="Z263" s="158" t="s">
        <v>2951</v>
      </c>
    </row>
    <row r="264" spans="1:26" ht="15.75" customHeight="1">
      <c r="A264" s="157">
        <v>4</v>
      </c>
      <c r="B264" s="157">
        <v>88986648</v>
      </c>
      <c r="C264" s="157">
        <v>448034</v>
      </c>
      <c r="D264" s="158" t="s">
        <v>4659</v>
      </c>
      <c r="E264" s="157" t="s">
        <v>2760</v>
      </c>
      <c r="F264" s="157" t="s">
        <v>2759</v>
      </c>
      <c r="G264" s="157" t="s">
        <v>2934</v>
      </c>
      <c r="H264" s="159">
        <v>44197</v>
      </c>
      <c r="I264" s="158"/>
      <c r="J264" s="158"/>
      <c r="K264" s="158"/>
      <c r="L264" s="158" t="s">
        <v>4660</v>
      </c>
      <c r="M264" s="158" t="s">
        <v>3847</v>
      </c>
      <c r="N264" s="158"/>
      <c r="O264" s="158" t="s">
        <v>3848</v>
      </c>
      <c r="P264" s="158"/>
      <c r="Q264" s="158" t="s">
        <v>4661</v>
      </c>
      <c r="R264" s="158" t="s">
        <v>4303</v>
      </c>
      <c r="S264" s="158" t="s">
        <v>4304</v>
      </c>
      <c r="T264" s="158"/>
      <c r="U264" s="158" t="s">
        <v>2946</v>
      </c>
      <c r="V264" s="158" t="s">
        <v>2947</v>
      </c>
      <c r="W264" s="158"/>
      <c r="X264" s="158" t="s">
        <v>4662</v>
      </c>
      <c r="Y264" s="158" t="s">
        <v>3658</v>
      </c>
      <c r="Z264" s="158" t="s">
        <v>2951</v>
      </c>
    </row>
    <row r="265" spans="1:26" ht="15.75" hidden="1" customHeight="1">
      <c r="A265" s="70">
        <v>3</v>
      </c>
      <c r="B265" s="70">
        <v>49412905</v>
      </c>
      <c r="C265" s="70">
        <v>376518</v>
      </c>
      <c r="D265" s="70" t="s">
        <v>4663</v>
      </c>
      <c r="E265" s="70" t="s">
        <v>2744</v>
      </c>
      <c r="F265" s="70" t="s">
        <v>2778</v>
      </c>
      <c r="G265" s="70" t="s">
        <v>2934</v>
      </c>
      <c r="H265" s="156">
        <v>44197</v>
      </c>
      <c r="I265" s="70"/>
      <c r="J265" s="70"/>
      <c r="K265" s="70"/>
      <c r="L265" s="70" t="s">
        <v>4664</v>
      </c>
      <c r="M265" s="70" t="s">
        <v>4665</v>
      </c>
      <c r="N265" s="70"/>
      <c r="O265" s="70" t="s">
        <v>4666</v>
      </c>
      <c r="P265" s="70"/>
      <c r="Q265" s="70" t="s">
        <v>4667</v>
      </c>
      <c r="R265" s="70" t="s">
        <v>3724</v>
      </c>
      <c r="S265" s="70" t="s">
        <v>4304</v>
      </c>
      <c r="T265" s="70"/>
      <c r="U265" s="70" t="s">
        <v>2946</v>
      </c>
      <c r="V265" s="70" t="s">
        <v>2947</v>
      </c>
      <c r="W265" s="70"/>
      <c r="X265" s="70" t="s">
        <v>4668</v>
      </c>
      <c r="Y265" s="70" t="s">
        <v>3172</v>
      </c>
      <c r="Z265" s="70" t="s">
        <v>4471</v>
      </c>
    </row>
    <row r="266" spans="1:26" ht="15.75" hidden="1" customHeight="1">
      <c r="A266" s="70">
        <v>3</v>
      </c>
      <c r="B266" s="70">
        <v>77147198</v>
      </c>
      <c r="C266" s="70">
        <v>562383</v>
      </c>
      <c r="D266" s="70" t="s">
        <v>4669</v>
      </c>
      <c r="E266" s="70" t="s">
        <v>2760</v>
      </c>
      <c r="F266" s="70" t="s">
        <v>2759</v>
      </c>
      <c r="G266" s="70" t="s">
        <v>2934</v>
      </c>
      <c r="H266" s="156">
        <v>44197</v>
      </c>
      <c r="I266" s="70"/>
      <c r="J266" s="70"/>
      <c r="K266" s="70"/>
      <c r="L266" s="70" t="s">
        <v>4670</v>
      </c>
      <c r="M266" s="70" t="s">
        <v>3847</v>
      </c>
      <c r="N266" s="70"/>
      <c r="O266" s="70" t="s">
        <v>3848</v>
      </c>
      <c r="P266" s="70"/>
      <c r="Q266" s="70" t="s">
        <v>4671</v>
      </c>
      <c r="R266" s="70" t="s">
        <v>3724</v>
      </c>
      <c r="S266" s="70" t="s">
        <v>4304</v>
      </c>
      <c r="T266" s="70"/>
      <c r="U266" s="70" t="s">
        <v>2946</v>
      </c>
      <c r="V266" s="70" t="s">
        <v>2947</v>
      </c>
      <c r="W266" s="70"/>
      <c r="X266" s="70" t="s">
        <v>4672</v>
      </c>
      <c r="Y266" s="70" t="s">
        <v>3172</v>
      </c>
      <c r="Z266" s="70" t="s">
        <v>2951</v>
      </c>
    </row>
    <row r="267" spans="1:26" ht="15.75" customHeight="1">
      <c r="A267" s="157">
        <v>15</v>
      </c>
      <c r="B267" s="157">
        <v>60806853</v>
      </c>
      <c r="C267" s="157">
        <v>803100</v>
      </c>
      <c r="D267" s="158"/>
      <c r="E267" s="157" t="s">
        <v>2744</v>
      </c>
      <c r="F267" s="157" t="s">
        <v>2778</v>
      </c>
      <c r="G267" s="157" t="s">
        <v>2934</v>
      </c>
      <c r="H267" s="159">
        <v>44197</v>
      </c>
      <c r="I267" s="158"/>
      <c r="J267" s="158"/>
      <c r="K267" s="158"/>
      <c r="L267" s="158" t="s">
        <v>4673</v>
      </c>
      <c r="M267" s="158" t="s">
        <v>4674</v>
      </c>
      <c r="N267" s="158"/>
      <c r="O267" s="158" t="s">
        <v>4675</v>
      </c>
      <c r="P267" s="158"/>
      <c r="Q267" s="158" t="s">
        <v>4676</v>
      </c>
      <c r="R267" s="158" t="s">
        <v>4303</v>
      </c>
      <c r="S267" s="158" t="s">
        <v>4304</v>
      </c>
      <c r="T267" s="158"/>
      <c r="U267" s="158" t="s">
        <v>2946</v>
      </c>
      <c r="V267" s="158" t="s">
        <v>2947</v>
      </c>
      <c r="W267" s="158"/>
      <c r="X267" s="158" t="s">
        <v>4677</v>
      </c>
      <c r="Y267" s="158" t="s">
        <v>2950</v>
      </c>
      <c r="Z267" s="158" t="s">
        <v>4393</v>
      </c>
    </row>
    <row r="268" spans="1:26" ht="15.75" customHeight="1">
      <c r="A268" s="157">
        <v>2</v>
      </c>
      <c r="B268" s="157">
        <v>200193632</v>
      </c>
      <c r="C268" s="157">
        <v>427210</v>
      </c>
      <c r="D268" s="158" t="s">
        <v>4678</v>
      </c>
      <c r="E268" s="157" t="s">
        <v>2744</v>
      </c>
      <c r="F268" s="157" t="s">
        <v>2778</v>
      </c>
      <c r="G268" s="157" t="s">
        <v>2934</v>
      </c>
      <c r="H268" s="159">
        <v>44197</v>
      </c>
      <c r="I268" s="158"/>
      <c r="J268" s="158"/>
      <c r="K268" s="158"/>
      <c r="L268" s="158" t="s">
        <v>4679</v>
      </c>
      <c r="M268" s="158" t="s">
        <v>3847</v>
      </c>
      <c r="N268" s="158"/>
      <c r="O268" s="158" t="s">
        <v>3848</v>
      </c>
      <c r="P268" s="158"/>
      <c r="Q268" s="158" t="s">
        <v>4680</v>
      </c>
      <c r="R268" s="158" t="s">
        <v>4303</v>
      </c>
      <c r="S268" s="158" t="s">
        <v>4304</v>
      </c>
      <c r="T268" s="158"/>
      <c r="U268" s="158" t="s">
        <v>2946</v>
      </c>
      <c r="V268" s="158" t="s">
        <v>2947</v>
      </c>
      <c r="W268" s="158"/>
      <c r="X268" s="158" t="s">
        <v>4681</v>
      </c>
      <c r="Y268" s="158" t="s">
        <v>2950</v>
      </c>
      <c r="Z268" s="158" t="s">
        <v>2951</v>
      </c>
    </row>
    <row r="269" spans="1:26" ht="15.75" customHeight="1">
      <c r="A269" s="157">
        <v>16</v>
      </c>
      <c r="B269" s="157">
        <v>56899415</v>
      </c>
      <c r="C269" s="157">
        <v>653275</v>
      </c>
      <c r="D269" s="158"/>
      <c r="E269" s="157" t="s">
        <v>2744</v>
      </c>
      <c r="F269" s="157" t="s">
        <v>2778</v>
      </c>
      <c r="G269" s="157" t="s">
        <v>2934</v>
      </c>
      <c r="H269" s="159">
        <v>44197</v>
      </c>
      <c r="I269" s="158"/>
      <c r="J269" s="158"/>
      <c r="K269" s="158"/>
      <c r="L269" s="158" t="s">
        <v>4682</v>
      </c>
      <c r="M269" s="158" t="s">
        <v>3847</v>
      </c>
      <c r="N269" s="158"/>
      <c r="O269" s="158" t="s">
        <v>3848</v>
      </c>
      <c r="P269" s="158"/>
      <c r="Q269" s="158" t="s">
        <v>4683</v>
      </c>
      <c r="R269" s="158" t="s">
        <v>4303</v>
      </c>
      <c r="S269" s="158" t="s">
        <v>4304</v>
      </c>
      <c r="T269" s="158"/>
      <c r="U269" s="158" t="s">
        <v>2946</v>
      </c>
      <c r="V269" s="158" t="s">
        <v>2947</v>
      </c>
      <c r="W269" s="158"/>
      <c r="X269" s="158" t="s">
        <v>4684</v>
      </c>
      <c r="Y269" s="158" t="s">
        <v>2950</v>
      </c>
      <c r="Z269" s="158" t="s">
        <v>2951</v>
      </c>
    </row>
    <row r="270" spans="1:26" ht="15.75" customHeight="1">
      <c r="A270" s="157">
        <v>2</v>
      </c>
      <c r="B270" s="157">
        <v>228564208</v>
      </c>
      <c r="C270" s="157">
        <v>427014</v>
      </c>
      <c r="D270" s="158" t="s">
        <v>4685</v>
      </c>
      <c r="E270" s="157" t="s">
        <v>2744</v>
      </c>
      <c r="F270" s="157" t="s">
        <v>2778</v>
      </c>
      <c r="G270" s="157" t="s">
        <v>2934</v>
      </c>
      <c r="H270" s="159">
        <v>44197</v>
      </c>
      <c r="I270" s="158"/>
      <c r="J270" s="158"/>
      <c r="K270" s="158"/>
      <c r="L270" s="158" t="s">
        <v>4686</v>
      </c>
      <c r="M270" s="158" t="s">
        <v>3847</v>
      </c>
      <c r="N270" s="158"/>
      <c r="O270" s="158" t="s">
        <v>3848</v>
      </c>
      <c r="P270" s="158"/>
      <c r="Q270" s="158" t="s">
        <v>4687</v>
      </c>
      <c r="R270" s="158" t="s">
        <v>4319</v>
      </c>
      <c r="S270" s="158" t="s">
        <v>4304</v>
      </c>
      <c r="T270" s="158"/>
      <c r="U270" s="158" t="s">
        <v>2946</v>
      </c>
      <c r="V270" s="158" t="s">
        <v>2947</v>
      </c>
      <c r="W270" s="158"/>
      <c r="X270" s="158" t="s">
        <v>4688</v>
      </c>
      <c r="Y270" s="158" t="s">
        <v>2950</v>
      </c>
      <c r="Z270" s="158" t="s">
        <v>2951</v>
      </c>
    </row>
    <row r="271" spans="1:26" ht="15.75" hidden="1" customHeight="1">
      <c r="A271" s="70">
        <v>14</v>
      </c>
      <c r="B271" s="70">
        <v>70418978</v>
      </c>
      <c r="C271" s="70">
        <v>599220</v>
      </c>
      <c r="D271" s="70" t="s">
        <v>4689</v>
      </c>
      <c r="E271" s="70" t="s">
        <v>2744</v>
      </c>
      <c r="F271" s="70" t="s">
        <v>2778</v>
      </c>
      <c r="G271" s="70" t="s">
        <v>2934</v>
      </c>
      <c r="H271" s="156">
        <v>44197</v>
      </c>
      <c r="I271" s="70" t="s">
        <v>2974</v>
      </c>
      <c r="J271" s="70"/>
      <c r="K271" s="70"/>
      <c r="L271" s="70" t="s">
        <v>4690</v>
      </c>
      <c r="M271" s="70" t="s">
        <v>4691</v>
      </c>
      <c r="N271" s="70"/>
      <c r="O271" s="70" t="s">
        <v>4692</v>
      </c>
      <c r="P271" s="70"/>
      <c r="Q271" s="70" t="s">
        <v>4693</v>
      </c>
      <c r="R271" s="70" t="s">
        <v>3724</v>
      </c>
      <c r="S271" s="70" t="s">
        <v>4304</v>
      </c>
      <c r="T271" s="70"/>
      <c r="U271" s="70" t="s">
        <v>2946</v>
      </c>
      <c r="V271" s="70" t="s">
        <v>2947</v>
      </c>
      <c r="W271" s="70"/>
      <c r="X271" s="70" t="s">
        <v>4694</v>
      </c>
      <c r="Y271" s="70" t="s">
        <v>3292</v>
      </c>
      <c r="Z271" s="70" t="s">
        <v>2951</v>
      </c>
    </row>
    <row r="272" spans="1:26" ht="15.75" customHeight="1">
      <c r="A272" s="157">
        <v>15</v>
      </c>
      <c r="B272" s="157">
        <v>38591749</v>
      </c>
      <c r="C272" s="157">
        <v>659240</v>
      </c>
      <c r="D272" s="158"/>
      <c r="E272" s="157" t="s">
        <v>2760</v>
      </c>
      <c r="F272" s="157" t="s">
        <v>2759</v>
      </c>
      <c r="G272" s="157" t="s">
        <v>2934</v>
      </c>
      <c r="H272" s="159">
        <v>44197</v>
      </c>
      <c r="I272" s="158"/>
      <c r="J272" s="158"/>
      <c r="K272" s="158"/>
      <c r="L272" s="158" t="s">
        <v>4695</v>
      </c>
      <c r="M272" s="158" t="s">
        <v>4696</v>
      </c>
      <c r="N272" s="158"/>
      <c r="O272" s="158" t="s">
        <v>4697</v>
      </c>
      <c r="P272" s="158"/>
      <c r="Q272" s="158" t="s">
        <v>4698</v>
      </c>
      <c r="R272" s="158" t="s">
        <v>4303</v>
      </c>
      <c r="S272" s="158" t="s">
        <v>4304</v>
      </c>
      <c r="T272" s="158"/>
      <c r="U272" s="158" t="s">
        <v>2946</v>
      </c>
      <c r="V272" s="158" t="s">
        <v>2947</v>
      </c>
      <c r="W272" s="158"/>
      <c r="X272" s="158" t="s">
        <v>4699</v>
      </c>
      <c r="Y272" s="158" t="s">
        <v>3658</v>
      </c>
      <c r="Z272" s="158" t="s">
        <v>2951</v>
      </c>
    </row>
    <row r="273" spans="1:26" ht="15.75" customHeight="1">
      <c r="A273" s="157">
        <v>16</v>
      </c>
      <c r="B273" s="157">
        <v>31008822</v>
      </c>
      <c r="C273" s="157">
        <v>646551</v>
      </c>
      <c r="D273" s="158"/>
      <c r="E273" s="157" t="s">
        <v>2744</v>
      </c>
      <c r="F273" s="157" t="s">
        <v>2778</v>
      </c>
      <c r="G273" s="157" t="s">
        <v>2934</v>
      </c>
      <c r="H273" s="159">
        <v>44197</v>
      </c>
      <c r="I273" s="158"/>
      <c r="J273" s="158"/>
      <c r="K273" s="158"/>
      <c r="L273" s="158" t="s">
        <v>4700</v>
      </c>
      <c r="M273" s="158" t="s">
        <v>4701</v>
      </c>
      <c r="N273" s="158"/>
      <c r="O273" s="158" t="s">
        <v>4702</v>
      </c>
      <c r="P273" s="158"/>
      <c r="Q273" s="158" t="s">
        <v>4703</v>
      </c>
      <c r="R273" s="158" t="s">
        <v>4303</v>
      </c>
      <c r="S273" s="158" t="s">
        <v>4304</v>
      </c>
      <c r="T273" s="158"/>
      <c r="U273" s="158" t="s">
        <v>2946</v>
      </c>
      <c r="V273" s="158" t="s">
        <v>2947</v>
      </c>
      <c r="W273" s="158"/>
      <c r="X273" s="158" t="s">
        <v>4704</v>
      </c>
      <c r="Y273" s="158" t="s">
        <v>3658</v>
      </c>
      <c r="Z273" s="158" t="s">
        <v>2951</v>
      </c>
    </row>
    <row r="274" spans="1:26" ht="15.75" customHeight="1">
      <c r="A274" s="157">
        <v>16</v>
      </c>
      <c r="B274" s="157">
        <v>1545403</v>
      </c>
      <c r="C274" s="157">
        <v>419090</v>
      </c>
      <c r="D274" s="158" t="s">
        <v>4705</v>
      </c>
      <c r="E274" s="157" t="s">
        <v>2760</v>
      </c>
      <c r="F274" s="157" t="s">
        <v>2759</v>
      </c>
      <c r="G274" s="157" t="s">
        <v>2934</v>
      </c>
      <c r="H274" s="159">
        <v>44197</v>
      </c>
      <c r="I274" s="158" t="s">
        <v>2964</v>
      </c>
      <c r="J274" s="158" t="s">
        <v>3047</v>
      </c>
      <c r="K274" s="158"/>
      <c r="L274" s="158" t="s">
        <v>4706</v>
      </c>
      <c r="M274" s="158" t="s">
        <v>3847</v>
      </c>
      <c r="N274" s="158"/>
      <c r="O274" s="158" t="s">
        <v>3848</v>
      </c>
      <c r="P274" s="158"/>
      <c r="Q274" s="158" t="s">
        <v>4707</v>
      </c>
      <c r="R274" s="158" t="s">
        <v>4303</v>
      </c>
      <c r="S274" s="158" t="s">
        <v>4304</v>
      </c>
      <c r="T274" s="158"/>
      <c r="U274" s="158" t="s">
        <v>2946</v>
      </c>
      <c r="V274" s="158" t="s">
        <v>2947</v>
      </c>
      <c r="W274" s="158"/>
      <c r="X274" s="158" t="s">
        <v>4708</v>
      </c>
      <c r="Y274" s="158" t="s">
        <v>2950</v>
      </c>
      <c r="Z274" s="158" t="s">
        <v>2951</v>
      </c>
    </row>
    <row r="275" spans="1:26" ht="15.75" hidden="1" customHeight="1">
      <c r="A275" s="70">
        <v>2</v>
      </c>
      <c r="B275" s="70">
        <v>96931044</v>
      </c>
      <c r="C275" s="70">
        <v>126974</v>
      </c>
      <c r="D275" s="70" t="s">
        <v>4709</v>
      </c>
      <c r="E275" s="70" t="s">
        <v>2760</v>
      </c>
      <c r="F275" s="70" t="s">
        <v>2759</v>
      </c>
      <c r="G275" s="70" t="s">
        <v>2934</v>
      </c>
      <c r="H275" s="156">
        <v>44197</v>
      </c>
      <c r="I275" s="70"/>
      <c r="J275" s="70"/>
      <c r="K275" s="70"/>
      <c r="L275" s="70" t="s">
        <v>4710</v>
      </c>
      <c r="M275" s="70" t="s">
        <v>4711</v>
      </c>
      <c r="N275" s="70"/>
      <c r="O275" s="70" t="s">
        <v>4712</v>
      </c>
      <c r="P275" s="70"/>
      <c r="Q275" s="70" t="s">
        <v>4713</v>
      </c>
      <c r="R275" s="70" t="s">
        <v>3724</v>
      </c>
      <c r="S275" s="70" t="s">
        <v>4304</v>
      </c>
      <c r="T275" s="70"/>
      <c r="U275" s="70" t="s">
        <v>2946</v>
      </c>
      <c r="V275" s="70" t="s">
        <v>2947</v>
      </c>
      <c r="W275" s="70"/>
      <c r="X275" s="70" t="s">
        <v>4714</v>
      </c>
      <c r="Y275" s="70" t="s">
        <v>3292</v>
      </c>
      <c r="Z275" s="70" t="s">
        <v>2951</v>
      </c>
    </row>
    <row r="276" spans="1:26" ht="15.75" customHeight="1">
      <c r="A276" s="157">
        <v>8</v>
      </c>
      <c r="B276" s="157">
        <v>94809684</v>
      </c>
      <c r="C276" s="157">
        <v>217729</v>
      </c>
      <c r="D276" s="158" t="s">
        <v>4715</v>
      </c>
      <c r="E276" s="157" t="s">
        <v>2744</v>
      </c>
      <c r="F276" s="157" t="s">
        <v>2778</v>
      </c>
      <c r="G276" s="157" t="s">
        <v>2934</v>
      </c>
      <c r="H276" s="159">
        <v>44197</v>
      </c>
      <c r="I276" s="158"/>
      <c r="J276" s="158"/>
      <c r="K276" s="158"/>
      <c r="L276" s="158" t="s">
        <v>4716</v>
      </c>
      <c r="M276" s="158" t="s">
        <v>4717</v>
      </c>
      <c r="N276" s="158"/>
      <c r="O276" s="158" t="s">
        <v>4718</v>
      </c>
      <c r="P276" s="158"/>
      <c r="Q276" s="158" t="s">
        <v>4719</v>
      </c>
      <c r="R276" s="158" t="s">
        <v>4303</v>
      </c>
      <c r="S276" s="158" t="s">
        <v>4304</v>
      </c>
      <c r="T276" s="158"/>
      <c r="U276" s="158" t="s">
        <v>2946</v>
      </c>
      <c r="V276" s="158" t="s">
        <v>2947</v>
      </c>
      <c r="W276" s="158"/>
      <c r="X276" s="158" t="s">
        <v>4720</v>
      </c>
      <c r="Y276" s="158" t="s">
        <v>3099</v>
      </c>
      <c r="Z276" s="158" t="s">
        <v>4393</v>
      </c>
    </row>
    <row r="277" spans="1:26" ht="15.75" customHeight="1">
      <c r="A277" s="157">
        <v>17</v>
      </c>
      <c r="B277" s="157">
        <v>7576853</v>
      </c>
      <c r="C277" s="157">
        <v>428868</v>
      </c>
      <c r="D277" s="158" t="s">
        <v>4721</v>
      </c>
      <c r="E277" s="157" t="s">
        <v>2744</v>
      </c>
      <c r="F277" s="157" t="s">
        <v>2778</v>
      </c>
      <c r="G277" s="157" t="s">
        <v>2934</v>
      </c>
      <c r="H277" s="159">
        <v>44197</v>
      </c>
      <c r="I277" s="158"/>
      <c r="J277" s="158"/>
      <c r="K277" s="158"/>
      <c r="L277" s="158" t="s">
        <v>4722</v>
      </c>
      <c r="M277" s="158" t="s">
        <v>4723</v>
      </c>
      <c r="N277" s="158"/>
      <c r="O277" s="158" t="s">
        <v>4724</v>
      </c>
      <c r="P277" s="158"/>
      <c r="Q277" s="158" t="s">
        <v>4725</v>
      </c>
      <c r="R277" s="158" t="s">
        <v>4319</v>
      </c>
      <c r="S277" s="158" t="s">
        <v>4304</v>
      </c>
      <c r="T277" s="158"/>
      <c r="U277" s="158" t="s">
        <v>2946</v>
      </c>
      <c r="V277" s="158" t="s">
        <v>2947</v>
      </c>
      <c r="W277" s="158"/>
      <c r="X277" s="158" t="s">
        <v>4726</v>
      </c>
      <c r="Y277" s="158" t="s">
        <v>3023</v>
      </c>
      <c r="Z277" s="158" t="s">
        <v>2951</v>
      </c>
    </row>
    <row r="278" spans="1:26" ht="15.75" customHeight="1">
      <c r="A278" s="157">
        <v>2</v>
      </c>
      <c r="B278" s="157">
        <v>179404286</v>
      </c>
      <c r="C278" s="157">
        <v>223329</v>
      </c>
      <c r="D278" s="158" t="s">
        <v>4727</v>
      </c>
      <c r="E278" s="157" t="s">
        <v>2760</v>
      </c>
      <c r="F278" s="157" t="s">
        <v>2759</v>
      </c>
      <c r="G278" s="157" t="s">
        <v>2934</v>
      </c>
      <c r="H278" s="159">
        <v>44197</v>
      </c>
      <c r="I278" s="158"/>
      <c r="J278" s="158"/>
      <c r="K278" s="158"/>
      <c r="L278" s="158" t="s">
        <v>4728</v>
      </c>
      <c r="M278" s="158" t="s">
        <v>4729</v>
      </c>
      <c r="N278" s="158"/>
      <c r="O278" s="158" t="s">
        <v>4730</v>
      </c>
      <c r="P278" s="158"/>
      <c r="Q278" s="158" t="s">
        <v>4731</v>
      </c>
      <c r="R278" s="158" t="s">
        <v>4319</v>
      </c>
      <c r="S278" s="158" t="s">
        <v>4304</v>
      </c>
      <c r="T278" s="158"/>
      <c r="U278" s="158" t="s">
        <v>2946</v>
      </c>
      <c r="V278" s="158" t="s">
        <v>2947</v>
      </c>
      <c r="W278" s="158"/>
      <c r="X278" s="158" t="s">
        <v>4732</v>
      </c>
      <c r="Y278" s="158" t="s">
        <v>4494</v>
      </c>
      <c r="Z278" s="158" t="s">
        <v>2951</v>
      </c>
    </row>
    <row r="279" spans="1:26" ht="15.75" customHeight="1">
      <c r="A279" s="157">
        <v>19</v>
      </c>
      <c r="B279" s="157">
        <v>45411941</v>
      </c>
      <c r="C279" s="157">
        <v>17864</v>
      </c>
      <c r="D279" s="158" t="s">
        <v>4733</v>
      </c>
      <c r="E279" s="157" t="s">
        <v>2778</v>
      </c>
      <c r="F279" s="157" t="s">
        <v>2744</v>
      </c>
      <c r="G279" s="157" t="s">
        <v>2934</v>
      </c>
      <c r="H279" s="159">
        <v>44197</v>
      </c>
      <c r="I279" s="158" t="s">
        <v>4734</v>
      </c>
      <c r="J279" s="158" t="s">
        <v>4735</v>
      </c>
      <c r="K279" s="158"/>
      <c r="L279" s="158" t="s">
        <v>4736</v>
      </c>
      <c r="M279" s="158" t="s">
        <v>4737</v>
      </c>
      <c r="N279" s="158" t="s">
        <v>4738</v>
      </c>
      <c r="O279" s="158" t="s">
        <v>4739</v>
      </c>
      <c r="P279" s="158" t="s">
        <v>4740</v>
      </c>
      <c r="Q279" s="158" t="s">
        <v>4741</v>
      </c>
      <c r="R279" s="158" t="s">
        <v>4319</v>
      </c>
      <c r="S279" s="158" t="s">
        <v>4742</v>
      </c>
      <c r="T279" s="158" t="s">
        <v>4743</v>
      </c>
      <c r="U279" s="158" t="s">
        <v>2946</v>
      </c>
      <c r="V279" s="158" t="s">
        <v>2947</v>
      </c>
      <c r="W279" s="158" t="s">
        <v>4744</v>
      </c>
      <c r="X279" s="158" t="s">
        <v>4745</v>
      </c>
      <c r="Y279" s="158" t="s">
        <v>2950</v>
      </c>
      <c r="Z279" s="158" t="s">
        <v>2951</v>
      </c>
    </row>
    <row r="280" spans="1:26" ht="15.75" customHeight="1">
      <c r="A280" s="157">
        <v>2</v>
      </c>
      <c r="B280" s="157">
        <v>223161876</v>
      </c>
      <c r="C280" s="157">
        <v>488038</v>
      </c>
      <c r="D280" s="158" t="s">
        <v>4746</v>
      </c>
      <c r="E280" s="157" t="s">
        <v>2744</v>
      </c>
      <c r="F280" s="157" t="s">
        <v>2760</v>
      </c>
      <c r="G280" s="157" t="s">
        <v>2934</v>
      </c>
      <c r="H280" s="159">
        <v>44197</v>
      </c>
      <c r="I280" s="158"/>
      <c r="J280" s="158"/>
      <c r="K280" s="158"/>
      <c r="L280" s="158" t="s">
        <v>4747</v>
      </c>
      <c r="M280" s="158" t="s">
        <v>4748</v>
      </c>
      <c r="N280" s="158"/>
      <c r="O280" s="158" t="s">
        <v>4749</v>
      </c>
      <c r="P280" s="158"/>
      <c r="Q280" s="158" t="s">
        <v>4750</v>
      </c>
      <c r="R280" s="158" t="s">
        <v>4319</v>
      </c>
      <c r="S280" s="158" t="s">
        <v>4751</v>
      </c>
      <c r="T280" s="158"/>
      <c r="U280" s="158" t="s">
        <v>2946</v>
      </c>
      <c r="V280" s="158" t="s">
        <v>2947</v>
      </c>
      <c r="W280" s="158" t="s">
        <v>4752</v>
      </c>
      <c r="X280" s="158" t="s">
        <v>4753</v>
      </c>
      <c r="Y280" s="158" t="s">
        <v>2950</v>
      </c>
      <c r="Z280" s="158" t="s">
        <v>2951</v>
      </c>
    </row>
    <row r="281" spans="1:26" ht="15.75" hidden="1" customHeight="1">
      <c r="A281" s="70">
        <v>15</v>
      </c>
      <c r="B281" s="70">
        <v>76673768</v>
      </c>
      <c r="C281" s="70">
        <v>427855</v>
      </c>
      <c r="D281" s="70" t="s">
        <v>4754</v>
      </c>
      <c r="E281" s="70" t="s">
        <v>2744</v>
      </c>
      <c r="F281" s="70" t="s">
        <v>2778</v>
      </c>
      <c r="G281" s="70" t="s">
        <v>2934</v>
      </c>
      <c r="H281" s="156">
        <v>44197</v>
      </c>
      <c r="I281" s="70"/>
      <c r="J281" s="70"/>
      <c r="K281" s="70"/>
      <c r="L281" s="70" t="s">
        <v>4755</v>
      </c>
      <c r="M281" s="70" t="s">
        <v>4756</v>
      </c>
      <c r="N281" s="70"/>
      <c r="O281" s="70" t="s">
        <v>4757</v>
      </c>
      <c r="P281" s="70"/>
      <c r="Q281" s="70" t="s">
        <v>4758</v>
      </c>
      <c r="R281" s="70" t="s">
        <v>3724</v>
      </c>
      <c r="S281" s="70" t="s">
        <v>4751</v>
      </c>
      <c r="T281" s="70"/>
      <c r="U281" s="70" t="s">
        <v>2946</v>
      </c>
      <c r="V281" s="70" t="s">
        <v>2947</v>
      </c>
      <c r="W281" s="70" t="s">
        <v>4759</v>
      </c>
      <c r="X281" s="70" t="s">
        <v>4760</v>
      </c>
      <c r="Y281" s="70" t="s">
        <v>3099</v>
      </c>
      <c r="Z281" s="70" t="s">
        <v>3919</v>
      </c>
    </row>
    <row r="282" spans="1:26" ht="15.75" customHeight="1">
      <c r="A282" s="157">
        <v>3</v>
      </c>
      <c r="B282" s="157">
        <v>15685920</v>
      </c>
      <c r="C282" s="157">
        <v>25020</v>
      </c>
      <c r="D282" s="158" t="s">
        <v>4761</v>
      </c>
      <c r="E282" s="157" t="s">
        <v>2760</v>
      </c>
      <c r="F282" s="157" t="s">
        <v>2759</v>
      </c>
      <c r="G282" s="157" t="s">
        <v>2934</v>
      </c>
      <c r="H282" s="159">
        <v>44197</v>
      </c>
      <c r="I282" s="158" t="s">
        <v>3360</v>
      </c>
      <c r="J282" s="158"/>
      <c r="K282" s="158"/>
      <c r="L282" s="158" t="s">
        <v>4762</v>
      </c>
      <c r="M282" s="158" t="s">
        <v>4763</v>
      </c>
      <c r="N282" s="158"/>
      <c r="O282" s="158" t="s">
        <v>4764</v>
      </c>
      <c r="P282" s="158"/>
      <c r="Q282" s="158" t="s">
        <v>4765</v>
      </c>
      <c r="R282" s="158" t="s">
        <v>4319</v>
      </c>
      <c r="S282" s="158" t="s">
        <v>4751</v>
      </c>
      <c r="T282" s="158"/>
      <c r="U282" s="158" t="s">
        <v>2946</v>
      </c>
      <c r="V282" s="158" t="s">
        <v>2947</v>
      </c>
      <c r="W282" s="158" t="s">
        <v>4766</v>
      </c>
      <c r="X282" s="158" t="s">
        <v>4767</v>
      </c>
      <c r="Y282" s="158" t="s">
        <v>3716</v>
      </c>
      <c r="Z282" s="158" t="s">
        <v>2951</v>
      </c>
    </row>
    <row r="283" spans="1:26" ht="15.75" customHeight="1">
      <c r="A283" s="157">
        <v>10</v>
      </c>
      <c r="B283" s="157">
        <v>90708573</v>
      </c>
      <c r="C283" s="157">
        <v>65449</v>
      </c>
      <c r="D283" s="158" t="s">
        <v>4768</v>
      </c>
      <c r="E283" s="157" t="s">
        <v>2760</v>
      </c>
      <c r="F283" s="157" t="s">
        <v>2759</v>
      </c>
      <c r="G283" s="157" t="s">
        <v>2934</v>
      </c>
      <c r="H283" s="159">
        <v>44197</v>
      </c>
      <c r="I283" s="158"/>
      <c r="J283" s="158"/>
      <c r="K283" s="158"/>
      <c r="L283" s="158" t="s">
        <v>4769</v>
      </c>
      <c r="M283" s="158" t="s">
        <v>4770</v>
      </c>
      <c r="N283" s="158"/>
      <c r="O283" s="158" t="s">
        <v>4771</v>
      </c>
      <c r="P283" s="158"/>
      <c r="Q283" s="158" t="s">
        <v>4772</v>
      </c>
      <c r="R283" s="158" t="s">
        <v>4319</v>
      </c>
      <c r="S283" s="158" t="s">
        <v>4751</v>
      </c>
      <c r="T283" s="158"/>
      <c r="U283" s="158" t="s">
        <v>2946</v>
      </c>
      <c r="V283" s="158" t="s">
        <v>2947</v>
      </c>
      <c r="W283" s="158" t="s">
        <v>4773</v>
      </c>
      <c r="X283" s="158" t="s">
        <v>4774</v>
      </c>
      <c r="Y283" s="158" t="s">
        <v>2950</v>
      </c>
      <c r="Z283" s="158" t="s">
        <v>2951</v>
      </c>
    </row>
    <row r="284" spans="1:26" ht="15.75" customHeight="1">
      <c r="A284" s="157">
        <v>18</v>
      </c>
      <c r="B284" s="157">
        <v>29121154</v>
      </c>
      <c r="C284" s="157">
        <v>16817</v>
      </c>
      <c r="D284" s="158" t="s">
        <v>4775</v>
      </c>
      <c r="E284" s="157" t="s">
        <v>2759</v>
      </c>
      <c r="F284" s="157" t="s">
        <v>2760</v>
      </c>
      <c r="G284" s="157" t="s">
        <v>2934</v>
      </c>
      <c r="H284" s="159">
        <v>44197</v>
      </c>
      <c r="I284" s="158"/>
      <c r="J284" s="158"/>
      <c r="K284" s="158"/>
      <c r="L284" s="158" t="s">
        <v>4776</v>
      </c>
      <c r="M284" s="158" t="s">
        <v>4777</v>
      </c>
      <c r="N284" s="158"/>
      <c r="O284" s="158" t="s">
        <v>4778</v>
      </c>
      <c r="P284" s="158"/>
      <c r="Q284" s="158" t="s">
        <v>4779</v>
      </c>
      <c r="R284" s="158" t="s">
        <v>4319</v>
      </c>
      <c r="S284" s="158" t="s">
        <v>4751</v>
      </c>
      <c r="T284" s="158"/>
      <c r="U284" s="158" t="s">
        <v>2946</v>
      </c>
      <c r="V284" s="158" t="s">
        <v>2947</v>
      </c>
      <c r="W284" s="158" t="s">
        <v>4780</v>
      </c>
      <c r="X284" s="158" t="s">
        <v>4781</v>
      </c>
      <c r="Y284" s="158" t="s">
        <v>4351</v>
      </c>
      <c r="Z284" s="158" t="s">
        <v>2951</v>
      </c>
    </row>
    <row r="285" spans="1:26" ht="15.75" hidden="1" customHeight="1">
      <c r="A285" s="70">
        <v>10</v>
      </c>
      <c r="B285" s="70">
        <v>17083159</v>
      </c>
      <c r="C285" s="70">
        <v>6689</v>
      </c>
      <c r="D285" s="70" t="s">
        <v>4782</v>
      </c>
      <c r="E285" s="70" t="s">
        <v>2760</v>
      </c>
      <c r="F285" s="70" t="s">
        <v>2759</v>
      </c>
      <c r="G285" s="70" t="s">
        <v>2934</v>
      </c>
      <c r="H285" s="156">
        <v>44197</v>
      </c>
      <c r="I285" s="70" t="s">
        <v>3259</v>
      </c>
      <c r="J285" s="70" t="s">
        <v>3384</v>
      </c>
      <c r="K285" s="70"/>
      <c r="L285" s="70" t="s">
        <v>4783</v>
      </c>
      <c r="M285" s="70" t="s">
        <v>4784</v>
      </c>
      <c r="N285" s="70"/>
      <c r="O285" s="70" t="s">
        <v>4785</v>
      </c>
      <c r="P285" s="70"/>
      <c r="Q285" s="70" t="s">
        <v>4786</v>
      </c>
      <c r="R285" s="70" t="s">
        <v>3724</v>
      </c>
      <c r="S285" s="70" t="s">
        <v>4751</v>
      </c>
      <c r="T285" s="70"/>
      <c r="U285" s="70" t="s">
        <v>2946</v>
      </c>
      <c r="V285" s="70" t="s">
        <v>2947</v>
      </c>
      <c r="W285" s="70" t="s">
        <v>4787</v>
      </c>
      <c r="X285" s="70" t="s">
        <v>3033</v>
      </c>
      <c r="Y285" s="70" t="s">
        <v>2950</v>
      </c>
      <c r="Z285" s="70" t="s">
        <v>2951</v>
      </c>
    </row>
    <row r="286" spans="1:26" ht="15.75" customHeight="1">
      <c r="A286" s="157">
        <v>19</v>
      </c>
      <c r="B286" s="157">
        <v>13008527</v>
      </c>
      <c r="C286" s="157">
        <v>2086</v>
      </c>
      <c r="D286" s="158" t="s">
        <v>4788</v>
      </c>
      <c r="E286" s="157" t="s">
        <v>2760</v>
      </c>
      <c r="F286" s="157" t="s">
        <v>2759</v>
      </c>
      <c r="G286" s="157" t="s">
        <v>2934</v>
      </c>
      <c r="H286" s="159">
        <v>44197</v>
      </c>
      <c r="I286" s="158" t="s">
        <v>3360</v>
      </c>
      <c r="J286" s="158" t="s">
        <v>3047</v>
      </c>
      <c r="K286" s="158"/>
      <c r="L286" s="158" t="s">
        <v>4789</v>
      </c>
      <c r="M286" s="158" t="s">
        <v>3093</v>
      </c>
      <c r="N286" s="158"/>
      <c r="O286" s="158" t="s">
        <v>3094</v>
      </c>
      <c r="P286" s="158"/>
      <c r="Q286" s="158" t="s">
        <v>4790</v>
      </c>
      <c r="R286" s="158" t="s">
        <v>4319</v>
      </c>
      <c r="S286" s="158" t="s">
        <v>4751</v>
      </c>
      <c r="T286" s="158"/>
      <c r="U286" s="158" t="s">
        <v>2946</v>
      </c>
      <c r="V286" s="158" t="s">
        <v>2947</v>
      </c>
      <c r="W286" s="158" t="s">
        <v>4791</v>
      </c>
      <c r="X286" s="158" t="s">
        <v>3098</v>
      </c>
      <c r="Y286" s="158" t="s">
        <v>3099</v>
      </c>
      <c r="Z286" s="158" t="s">
        <v>2951</v>
      </c>
    </row>
    <row r="287" spans="1:26" ht="15.75" customHeight="1">
      <c r="A287" s="157">
        <v>1</v>
      </c>
      <c r="B287" s="157">
        <v>220364621</v>
      </c>
      <c r="C287" s="157">
        <v>100787</v>
      </c>
      <c r="D287" s="158" t="s">
        <v>4792</v>
      </c>
      <c r="E287" s="157" t="s">
        <v>2760</v>
      </c>
      <c r="F287" s="157" t="s">
        <v>2759</v>
      </c>
      <c r="G287" s="157" t="s">
        <v>2934</v>
      </c>
      <c r="H287" s="159">
        <v>44197</v>
      </c>
      <c r="I287" s="158" t="s">
        <v>3729</v>
      </c>
      <c r="J287" s="158"/>
      <c r="K287" s="158"/>
      <c r="L287" s="158" t="s">
        <v>4793</v>
      </c>
      <c r="M287" s="158" t="s">
        <v>4794</v>
      </c>
      <c r="N287" s="158"/>
      <c r="O287" s="158" t="s">
        <v>4795</v>
      </c>
      <c r="P287" s="158"/>
      <c r="Q287" s="158" t="s">
        <v>4796</v>
      </c>
      <c r="R287" s="158" t="s">
        <v>4319</v>
      </c>
      <c r="S287" s="158" t="s">
        <v>4751</v>
      </c>
      <c r="T287" s="158"/>
      <c r="U287" s="158" t="s">
        <v>2946</v>
      </c>
      <c r="V287" s="158" t="s">
        <v>2947</v>
      </c>
      <c r="W287" s="158" t="s">
        <v>4797</v>
      </c>
      <c r="X287" s="158" t="s">
        <v>4798</v>
      </c>
      <c r="Y287" s="158" t="s">
        <v>2950</v>
      </c>
      <c r="Z287" s="158" t="s">
        <v>3919</v>
      </c>
    </row>
    <row r="288" spans="1:26" ht="15.75" customHeight="1">
      <c r="A288" s="157">
        <v>1</v>
      </c>
      <c r="B288" s="157">
        <v>94466422</v>
      </c>
      <c r="C288" s="157">
        <v>99463</v>
      </c>
      <c r="D288" s="158" t="s">
        <v>4799</v>
      </c>
      <c r="E288" s="157" t="s">
        <v>2744</v>
      </c>
      <c r="F288" s="157" t="s">
        <v>2778</v>
      </c>
      <c r="G288" s="157" t="s">
        <v>2934</v>
      </c>
      <c r="H288" s="159">
        <v>44197</v>
      </c>
      <c r="I288" s="158" t="s">
        <v>2974</v>
      </c>
      <c r="J288" s="158" t="s">
        <v>3360</v>
      </c>
      <c r="K288" s="158"/>
      <c r="L288" s="158" t="s">
        <v>4800</v>
      </c>
      <c r="M288" s="158" t="s">
        <v>4801</v>
      </c>
      <c r="N288" s="158"/>
      <c r="O288" s="158" t="s">
        <v>4802</v>
      </c>
      <c r="P288" s="158"/>
      <c r="Q288" s="158" t="s">
        <v>4803</v>
      </c>
      <c r="R288" s="158" t="s">
        <v>4319</v>
      </c>
      <c r="S288" s="158" t="s">
        <v>4751</v>
      </c>
      <c r="T288" s="158"/>
      <c r="U288" s="158" t="s">
        <v>2946</v>
      </c>
      <c r="V288" s="158" t="s">
        <v>2947</v>
      </c>
      <c r="W288" s="158" t="s">
        <v>4804</v>
      </c>
      <c r="X288" s="158" t="s">
        <v>3209</v>
      </c>
      <c r="Y288" s="158" t="s">
        <v>2950</v>
      </c>
      <c r="Z288" s="158" t="s">
        <v>2951</v>
      </c>
    </row>
    <row r="289" spans="1:26" ht="15.75" customHeight="1">
      <c r="A289" s="157">
        <v>16</v>
      </c>
      <c r="B289" s="157">
        <v>89211713</v>
      </c>
      <c r="C289" s="157">
        <v>569646</v>
      </c>
      <c r="D289" s="158" t="s">
        <v>4805</v>
      </c>
      <c r="E289" s="157" t="s">
        <v>2744</v>
      </c>
      <c r="F289" s="157" t="s">
        <v>2778</v>
      </c>
      <c r="G289" s="157" t="s">
        <v>2934</v>
      </c>
      <c r="H289" s="159">
        <v>44197</v>
      </c>
      <c r="I289" s="158" t="s">
        <v>3729</v>
      </c>
      <c r="J289" s="158"/>
      <c r="K289" s="158"/>
      <c r="L289" s="158" t="s">
        <v>4806</v>
      </c>
      <c r="M289" s="158" t="s">
        <v>4807</v>
      </c>
      <c r="N289" s="158"/>
      <c r="O289" s="158" t="s">
        <v>4808</v>
      </c>
      <c r="P289" s="158"/>
      <c r="Q289" s="158" t="s">
        <v>4809</v>
      </c>
      <c r="R289" s="158" t="s">
        <v>4319</v>
      </c>
      <c r="S289" s="158" t="s">
        <v>4751</v>
      </c>
      <c r="T289" s="158"/>
      <c r="U289" s="158" t="s">
        <v>2946</v>
      </c>
      <c r="V289" s="158" t="s">
        <v>2947</v>
      </c>
      <c r="W289" s="158"/>
      <c r="X289" s="158" t="s">
        <v>4810</v>
      </c>
      <c r="Y289" s="158" t="s">
        <v>4494</v>
      </c>
      <c r="Z289" s="158" t="s">
        <v>2951</v>
      </c>
    </row>
    <row r="290" spans="1:26" ht="15.75" customHeight="1">
      <c r="A290" s="157">
        <v>11</v>
      </c>
      <c r="B290" s="157">
        <v>22257823</v>
      </c>
      <c r="C290" s="157">
        <v>217144</v>
      </c>
      <c r="D290" s="158" t="s">
        <v>4811</v>
      </c>
      <c r="E290" s="157" t="s">
        <v>2760</v>
      </c>
      <c r="F290" s="157" t="s">
        <v>2759</v>
      </c>
      <c r="G290" s="157" t="s">
        <v>2934</v>
      </c>
      <c r="H290" s="159">
        <v>44197</v>
      </c>
      <c r="I290" s="158" t="s">
        <v>2974</v>
      </c>
      <c r="J290" s="158" t="s">
        <v>3113</v>
      </c>
      <c r="K290" s="158"/>
      <c r="L290" s="158" t="s">
        <v>4812</v>
      </c>
      <c r="M290" s="158" t="s">
        <v>4813</v>
      </c>
      <c r="N290" s="158"/>
      <c r="O290" s="158" t="s">
        <v>4814</v>
      </c>
      <c r="P290" s="158"/>
      <c r="Q290" s="158" t="s">
        <v>4815</v>
      </c>
      <c r="R290" s="158" t="s">
        <v>4319</v>
      </c>
      <c r="S290" s="158" t="s">
        <v>4751</v>
      </c>
      <c r="T290" s="158"/>
      <c r="U290" s="158" t="s">
        <v>2946</v>
      </c>
      <c r="V290" s="158" t="s">
        <v>2947</v>
      </c>
      <c r="W290" s="158"/>
      <c r="X290" s="158" t="s">
        <v>4816</v>
      </c>
      <c r="Y290" s="158" t="s">
        <v>3658</v>
      </c>
      <c r="Z290" s="158" t="s">
        <v>2951</v>
      </c>
    </row>
    <row r="291" spans="1:26" ht="15.75" customHeight="1">
      <c r="A291" s="157">
        <v>7</v>
      </c>
      <c r="B291" s="157">
        <v>65551784</v>
      </c>
      <c r="C291" s="157">
        <v>372306</v>
      </c>
      <c r="D291" s="158" t="s">
        <v>4817</v>
      </c>
      <c r="E291" s="157" t="s">
        <v>2760</v>
      </c>
      <c r="F291" s="157" t="s">
        <v>2759</v>
      </c>
      <c r="G291" s="157" t="s">
        <v>2934</v>
      </c>
      <c r="H291" s="159">
        <v>44197</v>
      </c>
      <c r="I291" s="158" t="s">
        <v>2974</v>
      </c>
      <c r="J291" s="158" t="s">
        <v>3305</v>
      </c>
      <c r="K291" s="158"/>
      <c r="L291" s="158" t="s">
        <v>4818</v>
      </c>
      <c r="M291" s="158" t="s">
        <v>4819</v>
      </c>
      <c r="N291" s="158"/>
      <c r="O291" s="158" t="s">
        <v>4820</v>
      </c>
      <c r="P291" s="158"/>
      <c r="Q291" s="158" t="s">
        <v>4821</v>
      </c>
      <c r="R291" s="158" t="s">
        <v>4319</v>
      </c>
      <c r="S291" s="158" t="s">
        <v>4751</v>
      </c>
      <c r="T291" s="158"/>
      <c r="U291" s="158" t="s">
        <v>2946</v>
      </c>
      <c r="V291" s="158" t="s">
        <v>2947</v>
      </c>
      <c r="W291" s="158"/>
      <c r="X291" s="158" t="s">
        <v>4822</v>
      </c>
      <c r="Y291" s="158" t="s">
        <v>3716</v>
      </c>
      <c r="Z291" s="158" t="s">
        <v>2951</v>
      </c>
    </row>
    <row r="292" spans="1:26" ht="15.75" customHeight="1">
      <c r="A292" s="157">
        <v>17</v>
      </c>
      <c r="B292" s="157">
        <v>17117130</v>
      </c>
      <c r="C292" s="157">
        <v>253258</v>
      </c>
      <c r="D292" s="158" t="s">
        <v>4823</v>
      </c>
      <c r="E292" s="157" t="s">
        <v>2760</v>
      </c>
      <c r="F292" s="157" t="s">
        <v>2759</v>
      </c>
      <c r="G292" s="157" t="s">
        <v>2934</v>
      </c>
      <c r="H292" s="159">
        <v>44197</v>
      </c>
      <c r="I292" s="158"/>
      <c r="J292" s="158"/>
      <c r="K292" s="158"/>
      <c r="L292" s="158" t="s">
        <v>4824</v>
      </c>
      <c r="M292" s="158" t="s">
        <v>4825</v>
      </c>
      <c r="N292" s="158"/>
      <c r="O292" s="158" t="s">
        <v>4826</v>
      </c>
      <c r="P292" s="158"/>
      <c r="Q292" s="158" t="s">
        <v>4827</v>
      </c>
      <c r="R292" s="158" t="s">
        <v>4319</v>
      </c>
      <c r="S292" s="158" t="s">
        <v>4751</v>
      </c>
      <c r="T292" s="158"/>
      <c r="U292" s="158" t="s">
        <v>2946</v>
      </c>
      <c r="V292" s="158" t="s">
        <v>2947</v>
      </c>
      <c r="W292" s="158"/>
      <c r="X292" s="158" t="s">
        <v>4828</v>
      </c>
      <c r="Y292" s="158" t="s">
        <v>3292</v>
      </c>
      <c r="Z292" s="158" t="s">
        <v>2951</v>
      </c>
    </row>
    <row r="293" spans="1:26" ht="15.75" customHeight="1">
      <c r="A293" s="157">
        <v>7</v>
      </c>
      <c r="B293" s="157">
        <v>128489402</v>
      </c>
      <c r="C293" s="157">
        <v>620418</v>
      </c>
      <c r="D293" s="158" t="s">
        <v>4829</v>
      </c>
      <c r="E293" s="157" t="s">
        <v>2744</v>
      </c>
      <c r="F293" s="157" t="s">
        <v>2778</v>
      </c>
      <c r="G293" s="157" t="s">
        <v>2934</v>
      </c>
      <c r="H293" s="159">
        <v>44197</v>
      </c>
      <c r="I293" s="158"/>
      <c r="J293" s="158"/>
      <c r="K293" s="158"/>
      <c r="L293" s="158" t="s">
        <v>4830</v>
      </c>
      <c r="M293" s="158" t="s">
        <v>4831</v>
      </c>
      <c r="N293" s="158"/>
      <c r="O293" s="158" t="s">
        <v>4832</v>
      </c>
      <c r="P293" s="158"/>
      <c r="Q293" s="158" t="s">
        <v>4833</v>
      </c>
      <c r="R293" s="158" t="s">
        <v>4319</v>
      </c>
      <c r="S293" s="158" t="s">
        <v>4751</v>
      </c>
      <c r="T293" s="158"/>
      <c r="U293" s="158" t="s">
        <v>2946</v>
      </c>
      <c r="V293" s="158" t="s">
        <v>2947</v>
      </c>
      <c r="W293" s="158"/>
      <c r="X293" s="158" t="s">
        <v>4834</v>
      </c>
      <c r="Y293" s="158" t="s">
        <v>3292</v>
      </c>
      <c r="Z293" s="158" t="s">
        <v>2951</v>
      </c>
    </row>
    <row r="294" spans="1:26" ht="15.75" customHeight="1">
      <c r="A294" s="157">
        <v>9</v>
      </c>
      <c r="B294" s="157">
        <v>34648169</v>
      </c>
      <c r="C294" s="157">
        <v>25215</v>
      </c>
      <c r="D294" s="158" t="s">
        <v>4835</v>
      </c>
      <c r="E294" s="157" t="s">
        <v>2760</v>
      </c>
      <c r="F294" s="157" t="s">
        <v>2759</v>
      </c>
      <c r="G294" s="157" t="s">
        <v>2934</v>
      </c>
      <c r="H294" s="159">
        <v>44197</v>
      </c>
      <c r="I294" s="158"/>
      <c r="J294" s="158"/>
      <c r="K294" s="158"/>
      <c r="L294" s="158" t="s">
        <v>4836</v>
      </c>
      <c r="M294" s="158" t="s">
        <v>4837</v>
      </c>
      <c r="N294" s="158"/>
      <c r="O294" s="158" t="s">
        <v>4838</v>
      </c>
      <c r="P294" s="158"/>
      <c r="Q294" s="158" t="s">
        <v>4839</v>
      </c>
      <c r="R294" s="158" t="s">
        <v>4319</v>
      </c>
      <c r="S294" s="158" t="s">
        <v>4751</v>
      </c>
      <c r="T294" s="158"/>
      <c r="U294" s="158" t="s">
        <v>2946</v>
      </c>
      <c r="V294" s="158" t="s">
        <v>2947</v>
      </c>
      <c r="W294" s="158"/>
      <c r="X294" s="158" t="s">
        <v>4840</v>
      </c>
      <c r="Y294" s="158" t="s">
        <v>3658</v>
      </c>
      <c r="Z294" s="158" t="s">
        <v>2951</v>
      </c>
    </row>
    <row r="295" spans="1:26" ht="15.75" customHeight="1">
      <c r="A295" s="157">
        <v>1</v>
      </c>
      <c r="B295" s="157">
        <v>45798452</v>
      </c>
      <c r="C295" s="157">
        <v>554017</v>
      </c>
      <c r="D295" s="158" t="s">
        <v>4841</v>
      </c>
      <c r="E295" s="157" t="s">
        <v>2760</v>
      </c>
      <c r="F295" s="157" t="s">
        <v>2759</v>
      </c>
      <c r="G295" s="157" t="s">
        <v>2934</v>
      </c>
      <c r="H295" s="159">
        <v>44197</v>
      </c>
      <c r="I295" s="158"/>
      <c r="J295" s="158"/>
      <c r="K295" s="158"/>
      <c r="L295" s="158" t="s">
        <v>4842</v>
      </c>
      <c r="M295" s="158" t="s">
        <v>4597</v>
      </c>
      <c r="N295" s="158"/>
      <c r="O295" s="158" t="s">
        <v>4598</v>
      </c>
      <c r="P295" s="158"/>
      <c r="Q295" s="158" t="s">
        <v>4843</v>
      </c>
      <c r="R295" s="158" t="s">
        <v>4319</v>
      </c>
      <c r="S295" s="158" t="s">
        <v>4751</v>
      </c>
      <c r="T295" s="158"/>
      <c r="U295" s="158" t="s">
        <v>2946</v>
      </c>
      <c r="V295" s="158" t="s">
        <v>2947</v>
      </c>
      <c r="W295" s="158"/>
      <c r="X295" s="158" t="s">
        <v>4041</v>
      </c>
      <c r="Y295" s="158" t="s">
        <v>4494</v>
      </c>
      <c r="Z295" s="158" t="s">
        <v>2951</v>
      </c>
    </row>
    <row r="296" spans="1:26" ht="15.75" customHeight="1">
      <c r="A296" s="157">
        <v>13</v>
      </c>
      <c r="B296" s="157">
        <v>101101515</v>
      </c>
      <c r="C296" s="157">
        <v>553941</v>
      </c>
      <c r="D296" s="158" t="s">
        <v>4844</v>
      </c>
      <c r="E296" s="157" t="s">
        <v>2744</v>
      </c>
      <c r="F296" s="157" t="s">
        <v>2778</v>
      </c>
      <c r="G296" s="157" t="s">
        <v>2934</v>
      </c>
      <c r="H296" s="159">
        <v>44197</v>
      </c>
      <c r="I296" s="158"/>
      <c r="J296" s="158"/>
      <c r="K296" s="158"/>
      <c r="L296" s="158" t="s">
        <v>4845</v>
      </c>
      <c r="M296" s="158" t="s">
        <v>4846</v>
      </c>
      <c r="N296" s="158"/>
      <c r="O296" s="158" t="s">
        <v>4847</v>
      </c>
      <c r="P296" s="158"/>
      <c r="Q296" s="158" t="s">
        <v>4848</v>
      </c>
      <c r="R296" s="158" t="s">
        <v>4319</v>
      </c>
      <c r="S296" s="158" t="s">
        <v>4751</v>
      </c>
      <c r="T296" s="158"/>
      <c r="U296" s="158" t="s">
        <v>2946</v>
      </c>
      <c r="V296" s="158" t="s">
        <v>2947</v>
      </c>
      <c r="W296" s="158"/>
      <c r="X296" s="158" t="s">
        <v>4849</v>
      </c>
      <c r="Y296" s="158" t="s">
        <v>4850</v>
      </c>
      <c r="Z296" s="158" t="s">
        <v>2951</v>
      </c>
    </row>
    <row r="297" spans="1:26" ht="15.75" customHeight="1">
      <c r="A297" s="157">
        <v>9</v>
      </c>
      <c r="B297" s="157">
        <v>134397500</v>
      </c>
      <c r="C297" s="157">
        <v>194962</v>
      </c>
      <c r="D297" s="158" t="s">
        <v>4851</v>
      </c>
      <c r="E297" s="157" t="s">
        <v>2744</v>
      </c>
      <c r="F297" s="157" t="s">
        <v>2778</v>
      </c>
      <c r="G297" s="157" t="s">
        <v>2934</v>
      </c>
      <c r="H297" s="159">
        <v>44197</v>
      </c>
      <c r="I297" s="158" t="s">
        <v>3259</v>
      </c>
      <c r="J297" s="158" t="s">
        <v>3928</v>
      </c>
      <c r="K297" s="158"/>
      <c r="L297" s="158" t="s">
        <v>4852</v>
      </c>
      <c r="M297" s="158" t="s">
        <v>4853</v>
      </c>
      <c r="N297" s="158"/>
      <c r="O297" s="158" t="s">
        <v>4854</v>
      </c>
      <c r="P297" s="158"/>
      <c r="Q297" s="158" t="s">
        <v>4855</v>
      </c>
      <c r="R297" s="158" t="s">
        <v>4319</v>
      </c>
      <c r="S297" s="158" t="s">
        <v>4751</v>
      </c>
      <c r="T297" s="158"/>
      <c r="U297" s="158" t="s">
        <v>2946</v>
      </c>
      <c r="V297" s="158" t="s">
        <v>2947</v>
      </c>
      <c r="W297" s="158"/>
      <c r="X297" s="158" t="s">
        <v>4147</v>
      </c>
      <c r="Y297" s="158" t="s">
        <v>3099</v>
      </c>
      <c r="Z297" s="158" t="s">
        <v>2951</v>
      </c>
    </row>
    <row r="298" spans="1:26" ht="15.75" customHeight="1">
      <c r="A298" s="157">
        <v>3</v>
      </c>
      <c r="B298" s="157">
        <v>38592977</v>
      </c>
      <c r="C298" s="157">
        <v>67937</v>
      </c>
      <c r="D298" s="158" t="s">
        <v>4856</v>
      </c>
      <c r="E298" s="157" t="s">
        <v>2744</v>
      </c>
      <c r="F298" s="157" t="s">
        <v>2778</v>
      </c>
      <c r="G298" s="157" t="s">
        <v>2934</v>
      </c>
      <c r="H298" s="159">
        <v>44197</v>
      </c>
      <c r="I298" s="158"/>
      <c r="J298" s="158"/>
      <c r="K298" s="158"/>
      <c r="L298" s="158" t="s">
        <v>4857</v>
      </c>
      <c r="M298" s="158" t="s">
        <v>4858</v>
      </c>
      <c r="N298" s="158"/>
      <c r="O298" s="158" t="s">
        <v>4859</v>
      </c>
      <c r="P298" s="158"/>
      <c r="Q298" s="158" t="s">
        <v>4860</v>
      </c>
      <c r="R298" s="158" t="s">
        <v>4319</v>
      </c>
      <c r="S298" s="158" t="s">
        <v>4751</v>
      </c>
      <c r="T298" s="158"/>
      <c r="U298" s="158" t="s">
        <v>2946</v>
      </c>
      <c r="V298" s="158" t="s">
        <v>2947</v>
      </c>
      <c r="W298" s="158"/>
      <c r="X298" s="158" t="s">
        <v>3784</v>
      </c>
      <c r="Y298" s="158" t="s">
        <v>2950</v>
      </c>
      <c r="Z298" s="158" t="s">
        <v>2951</v>
      </c>
    </row>
    <row r="299" spans="1:26" ht="15.75" customHeight="1">
      <c r="A299" s="160">
        <v>1</v>
      </c>
      <c r="B299" s="160">
        <v>201328344</v>
      </c>
      <c r="C299" s="160">
        <v>181636</v>
      </c>
      <c r="D299" s="158" t="s">
        <v>4861</v>
      </c>
      <c r="E299" s="160" t="s">
        <v>2744</v>
      </c>
      <c r="F299" s="160" t="s">
        <v>2778</v>
      </c>
      <c r="G299" s="160" t="s">
        <v>2934</v>
      </c>
      <c r="H299" s="161">
        <v>44197</v>
      </c>
      <c r="I299" s="162"/>
      <c r="J299" s="162"/>
      <c r="K299" s="162"/>
      <c r="L299" s="162" t="s">
        <v>4862</v>
      </c>
      <c r="M299" s="162" t="s">
        <v>4863</v>
      </c>
      <c r="N299" s="158"/>
      <c r="O299" s="158" t="s">
        <v>4864</v>
      </c>
      <c r="P299" s="158"/>
      <c r="Q299" s="158" t="s">
        <v>4865</v>
      </c>
      <c r="R299" s="158" t="s">
        <v>4319</v>
      </c>
      <c r="S299" s="158" t="s">
        <v>4751</v>
      </c>
      <c r="T299" s="158"/>
      <c r="U299" s="158" t="s">
        <v>2946</v>
      </c>
      <c r="V299" s="158" t="s">
        <v>2947</v>
      </c>
      <c r="W299" s="158"/>
      <c r="X299" s="158" t="s">
        <v>4866</v>
      </c>
      <c r="Y299" s="158" t="s">
        <v>3292</v>
      </c>
      <c r="Z299" s="158" t="s">
        <v>2951</v>
      </c>
    </row>
    <row r="300" spans="1:26" ht="15.75" customHeight="1">
      <c r="A300" s="196" t="s">
        <v>4867</v>
      </c>
      <c r="B300" s="197"/>
      <c r="C300" s="197"/>
      <c r="D300" s="197"/>
      <c r="E300" s="197"/>
      <c r="F300" s="197"/>
      <c r="G300" s="197"/>
      <c r="H300" s="197"/>
      <c r="I300" s="197"/>
      <c r="J300" s="197"/>
      <c r="K300" s="197"/>
      <c r="L300" s="197"/>
      <c r="M300" s="197"/>
      <c r="N300" s="107"/>
      <c r="O300" s="107"/>
      <c r="P300" s="107"/>
      <c r="Q300" s="107"/>
      <c r="R300" s="107"/>
      <c r="S300" s="107"/>
      <c r="T300" s="107"/>
      <c r="U300" s="107"/>
      <c r="V300" s="107"/>
      <c r="W300" s="107"/>
      <c r="X300" s="107"/>
      <c r="Y300" s="107"/>
      <c r="Z300" s="107"/>
    </row>
    <row r="301" spans="1:26" ht="15.75" customHeight="1">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ht="15.75" customHeight="1">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ht="15.75" customHeight="1">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ht="15.75" customHeight="1">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ht="15.75" customHeight="1">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ht="15.75" customHeight="1">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ht="15.75" customHeight="1">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ht="15.75" customHeight="1">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ht="15.75" customHeight="1">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ht="15.75" customHeight="1">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ht="15.75" customHeight="1">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ht="15.75" customHeight="1">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ht="15.75" customHeight="1">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ht="15.75" customHeight="1">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ht="15.75" customHeight="1">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ht="15.75" customHeight="1">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ht="15.75" customHeight="1">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ht="15.75" customHeight="1">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ht="15.75" customHeight="1">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ht="15.75" customHeight="1">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ht="15.75" customHeight="1">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ht="15.75" customHeight="1">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ht="15.75" customHeight="1">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ht="15.75" customHeight="1">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ht="15.75" customHeight="1">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ht="15.75" customHeight="1">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ht="15.75" customHeight="1">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ht="15.75" customHeight="1">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ht="15.75" customHeight="1">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ht="15.75" customHeight="1">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ht="15.75" customHeight="1">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ht="15.75" customHeight="1">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ht="15.75" customHeight="1">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ht="15.75" customHeight="1">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ht="15.75" customHeight="1">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ht="15.75" customHeight="1">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ht="15.75" customHeight="1">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ht="15.75" customHeight="1">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ht="15.75" customHeight="1">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ht="15.75" customHeight="1">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ht="15.75" customHeight="1">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ht="15.75" customHeight="1">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ht="15.75" customHeight="1">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ht="15.75" customHeight="1">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ht="15.75" customHeight="1">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ht="15.75" customHeight="1">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ht="15.75" customHeight="1">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ht="15.75" customHeight="1">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ht="15.75" customHeight="1">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ht="15.75" customHeight="1">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ht="15.75" customHeight="1">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ht="15.75" customHeight="1">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ht="15.75" customHeight="1">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ht="15.75" customHeight="1">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ht="15.75" customHeight="1">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ht="15.75" customHeight="1">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ht="15.75" customHeight="1">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ht="15.75" customHeight="1">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ht="15.75" customHeight="1">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ht="15.75" customHeight="1">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ht="15.75" customHeight="1">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ht="15.75" customHeight="1">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ht="15.75" customHeight="1">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ht="15.75" customHeight="1">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ht="15.75" customHeight="1">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ht="15.75" customHeight="1">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ht="15.75" customHeight="1">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ht="15.75" customHeight="1">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ht="15.75" customHeight="1">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ht="15.75" customHeight="1">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ht="15.75" customHeight="1">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ht="15.75" customHeight="1">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ht="15.75" customHeight="1">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ht="15.75" customHeight="1">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ht="15.75" customHeight="1">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ht="15.75" customHeight="1">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ht="15.75" customHeight="1">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ht="15.75" customHeight="1">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ht="15.75" customHeight="1">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ht="15.75" customHeight="1">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ht="15.75" customHeight="1">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ht="15.75" customHeight="1">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ht="15.75" customHeight="1">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ht="15.75" customHeight="1">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ht="15.75" customHeight="1">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ht="15.75" customHeight="1">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ht="15.75" customHeight="1">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ht="15.75" customHeight="1">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ht="15.75" customHeight="1">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ht="15.75" customHeight="1">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ht="15.75" customHeight="1">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ht="15.75" customHeight="1">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ht="15.75" customHeight="1">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ht="15.75" customHeight="1">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ht="15.75" customHeight="1">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ht="15.75" customHeight="1">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ht="15.75" customHeight="1">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ht="15.75" customHeight="1">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ht="15.75" customHeight="1">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ht="15.75" customHeight="1">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ht="15.75" customHeight="1">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ht="15.75" customHeight="1">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ht="15.75" customHeight="1">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ht="15.75" customHeight="1">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ht="15.75" customHeight="1">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ht="15.75" customHeight="1">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ht="15.75" customHeight="1">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ht="15.75" customHeight="1">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ht="15.75" customHeight="1">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ht="15.75" customHeight="1">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ht="15.75" customHeight="1">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ht="15.75" customHeight="1">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ht="15.75" customHeight="1">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ht="15.75" customHeight="1">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ht="15.75" customHeight="1">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ht="15.75" customHeight="1">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ht="15.75" customHeight="1">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ht="15.75" customHeight="1">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ht="15.75" customHeight="1">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ht="15.75" customHeight="1">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ht="15.75" customHeight="1">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ht="15.75" customHeight="1">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ht="15.75" customHeight="1">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ht="15.75" customHeight="1">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ht="15.75" customHeight="1">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ht="15.75" customHeight="1">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ht="15.75" customHeight="1">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ht="15.75" customHeight="1">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ht="15.75" customHeight="1">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ht="15.75" customHeight="1">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ht="15.75" customHeight="1">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ht="15.75" customHeight="1">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ht="15.75" customHeight="1">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ht="15.75" customHeight="1">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ht="15.75" customHeight="1">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ht="15.75" customHeight="1">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ht="15.75" customHeight="1">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ht="15.75" customHeight="1">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ht="15.75" customHeight="1">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ht="15.75" customHeight="1">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ht="15.75" customHeight="1">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ht="15.75" customHeight="1">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ht="15.75" customHeight="1">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ht="15.75" customHeight="1">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ht="15.75" customHeight="1">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ht="15.75" customHeight="1">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ht="15.75" customHeight="1">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ht="15.75" customHeight="1">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ht="15.75" customHeight="1">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ht="15.75" customHeight="1">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ht="15.75" customHeight="1">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ht="15.75" customHeight="1">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ht="15.75" customHeight="1">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ht="15.75" customHeight="1">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ht="15.75" customHeight="1">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ht="15.75" customHeight="1">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ht="15.75" customHeight="1">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ht="15.75" customHeight="1">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ht="15.75" customHeight="1">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ht="15.75" customHeight="1">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ht="15.75" customHeight="1">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ht="15.75" customHeight="1">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ht="15.75" customHeight="1">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ht="15.75" customHeight="1">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ht="15.75" customHeight="1">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ht="15.75" customHeight="1">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ht="15.75" customHeight="1">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ht="15.75" customHeight="1">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ht="15.75" customHeight="1">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ht="15.75" customHeight="1">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ht="15.75" customHeight="1">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ht="15.75" customHeight="1">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ht="15.75" customHeight="1">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ht="15.75" customHeight="1">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ht="15.75" customHeight="1">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ht="15.75" customHeight="1">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ht="15.75" customHeight="1">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ht="15.75" customHeight="1">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ht="15.75" customHeight="1">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ht="15.75" customHeight="1">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ht="15.75" customHeight="1">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ht="15.75" customHeight="1">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ht="15.75" customHeight="1">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ht="15.75" customHeight="1">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ht="15.75" customHeight="1">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ht="15.75" customHeight="1">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ht="15.75" customHeight="1">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ht="15.75" customHeight="1">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ht="15.75" customHeight="1">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ht="15.75" customHeight="1">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ht="15.75" customHeight="1">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ht="15.75" customHeight="1">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ht="15.75" customHeight="1">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ht="15.75" customHeight="1">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ht="15.75" customHeight="1">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ht="15.75" customHeight="1">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ht="15.75" customHeight="1">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ht="15.75" customHeight="1">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ht="15.75" customHeight="1">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ht="15.75" customHeight="1">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ht="15.75" customHeight="1"/>
    <row r="502" spans="1:26" ht="15.75" customHeight="1"/>
    <row r="503" spans="1:26" ht="15.75" customHeight="1"/>
    <row r="504" spans="1:26" ht="15.75" customHeight="1"/>
    <row r="505" spans="1:26" ht="15.75" customHeight="1"/>
    <row r="506" spans="1:26" ht="15.75" customHeight="1"/>
    <row r="507" spans="1:26" ht="15.75" customHeight="1"/>
    <row r="508" spans="1:26" ht="15.75" customHeight="1"/>
    <row r="509" spans="1:26" ht="15.75" customHeight="1"/>
    <row r="510" spans="1:26" ht="15.75" customHeight="1"/>
    <row r="511" spans="1:26" ht="15.75" customHeight="1"/>
    <row r="512" spans="1:26"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Z299" xr:uid="{00000000-0009-0000-0000-00000A000000}">
    <filterColumn colId="17">
      <filters>
        <filter val="CLNREVSTAT=criteria_provided,_conflicting_interpretations"/>
        <filter val="CLNREVSTAT=criteria_provided,_multiple_submitters,_no_conflicts"/>
        <filter val="CLNREVSTAT=criteria_provided,_single_submitter"/>
        <filter val="CLNREVSTAT=reviewed_by_expert_panel"/>
      </filters>
    </filterColumn>
    <filterColumn colId="18">
      <filters>
        <filter val="CLNSIG=Likely_pathogenic"/>
        <filter val="CLNSIG=Likely_pathogenic,_other,_risk_factor"/>
        <filter val="CLNSIG=Pathogenic/Likely_pathogenic"/>
      </filters>
    </filterColumn>
    <sortState xmlns:xlrd2="http://schemas.microsoft.com/office/spreadsheetml/2017/richdata2" ref="A2:Z299">
      <sortCondition ref="W2:W299"/>
      <sortCondition ref="S2:S299"/>
    </sortState>
  </autoFilter>
  <mergeCells count="2">
    <mergeCell ref="A1:Z1"/>
    <mergeCell ref="A300:M30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D5A6BD"/>
    <outlinePr summaryBelow="0" summaryRight="0"/>
  </sheetPr>
  <dimension ref="A1:X961"/>
  <sheetViews>
    <sheetView tabSelected="1" workbookViewId="0">
      <selection activeCell="A20" sqref="A20:XFD20"/>
    </sheetView>
  </sheetViews>
  <sheetFormatPr defaultColWidth="14.42578125" defaultRowHeight="15" customHeight="1"/>
  <cols>
    <col min="1" max="1" width="22" customWidth="1"/>
    <col min="2" max="18" width="12.28515625" customWidth="1"/>
  </cols>
  <sheetData>
    <row r="1" spans="1:24" ht="48" customHeight="1">
      <c r="A1" s="194" t="s">
        <v>4868</v>
      </c>
      <c r="B1" s="195"/>
      <c r="C1" s="195"/>
      <c r="D1" s="195"/>
      <c r="E1" s="195"/>
      <c r="F1" s="195"/>
      <c r="G1" s="195"/>
      <c r="H1" s="195"/>
      <c r="I1" s="195"/>
      <c r="J1" s="195"/>
      <c r="K1" s="195"/>
      <c r="L1" s="195"/>
      <c r="M1" s="195"/>
      <c r="N1" s="195"/>
      <c r="O1" s="195"/>
      <c r="P1" s="195"/>
      <c r="Q1" s="163"/>
      <c r="R1" s="163"/>
      <c r="S1" s="163"/>
      <c r="T1" s="163"/>
      <c r="U1" s="164"/>
      <c r="V1" s="164"/>
      <c r="W1" s="164"/>
      <c r="X1" s="164"/>
    </row>
    <row r="2" spans="1:24" ht="12.75">
      <c r="A2" s="194" t="s">
        <v>2021</v>
      </c>
      <c r="B2" s="165"/>
      <c r="C2" s="165"/>
      <c r="D2" s="165"/>
      <c r="E2" s="165"/>
      <c r="F2" s="165"/>
      <c r="G2" s="166"/>
      <c r="H2" s="166"/>
      <c r="S2" s="165"/>
      <c r="T2" s="165"/>
      <c r="U2" s="165"/>
      <c r="V2" s="165"/>
      <c r="W2" s="165"/>
      <c r="X2" s="165"/>
    </row>
    <row r="3" spans="1:24" ht="12.75">
      <c r="A3" s="195"/>
      <c r="B3" s="165"/>
      <c r="C3" s="165"/>
      <c r="D3" s="165"/>
      <c r="E3" s="165"/>
      <c r="F3" s="165"/>
      <c r="G3" s="208" t="s">
        <v>4869</v>
      </c>
      <c r="H3" s="190"/>
      <c r="I3" s="190"/>
      <c r="J3" s="190"/>
      <c r="K3" s="191"/>
      <c r="L3" s="207" t="s">
        <v>4870</v>
      </c>
      <c r="M3" s="190"/>
      <c r="N3" s="190"/>
      <c r="O3" s="190"/>
      <c r="P3" s="191"/>
      <c r="S3" s="165"/>
      <c r="T3" s="165"/>
      <c r="U3" s="165"/>
      <c r="V3" s="165"/>
      <c r="W3" s="165"/>
      <c r="X3" s="165"/>
    </row>
    <row r="4" spans="1:24" ht="12.75">
      <c r="A4" s="167" t="s">
        <v>4871</v>
      </c>
      <c r="B4" s="206" t="s">
        <v>4872</v>
      </c>
      <c r="C4" s="191"/>
      <c r="D4" s="206" t="s">
        <v>4873</v>
      </c>
      <c r="E4" s="190"/>
      <c r="F4" s="191"/>
      <c r="G4" s="168" t="s">
        <v>4874</v>
      </c>
      <c r="H4" s="168" t="s">
        <v>4875</v>
      </c>
      <c r="I4" s="168" t="s">
        <v>4876</v>
      </c>
      <c r="J4" s="168" t="s">
        <v>4877</v>
      </c>
      <c r="K4" s="168" t="s">
        <v>4878</v>
      </c>
      <c r="L4" s="169" t="s">
        <v>4874</v>
      </c>
      <c r="M4" s="169" t="s">
        <v>4875</v>
      </c>
      <c r="N4" s="169" t="s">
        <v>4876</v>
      </c>
      <c r="O4" s="169" t="s">
        <v>4877</v>
      </c>
      <c r="P4" s="169" t="s">
        <v>4878</v>
      </c>
      <c r="Q4" s="170"/>
      <c r="R4" s="170"/>
      <c r="S4" s="170"/>
      <c r="T4" s="170"/>
      <c r="U4" s="170"/>
      <c r="V4" s="170"/>
    </row>
    <row r="5" spans="1:24" ht="12.75">
      <c r="A5" s="171" t="s">
        <v>4879</v>
      </c>
      <c r="B5" s="201" t="s">
        <v>4880</v>
      </c>
      <c r="C5" s="191"/>
      <c r="D5" s="204" t="s">
        <v>4881</v>
      </c>
      <c r="E5" s="190"/>
      <c r="F5" s="191"/>
      <c r="G5" s="172">
        <v>182</v>
      </c>
      <c r="H5" s="173">
        <v>88.215999999999994</v>
      </c>
      <c r="I5" s="173">
        <v>3.7332200000000002</v>
      </c>
      <c r="J5" s="173">
        <v>37</v>
      </c>
      <c r="K5" s="173">
        <v>1.34</v>
      </c>
      <c r="L5" s="174">
        <v>216</v>
      </c>
      <c r="M5" s="175">
        <v>95.199100000000001</v>
      </c>
      <c r="N5" s="175">
        <v>4.4588099999999997</v>
      </c>
      <c r="O5" s="175">
        <v>35.1</v>
      </c>
      <c r="P5" s="175">
        <v>1.64</v>
      </c>
      <c r="Q5" s="176"/>
      <c r="R5" s="176"/>
      <c r="S5" s="176"/>
      <c r="T5" s="176"/>
      <c r="U5" s="176"/>
      <c r="V5" s="176"/>
    </row>
    <row r="6" spans="1:24" ht="12.75">
      <c r="A6" s="177" t="s">
        <v>4882</v>
      </c>
      <c r="B6" s="201" t="s">
        <v>4883</v>
      </c>
      <c r="C6" s="191"/>
      <c r="D6" s="204" t="s">
        <v>4884</v>
      </c>
      <c r="E6" s="190"/>
      <c r="F6" s="191"/>
      <c r="G6" s="172">
        <v>138</v>
      </c>
      <c r="H6" s="173">
        <v>94.839299999999994</v>
      </c>
      <c r="I6" s="173">
        <v>4.3993200000000003</v>
      </c>
      <c r="J6" s="173">
        <v>37</v>
      </c>
      <c r="K6" s="173">
        <v>0.64</v>
      </c>
      <c r="L6" s="174">
        <v>145</v>
      </c>
      <c r="M6" s="175">
        <v>98.561800000000005</v>
      </c>
      <c r="N6" s="175">
        <v>4.61252</v>
      </c>
      <c r="O6" s="175">
        <v>36.4</v>
      </c>
      <c r="P6" s="175">
        <v>0.76</v>
      </c>
      <c r="Q6" s="176"/>
      <c r="R6" s="176"/>
      <c r="S6" s="176"/>
      <c r="T6" s="176"/>
      <c r="U6" s="176"/>
      <c r="V6" s="176"/>
    </row>
    <row r="7" spans="1:24" ht="12.75">
      <c r="A7" s="177" t="s">
        <v>4885</v>
      </c>
      <c r="B7" s="201" t="s">
        <v>4886</v>
      </c>
      <c r="C7" s="191"/>
      <c r="D7" s="204" t="s">
        <v>4887</v>
      </c>
      <c r="E7" s="190"/>
      <c r="F7" s="191"/>
      <c r="G7" s="172">
        <v>163</v>
      </c>
      <c r="H7" s="173">
        <v>94.027799999999999</v>
      </c>
      <c r="I7" s="173">
        <v>4.3979200000000001</v>
      </c>
      <c r="J7" s="173">
        <v>37</v>
      </c>
      <c r="K7" s="173">
        <v>0.8</v>
      </c>
      <c r="L7" s="174">
        <v>174</v>
      </c>
      <c r="M7" s="175">
        <v>95.277799999999999</v>
      </c>
      <c r="N7" s="175">
        <v>4.6854199999999997</v>
      </c>
      <c r="O7" s="175">
        <v>36.200000000000003</v>
      </c>
      <c r="P7" s="175">
        <v>0.95</v>
      </c>
      <c r="Q7" s="176"/>
      <c r="R7" s="176"/>
      <c r="S7" s="176"/>
      <c r="T7" s="176"/>
      <c r="U7" s="176"/>
      <c r="V7" s="176"/>
    </row>
    <row r="8" spans="1:24" ht="12.75">
      <c r="A8" s="177" t="s">
        <v>4888</v>
      </c>
      <c r="B8" s="201" t="s">
        <v>4889</v>
      </c>
      <c r="C8" s="191"/>
      <c r="D8" s="204" t="s">
        <v>4890</v>
      </c>
      <c r="E8" s="190"/>
      <c r="F8" s="191"/>
      <c r="G8" s="172">
        <v>181</v>
      </c>
      <c r="H8" s="173">
        <v>64.827399999999997</v>
      </c>
      <c r="I8" s="173">
        <v>2.2016800000000001</v>
      </c>
      <c r="J8" s="173">
        <v>37</v>
      </c>
      <c r="K8" s="173">
        <v>1.25</v>
      </c>
      <c r="L8" s="174">
        <v>234</v>
      </c>
      <c r="M8" s="175">
        <v>74.830600000000004</v>
      </c>
      <c r="N8" s="175">
        <v>2.8509199999999999</v>
      </c>
      <c r="O8" s="175">
        <v>34.299999999999997</v>
      </c>
      <c r="P8" s="175">
        <v>1.7</v>
      </c>
      <c r="Q8" s="176"/>
      <c r="R8" s="176"/>
      <c r="S8" s="176"/>
      <c r="T8" s="176"/>
      <c r="U8" s="176"/>
      <c r="V8" s="176"/>
    </row>
    <row r="9" spans="1:24" ht="12.75">
      <c r="A9" s="177" t="s">
        <v>4891</v>
      </c>
      <c r="B9" s="201" t="s">
        <v>4889</v>
      </c>
      <c r="C9" s="191"/>
      <c r="D9" s="204" t="s">
        <v>4892</v>
      </c>
      <c r="E9" s="190"/>
      <c r="F9" s="191"/>
      <c r="G9" s="172">
        <v>79</v>
      </c>
      <c r="H9" s="173">
        <v>58.659700000000001</v>
      </c>
      <c r="I9" s="173">
        <v>2.6283699999999999</v>
      </c>
      <c r="J9" s="173">
        <v>37</v>
      </c>
      <c r="K9" s="173">
        <v>1.39</v>
      </c>
      <c r="L9" s="174">
        <v>97</v>
      </c>
      <c r="M9" s="175">
        <v>62.228000000000002</v>
      </c>
      <c r="N9" s="175">
        <v>3.2445599999999999</v>
      </c>
      <c r="O9" s="175">
        <v>34.799999999999997</v>
      </c>
      <c r="P9" s="175">
        <v>1.73</v>
      </c>
      <c r="Q9" s="176"/>
      <c r="R9" s="176"/>
      <c r="S9" s="176"/>
      <c r="T9" s="176"/>
      <c r="U9" s="176"/>
      <c r="V9" s="176"/>
    </row>
    <row r="10" spans="1:24" ht="12.75">
      <c r="A10" s="177" t="s">
        <v>4893</v>
      </c>
      <c r="B10" s="201" t="s">
        <v>4894</v>
      </c>
      <c r="C10" s="191"/>
      <c r="D10" s="204" t="s">
        <v>4895</v>
      </c>
      <c r="E10" s="190"/>
      <c r="F10" s="191"/>
      <c r="G10" s="172">
        <v>44</v>
      </c>
      <c r="H10" s="173">
        <v>68.971599999999995</v>
      </c>
      <c r="I10" s="173">
        <v>2.8209200000000001</v>
      </c>
      <c r="J10" s="173">
        <v>37</v>
      </c>
      <c r="K10" s="173">
        <v>1.25</v>
      </c>
      <c r="L10" s="174">
        <v>58</v>
      </c>
      <c r="M10" s="175">
        <v>78.546099999999996</v>
      </c>
      <c r="N10" s="175">
        <v>3.8120599999999998</v>
      </c>
      <c r="O10" s="175">
        <v>34.1</v>
      </c>
      <c r="P10" s="175">
        <v>1.78</v>
      </c>
      <c r="Q10" s="176"/>
      <c r="R10" s="176"/>
      <c r="S10" s="176"/>
      <c r="T10" s="176"/>
      <c r="U10" s="176"/>
      <c r="V10" s="176"/>
    </row>
    <row r="11" spans="1:24" ht="12.75">
      <c r="A11" s="171" t="s">
        <v>4896</v>
      </c>
      <c r="B11" s="201" t="s">
        <v>4897</v>
      </c>
      <c r="C11" s="191"/>
      <c r="D11" s="204" t="s">
        <v>4898</v>
      </c>
      <c r="E11" s="190"/>
      <c r="F11" s="191"/>
      <c r="G11" s="172">
        <v>0</v>
      </c>
      <c r="H11" s="172">
        <v>0</v>
      </c>
      <c r="I11" s="172">
        <v>0</v>
      </c>
      <c r="J11" s="172">
        <v>0</v>
      </c>
      <c r="K11" s="172" t="s">
        <v>372</v>
      </c>
      <c r="L11" s="174">
        <v>0</v>
      </c>
      <c r="M11" s="174">
        <v>0</v>
      </c>
      <c r="N11" s="174">
        <v>0</v>
      </c>
      <c r="O11" s="174">
        <v>0</v>
      </c>
      <c r="P11" s="174" t="s">
        <v>372</v>
      </c>
      <c r="Q11" s="176"/>
      <c r="R11" s="176"/>
      <c r="S11" s="176"/>
      <c r="T11" s="176"/>
      <c r="U11" s="176"/>
      <c r="V11" s="176"/>
    </row>
    <row r="12" spans="1:24" ht="12.75">
      <c r="A12" s="171" t="s">
        <v>4899</v>
      </c>
      <c r="B12" s="201" t="s">
        <v>4900</v>
      </c>
      <c r="C12" s="191"/>
      <c r="D12" s="204" t="s">
        <v>4901</v>
      </c>
      <c r="E12" s="190"/>
      <c r="F12" s="191"/>
      <c r="G12" s="172">
        <v>0</v>
      </c>
      <c r="H12" s="172">
        <v>0</v>
      </c>
      <c r="I12" s="172">
        <v>0</v>
      </c>
      <c r="J12" s="172">
        <v>0</v>
      </c>
      <c r="K12" s="172" t="s">
        <v>372</v>
      </c>
      <c r="L12" s="174">
        <v>0</v>
      </c>
      <c r="M12" s="174">
        <v>0</v>
      </c>
      <c r="N12" s="174">
        <v>0</v>
      </c>
      <c r="O12" s="174">
        <v>0</v>
      </c>
      <c r="P12" s="174" t="s">
        <v>372</v>
      </c>
      <c r="Q12" s="176"/>
      <c r="R12" s="176"/>
      <c r="S12" s="176"/>
      <c r="T12" s="176"/>
      <c r="U12" s="176"/>
      <c r="V12" s="176"/>
    </row>
    <row r="13" spans="1:24" ht="12.75">
      <c r="A13" s="171" t="s">
        <v>4902</v>
      </c>
      <c r="B13" s="201" t="s">
        <v>4903</v>
      </c>
      <c r="C13" s="191"/>
      <c r="D13" s="204" t="s">
        <v>4904</v>
      </c>
      <c r="E13" s="190"/>
      <c r="F13" s="191"/>
      <c r="G13" s="172">
        <v>0</v>
      </c>
      <c r="H13" s="172">
        <v>0</v>
      </c>
      <c r="I13" s="172">
        <v>0</v>
      </c>
      <c r="J13" s="172">
        <v>0</v>
      </c>
      <c r="K13" s="172" t="s">
        <v>372</v>
      </c>
      <c r="L13" s="174">
        <v>0</v>
      </c>
      <c r="M13" s="174">
        <v>0</v>
      </c>
      <c r="N13" s="174">
        <v>0</v>
      </c>
      <c r="O13" s="174">
        <v>0</v>
      </c>
      <c r="P13" s="174" t="s">
        <v>372</v>
      </c>
      <c r="Q13" s="176"/>
      <c r="R13" s="176"/>
      <c r="S13" s="176"/>
      <c r="T13" s="176"/>
      <c r="U13" s="176"/>
      <c r="V13" s="176"/>
    </row>
    <row r="14" spans="1:24" ht="12.75">
      <c r="A14" s="178" t="s">
        <v>4905</v>
      </c>
      <c r="B14" s="202" t="s">
        <v>4906</v>
      </c>
      <c r="C14" s="191"/>
      <c r="D14" s="204" t="s">
        <v>4907</v>
      </c>
      <c r="E14" s="190"/>
      <c r="F14" s="191"/>
      <c r="G14" s="172">
        <v>0</v>
      </c>
      <c r="H14" s="172">
        <v>0</v>
      </c>
      <c r="I14" s="172">
        <v>0</v>
      </c>
      <c r="J14" s="172">
        <v>0</v>
      </c>
      <c r="K14" s="172" t="s">
        <v>372</v>
      </c>
      <c r="L14" s="174">
        <v>0</v>
      </c>
      <c r="M14" s="174">
        <v>0</v>
      </c>
      <c r="N14" s="174">
        <v>0</v>
      </c>
      <c r="O14" s="174">
        <v>0</v>
      </c>
      <c r="P14" s="174" t="s">
        <v>372</v>
      </c>
      <c r="Q14" s="176"/>
      <c r="R14" s="176"/>
      <c r="S14" s="176"/>
      <c r="T14" s="176"/>
      <c r="U14" s="176"/>
      <c r="V14" s="176"/>
    </row>
    <row r="15" spans="1:24" ht="12.75">
      <c r="A15" s="171" t="s">
        <v>4908</v>
      </c>
      <c r="B15" s="201" t="s">
        <v>4909</v>
      </c>
      <c r="C15" s="191"/>
      <c r="D15" s="204" t="s">
        <v>4910</v>
      </c>
      <c r="E15" s="190"/>
      <c r="F15" s="191"/>
      <c r="G15" s="172">
        <v>0</v>
      </c>
      <c r="H15" s="172">
        <v>0</v>
      </c>
      <c r="I15" s="172">
        <v>0</v>
      </c>
      <c r="J15" s="172">
        <v>0</v>
      </c>
      <c r="K15" s="172" t="s">
        <v>372</v>
      </c>
      <c r="L15" s="174">
        <v>0</v>
      </c>
      <c r="M15" s="174">
        <v>0</v>
      </c>
      <c r="N15" s="174">
        <v>0</v>
      </c>
      <c r="O15" s="174">
        <v>0</v>
      </c>
      <c r="P15" s="174" t="s">
        <v>372</v>
      </c>
      <c r="Q15" s="176"/>
      <c r="R15" s="176"/>
      <c r="S15" s="176"/>
      <c r="T15" s="176"/>
      <c r="U15" s="176"/>
      <c r="V15" s="176"/>
    </row>
    <row r="16" spans="1:24" ht="12.75">
      <c r="G16" s="179"/>
      <c r="H16" s="179"/>
      <c r="I16" s="179"/>
      <c r="J16" s="179"/>
      <c r="K16" s="179"/>
      <c r="L16" s="179"/>
      <c r="M16" s="179"/>
      <c r="N16" s="179"/>
      <c r="O16" s="179"/>
      <c r="P16" s="179"/>
      <c r="Q16" s="179"/>
      <c r="R16" s="179"/>
    </row>
    <row r="17" spans="1:18" ht="12.75">
      <c r="G17" s="179"/>
      <c r="H17" s="179"/>
      <c r="I17" s="179"/>
      <c r="J17" s="179"/>
      <c r="K17" s="179"/>
      <c r="L17" s="179"/>
      <c r="M17" s="179"/>
      <c r="N17" s="179"/>
      <c r="O17" s="179"/>
      <c r="P17" s="179"/>
      <c r="Q17" s="179"/>
      <c r="R17" s="179"/>
    </row>
    <row r="18" spans="1:18" ht="15.75">
      <c r="A18" s="194" t="s">
        <v>2022</v>
      </c>
      <c r="B18" s="163"/>
      <c r="C18" s="163"/>
      <c r="D18" s="163"/>
      <c r="E18" s="163"/>
      <c r="F18" s="163"/>
      <c r="G18" s="163"/>
      <c r="H18" s="163"/>
      <c r="I18" s="163"/>
      <c r="J18" s="163"/>
      <c r="K18" s="163"/>
      <c r="L18" s="179"/>
      <c r="M18" s="179"/>
      <c r="N18" s="179"/>
      <c r="O18" s="179"/>
      <c r="P18" s="179"/>
      <c r="Q18" s="179"/>
      <c r="R18" s="179"/>
    </row>
    <row r="19" spans="1:18" ht="15.75">
      <c r="A19" s="195"/>
      <c r="B19" s="163"/>
      <c r="C19" s="163"/>
      <c r="D19" s="163"/>
      <c r="E19" s="163"/>
      <c r="F19" s="163"/>
      <c r="G19" s="163"/>
      <c r="H19" s="163"/>
      <c r="I19" s="163"/>
      <c r="J19" s="163"/>
      <c r="K19" s="163"/>
      <c r="Q19" s="179"/>
      <c r="R19" s="179"/>
    </row>
    <row r="20" spans="1:18" ht="31.5" customHeight="1">
      <c r="A20" s="180" t="s">
        <v>4911</v>
      </c>
      <c r="B20" s="203" t="s">
        <v>4912</v>
      </c>
      <c r="C20" s="191"/>
      <c r="D20" s="203" t="s">
        <v>4913</v>
      </c>
      <c r="E20" s="191"/>
      <c r="F20" s="203" t="s">
        <v>4914</v>
      </c>
      <c r="G20" s="191"/>
      <c r="H20" s="205" t="s">
        <v>4915</v>
      </c>
      <c r="I20" s="190"/>
      <c r="J20" s="190"/>
      <c r="K20" s="191"/>
      <c r="Q20" s="179"/>
      <c r="R20" s="179"/>
    </row>
    <row r="21" spans="1:18" ht="12.75">
      <c r="A21" s="181">
        <v>337</v>
      </c>
      <c r="B21" s="192" t="s">
        <v>2759</v>
      </c>
      <c r="C21" s="191"/>
      <c r="D21" s="192" t="s">
        <v>2759</v>
      </c>
      <c r="E21" s="191"/>
      <c r="F21" s="192">
        <v>7</v>
      </c>
      <c r="G21" s="191"/>
      <c r="H21" s="200"/>
      <c r="I21" s="190"/>
      <c r="J21" s="190"/>
      <c r="K21" s="191"/>
      <c r="Q21" s="179"/>
      <c r="R21" s="179"/>
    </row>
    <row r="22" spans="1:18" ht="12.75">
      <c r="A22" s="181">
        <v>350</v>
      </c>
      <c r="B22" s="199" t="s">
        <v>4916</v>
      </c>
      <c r="C22" s="191"/>
      <c r="D22" s="209" t="s">
        <v>4917</v>
      </c>
      <c r="E22" s="191"/>
      <c r="F22" s="192" t="s">
        <v>4918</v>
      </c>
      <c r="G22" s="191"/>
      <c r="H22" s="200" t="s">
        <v>4919</v>
      </c>
      <c r="I22" s="190"/>
      <c r="J22" s="190"/>
      <c r="K22" s="191"/>
      <c r="Q22" s="179"/>
      <c r="R22" s="179"/>
    </row>
    <row r="23" spans="1:18" ht="12.75">
      <c r="A23" s="181">
        <v>352</v>
      </c>
      <c r="B23" s="192" t="s">
        <v>4920</v>
      </c>
      <c r="C23" s="191"/>
      <c r="D23" s="192" t="s">
        <v>4920</v>
      </c>
      <c r="E23" s="191"/>
      <c r="F23" s="192">
        <v>2</v>
      </c>
      <c r="G23" s="191"/>
      <c r="H23" s="200" t="s">
        <v>4921</v>
      </c>
      <c r="I23" s="190"/>
      <c r="J23" s="190"/>
      <c r="K23" s="191"/>
      <c r="Q23" s="179"/>
      <c r="R23" s="179"/>
    </row>
    <row r="24" spans="1:18" ht="12.75">
      <c r="A24" s="181">
        <v>357</v>
      </c>
      <c r="B24" s="192" t="s">
        <v>4920</v>
      </c>
      <c r="C24" s="191"/>
      <c r="D24" s="192" t="s">
        <v>4920</v>
      </c>
      <c r="E24" s="191"/>
      <c r="F24" s="192">
        <v>4</v>
      </c>
      <c r="G24" s="191"/>
      <c r="H24" s="200"/>
      <c r="I24" s="190"/>
      <c r="J24" s="190"/>
      <c r="K24" s="191"/>
      <c r="Q24" s="179"/>
      <c r="R24" s="179"/>
    </row>
    <row r="25" spans="1:18" ht="12.75">
      <c r="A25" s="181">
        <v>368</v>
      </c>
      <c r="B25" s="192" t="s">
        <v>2759</v>
      </c>
      <c r="C25" s="191"/>
      <c r="D25" s="192" t="s">
        <v>2759</v>
      </c>
      <c r="E25" s="191"/>
      <c r="F25" s="192">
        <v>7</v>
      </c>
      <c r="G25" s="191"/>
      <c r="H25" s="200"/>
      <c r="I25" s="190"/>
      <c r="J25" s="190"/>
      <c r="K25" s="191"/>
      <c r="Q25" s="179"/>
      <c r="R25" s="179"/>
    </row>
    <row r="26" spans="1:18" ht="12.75">
      <c r="A26" s="181">
        <v>377</v>
      </c>
      <c r="B26" s="192" t="s">
        <v>4922</v>
      </c>
      <c r="C26" s="191"/>
      <c r="D26" s="192" t="s">
        <v>4922</v>
      </c>
      <c r="E26" s="191"/>
      <c r="F26" s="192">
        <v>6</v>
      </c>
      <c r="G26" s="191"/>
      <c r="H26" s="200"/>
      <c r="I26" s="190"/>
      <c r="J26" s="190"/>
      <c r="K26" s="191"/>
      <c r="Q26" s="179"/>
      <c r="R26" s="179"/>
    </row>
    <row r="27" spans="1:18" ht="12.75">
      <c r="A27" s="181">
        <v>385</v>
      </c>
      <c r="B27" s="192" t="s">
        <v>4920</v>
      </c>
      <c r="C27" s="191"/>
      <c r="D27" s="192" t="s">
        <v>4920</v>
      </c>
      <c r="E27" s="191"/>
      <c r="F27" s="192">
        <v>2</v>
      </c>
      <c r="G27" s="191"/>
      <c r="H27" s="200"/>
      <c r="I27" s="190"/>
      <c r="J27" s="190"/>
      <c r="K27" s="191"/>
      <c r="Q27" s="179"/>
      <c r="R27" s="179"/>
    </row>
    <row r="28" spans="1:18" ht="12.75">
      <c r="A28" s="181">
        <v>389</v>
      </c>
      <c r="B28" s="192" t="s">
        <v>4923</v>
      </c>
      <c r="C28" s="191"/>
      <c r="D28" s="192" t="s">
        <v>4923</v>
      </c>
      <c r="E28" s="191"/>
      <c r="F28" s="192">
        <v>1</v>
      </c>
      <c r="G28" s="191"/>
      <c r="H28" s="200"/>
      <c r="I28" s="190"/>
      <c r="J28" s="190"/>
      <c r="K28" s="191"/>
      <c r="Q28" s="179"/>
      <c r="R28" s="179"/>
    </row>
    <row r="29" spans="1:18" ht="12.75">
      <c r="A29" s="181">
        <v>437</v>
      </c>
      <c r="B29" s="192" t="s">
        <v>2759</v>
      </c>
      <c r="C29" s="191"/>
      <c r="D29" s="192" t="s">
        <v>2759</v>
      </c>
      <c r="E29" s="191"/>
      <c r="F29" s="192">
        <v>7</v>
      </c>
      <c r="G29" s="191"/>
      <c r="H29" s="200"/>
      <c r="I29" s="190"/>
      <c r="J29" s="190"/>
      <c r="K29" s="191"/>
      <c r="Q29" s="179"/>
      <c r="R29" s="179"/>
    </row>
    <row r="30" spans="1:18" ht="12.75">
      <c r="A30" s="181">
        <v>443</v>
      </c>
      <c r="B30" s="192" t="s">
        <v>2778</v>
      </c>
      <c r="C30" s="191"/>
      <c r="D30" s="192" t="s">
        <v>2778</v>
      </c>
      <c r="E30" s="191"/>
      <c r="F30" s="192">
        <v>5</v>
      </c>
      <c r="G30" s="191"/>
      <c r="H30" s="200"/>
      <c r="I30" s="190"/>
      <c r="J30" s="190"/>
      <c r="K30" s="191"/>
      <c r="Q30" s="179"/>
      <c r="R30" s="179"/>
    </row>
    <row r="31" spans="1:18" ht="12.75">
      <c r="A31" s="181">
        <v>449</v>
      </c>
      <c r="B31" s="192" t="s">
        <v>1769</v>
      </c>
      <c r="C31" s="191"/>
      <c r="D31" s="192" t="s">
        <v>1769</v>
      </c>
      <c r="E31" s="191"/>
      <c r="F31" s="192">
        <v>3</v>
      </c>
      <c r="G31" s="191"/>
      <c r="H31" s="200"/>
      <c r="I31" s="190"/>
      <c r="J31" s="190"/>
      <c r="K31" s="191"/>
      <c r="Q31" s="179"/>
      <c r="R31" s="179"/>
    </row>
    <row r="32" spans="1:18" ht="12.75">
      <c r="A32" s="181">
        <v>490</v>
      </c>
      <c r="B32" s="192" t="s">
        <v>2760</v>
      </c>
      <c r="C32" s="191"/>
      <c r="D32" s="198" t="s">
        <v>372</v>
      </c>
      <c r="E32" s="191"/>
      <c r="F32" s="192">
        <v>0</v>
      </c>
      <c r="G32" s="191"/>
      <c r="H32" s="200"/>
      <c r="I32" s="190"/>
      <c r="J32" s="190"/>
      <c r="K32" s="191"/>
      <c r="Q32" s="179"/>
      <c r="R32" s="179"/>
    </row>
    <row r="33" spans="1:18" ht="12.75">
      <c r="A33" s="181">
        <v>501</v>
      </c>
      <c r="B33" s="192" t="s">
        <v>4924</v>
      </c>
      <c r="C33" s="191"/>
      <c r="D33" s="192" t="s">
        <v>4924</v>
      </c>
      <c r="E33" s="191"/>
      <c r="F33" s="192">
        <v>7</v>
      </c>
      <c r="G33" s="191"/>
      <c r="H33" s="200"/>
      <c r="I33" s="190"/>
      <c r="J33" s="190"/>
      <c r="K33" s="191"/>
      <c r="Q33" s="179"/>
      <c r="R33" s="179"/>
    </row>
    <row r="34" spans="1:18" ht="12.75">
      <c r="A34" s="181">
        <v>502</v>
      </c>
      <c r="B34" s="192" t="s">
        <v>2759</v>
      </c>
      <c r="C34" s="191"/>
      <c r="D34" s="192" t="s">
        <v>2759</v>
      </c>
      <c r="E34" s="191"/>
      <c r="F34" s="192">
        <v>7</v>
      </c>
      <c r="G34" s="191"/>
      <c r="H34" s="200"/>
      <c r="I34" s="190"/>
      <c r="J34" s="190"/>
      <c r="K34" s="191"/>
      <c r="Q34" s="179"/>
      <c r="R34" s="179"/>
    </row>
    <row r="35" spans="1:18" ht="12.75">
      <c r="A35" s="181">
        <v>511</v>
      </c>
      <c r="B35" s="192" t="s">
        <v>4925</v>
      </c>
      <c r="C35" s="191"/>
      <c r="D35" s="192" t="s">
        <v>4925</v>
      </c>
      <c r="E35" s="191"/>
      <c r="F35" s="192">
        <v>5</v>
      </c>
      <c r="G35" s="191"/>
      <c r="H35" s="200" t="s">
        <v>4926</v>
      </c>
      <c r="I35" s="190"/>
      <c r="J35" s="190"/>
      <c r="K35" s="191"/>
      <c r="Q35" s="179"/>
      <c r="R35" s="179"/>
    </row>
    <row r="36" spans="1:18" ht="12.75">
      <c r="A36" s="181">
        <v>517</v>
      </c>
      <c r="B36" s="192" t="s">
        <v>4924</v>
      </c>
      <c r="C36" s="191"/>
      <c r="D36" s="192" t="s">
        <v>4924</v>
      </c>
      <c r="E36" s="191"/>
      <c r="F36" s="192">
        <v>3</v>
      </c>
      <c r="G36" s="191"/>
      <c r="H36" s="200"/>
      <c r="I36" s="190"/>
      <c r="J36" s="190"/>
      <c r="K36" s="191"/>
      <c r="Q36" s="179"/>
      <c r="R36" s="179"/>
    </row>
    <row r="37" spans="1:18" ht="12.75">
      <c r="A37" s="181">
        <v>526</v>
      </c>
      <c r="B37" s="192" t="s">
        <v>2812</v>
      </c>
      <c r="C37" s="191"/>
      <c r="D37" s="192" t="s">
        <v>2812</v>
      </c>
      <c r="E37" s="191"/>
      <c r="F37" s="192">
        <v>1</v>
      </c>
      <c r="G37" s="191"/>
      <c r="H37" s="200"/>
      <c r="I37" s="190"/>
      <c r="J37" s="190"/>
      <c r="K37" s="191"/>
      <c r="Q37" s="179"/>
      <c r="R37" s="179"/>
    </row>
    <row r="38" spans="1:18" ht="12.75">
      <c r="A38" s="181">
        <v>528</v>
      </c>
      <c r="B38" s="192" t="s">
        <v>4927</v>
      </c>
      <c r="C38" s="191"/>
      <c r="D38" s="192" t="s">
        <v>4927</v>
      </c>
      <c r="E38" s="191"/>
      <c r="F38" s="192">
        <v>1</v>
      </c>
      <c r="G38" s="191"/>
      <c r="H38" s="200"/>
      <c r="I38" s="190"/>
      <c r="J38" s="190"/>
      <c r="K38" s="191"/>
      <c r="Q38" s="179"/>
      <c r="R38" s="179"/>
    </row>
    <row r="39" spans="1:18" ht="12.75">
      <c r="A39" s="181">
        <v>532</v>
      </c>
      <c r="B39" s="192" t="s">
        <v>2778</v>
      </c>
      <c r="C39" s="191"/>
      <c r="D39" s="198" t="s">
        <v>372</v>
      </c>
      <c r="E39" s="191"/>
      <c r="F39" s="192">
        <v>0</v>
      </c>
      <c r="G39" s="191"/>
      <c r="H39" s="200"/>
      <c r="I39" s="190"/>
      <c r="J39" s="190"/>
      <c r="K39" s="191"/>
      <c r="Q39" s="179"/>
      <c r="R39" s="179"/>
    </row>
    <row r="40" spans="1:18" ht="12.75">
      <c r="A40" s="181">
        <v>547</v>
      </c>
      <c r="B40" s="199" t="s">
        <v>4925</v>
      </c>
      <c r="C40" s="191"/>
      <c r="D40" s="199" t="s">
        <v>1769</v>
      </c>
      <c r="E40" s="191"/>
      <c r="F40" s="192">
        <v>5</v>
      </c>
      <c r="G40" s="191"/>
      <c r="H40" s="200" t="s">
        <v>4928</v>
      </c>
      <c r="I40" s="190"/>
      <c r="J40" s="190"/>
      <c r="K40" s="191"/>
      <c r="Q40" s="179"/>
      <c r="R40" s="179"/>
    </row>
    <row r="41" spans="1:18" ht="12.75">
      <c r="A41" s="181">
        <v>562</v>
      </c>
      <c r="B41" s="192" t="s">
        <v>4925</v>
      </c>
      <c r="C41" s="191"/>
      <c r="D41" s="192" t="s">
        <v>4925</v>
      </c>
      <c r="E41" s="191"/>
      <c r="F41" s="192">
        <v>3</v>
      </c>
      <c r="G41" s="191"/>
      <c r="H41" s="200"/>
      <c r="I41" s="190"/>
      <c r="J41" s="190"/>
      <c r="K41" s="191"/>
      <c r="Q41" s="179"/>
      <c r="R41" s="179"/>
    </row>
    <row r="42" spans="1:18" ht="12.75">
      <c r="A42" s="181">
        <v>569</v>
      </c>
      <c r="B42" s="199" t="s">
        <v>2812</v>
      </c>
      <c r="C42" s="191"/>
      <c r="D42" s="199" t="s">
        <v>4920</v>
      </c>
      <c r="E42" s="191"/>
      <c r="F42" s="192">
        <v>1</v>
      </c>
      <c r="G42" s="191"/>
      <c r="H42" s="200" t="s">
        <v>4929</v>
      </c>
      <c r="I42" s="190"/>
      <c r="J42" s="190"/>
      <c r="K42" s="191"/>
      <c r="N42" s="179"/>
      <c r="O42" s="179"/>
      <c r="P42" s="179"/>
      <c r="Q42" s="179"/>
      <c r="R42" s="179"/>
    </row>
    <row r="43" spans="1:18" ht="12.75">
      <c r="A43" s="181">
        <v>586</v>
      </c>
      <c r="B43" s="199" t="s">
        <v>2759</v>
      </c>
      <c r="C43" s="191"/>
      <c r="D43" s="199" t="s">
        <v>4920</v>
      </c>
      <c r="E43" s="191"/>
      <c r="F43" s="192">
        <v>12</v>
      </c>
      <c r="G43" s="191"/>
      <c r="H43" s="200" t="s">
        <v>4930</v>
      </c>
      <c r="I43" s="190"/>
      <c r="J43" s="190"/>
      <c r="K43" s="191"/>
      <c r="M43" s="179"/>
      <c r="N43" s="179"/>
      <c r="O43" s="179"/>
      <c r="P43" s="179"/>
      <c r="Q43" s="179"/>
      <c r="R43" s="179"/>
    </row>
    <row r="44" spans="1:18" ht="12.75">
      <c r="G44" s="179"/>
      <c r="H44" s="179"/>
      <c r="I44" s="179"/>
      <c r="J44" s="179"/>
      <c r="K44" s="179"/>
      <c r="L44" s="179"/>
      <c r="M44" s="179"/>
      <c r="N44" s="179"/>
      <c r="O44" s="179"/>
      <c r="P44" s="179"/>
      <c r="Q44" s="179"/>
      <c r="R44" s="179"/>
    </row>
    <row r="45" spans="1:18" ht="12.75">
      <c r="G45" s="179"/>
      <c r="H45" s="179"/>
      <c r="I45" s="179"/>
      <c r="J45" s="179"/>
      <c r="K45" s="179"/>
      <c r="L45" s="179"/>
      <c r="M45" s="179"/>
      <c r="N45" s="179"/>
      <c r="O45" s="179"/>
      <c r="P45" s="179"/>
      <c r="Q45" s="179"/>
      <c r="R45" s="179"/>
    </row>
    <row r="46" spans="1:18" ht="12.75">
      <c r="G46" s="179"/>
      <c r="H46" s="179"/>
      <c r="I46" s="179"/>
      <c r="J46" s="179"/>
      <c r="K46" s="179"/>
      <c r="L46" s="179"/>
      <c r="M46" s="179"/>
      <c r="N46" s="179"/>
      <c r="O46" s="179"/>
      <c r="P46" s="179"/>
      <c r="Q46" s="179"/>
      <c r="R46" s="179"/>
    </row>
    <row r="47" spans="1:18" ht="12.75">
      <c r="G47" s="179"/>
      <c r="H47" s="179"/>
      <c r="I47" s="179"/>
      <c r="J47" s="179"/>
      <c r="K47" s="179"/>
      <c r="L47" s="179"/>
      <c r="M47" s="179"/>
      <c r="N47" s="179"/>
      <c r="O47" s="179"/>
      <c r="P47" s="179"/>
      <c r="Q47" s="179"/>
      <c r="R47" s="179"/>
    </row>
    <row r="48" spans="1:18" ht="12.75">
      <c r="G48" s="179"/>
      <c r="H48" s="179"/>
      <c r="I48" s="179"/>
      <c r="J48" s="179"/>
      <c r="K48" s="179"/>
      <c r="L48" s="179"/>
      <c r="M48" s="179"/>
      <c r="N48" s="179"/>
      <c r="O48" s="179"/>
      <c r="P48" s="179"/>
      <c r="Q48" s="179"/>
      <c r="R48" s="179"/>
    </row>
    <row r="49" spans="7:18" ht="12.75">
      <c r="G49" s="179"/>
      <c r="H49" s="179"/>
      <c r="I49" s="179"/>
      <c r="J49" s="179"/>
      <c r="K49" s="179"/>
      <c r="L49" s="179"/>
      <c r="M49" s="179"/>
      <c r="N49" s="179"/>
      <c r="O49" s="179"/>
      <c r="P49" s="179"/>
      <c r="Q49" s="179"/>
      <c r="R49" s="179"/>
    </row>
    <row r="50" spans="7:18" ht="12.75">
      <c r="G50" s="179"/>
      <c r="H50" s="179"/>
      <c r="I50" s="179"/>
      <c r="J50" s="179"/>
      <c r="K50" s="179"/>
      <c r="L50" s="179"/>
      <c r="M50" s="179"/>
      <c r="N50" s="179"/>
      <c r="O50" s="179"/>
      <c r="P50" s="179"/>
      <c r="Q50" s="179"/>
      <c r="R50" s="179"/>
    </row>
    <row r="51" spans="7:18" ht="12.75">
      <c r="G51" s="179"/>
      <c r="H51" s="179"/>
      <c r="I51" s="179"/>
      <c r="J51" s="179"/>
      <c r="K51" s="179"/>
      <c r="L51" s="179"/>
      <c r="M51" s="179"/>
      <c r="N51" s="179"/>
      <c r="O51" s="179"/>
      <c r="P51" s="179"/>
      <c r="Q51" s="179"/>
      <c r="R51" s="179"/>
    </row>
    <row r="52" spans="7:18" ht="12.75">
      <c r="G52" s="179"/>
      <c r="H52" s="179"/>
      <c r="I52" s="179"/>
      <c r="J52" s="179"/>
      <c r="K52" s="179"/>
      <c r="L52" s="179"/>
      <c r="M52" s="179"/>
      <c r="N52" s="179"/>
      <c r="O52" s="179"/>
      <c r="P52" s="179"/>
      <c r="Q52" s="179"/>
      <c r="R52" s="179"/>
    </row>
    <row r="53" spans="7:18" ht="12.75">
      <c r="G53" s="179"/>
      <c r="H53" s="179"/>
      <c r="I53" s="179"/>
      <c r="J53" s="179"/>
      <c r="K53" s="179"/>
      <c r="L53" s="179"/>
      <c r="M53" s="179"/>
      <c r="N53" s="179"/>
      <c r="O53" s="179"/>
      <c r="P53" s="179"/>
      <c r="Q53" s="179"/>
      <c r="R53" s="179"/>
    </row>
    <row r="54" spans="7:18" ht="12.75">
      <c r="G54" s="179"/>
      <c r="H54" s="179"/>
      <c r="I54" s="179"/>
      <c r="J54" s="179"/>
      <c r="K54" s="179"/>
      <c r="L54" s="179"/>
      <c r="M54" s="179"/>
      <c r="N54" s="179"/>
      <c r="O54" s="179"/>
      <c r="P54" s="179"/>
      <c r="Q54" s="179"/>
      <c r="R54" s="179"/>
    </row>
    <row r="55" spans="7:18" ht="12.75">
      <c r="G55" s="179"/>
      <c r="H55" s="179"/>
      <c r="I55" s="179"/>
      <c r="J55" s="179"/>
      <c r="K55" s="179"/>
      <c r="L55" s="179"/>
      <c r="M55" s="179"/>
      <c r="N55" s="179"/>
      <c r="O55" s="179"/>
      <c r="P55" s="179"/>
      <c r="Q55" s="179"/>
      <c r="R55" s="179"/>
    </row>
    <row r="56" spans="7:18" ht="12.75">
      <c r="G56" s="179"/>
      <c r="H56" s="179"/>
      <c r="I56" s="179"/>
      <c r="J56" s="179"/>
      <c r="K56" s="179"/>
      <c r="L56" s="179"/>
      <c r="M56" s="179"/>
      <c r="N56" s="179"/>
      <c r="O56" s="179"/>
      <c r="P56" s="179"/>
      <c r="Q56" s="179"/>
      <c r="R56" s="179"/>
    </row>
    <row r="57" spans="7:18" ht="12.75">
      <c r="G57" s="179"/>
      <c r="H57" s="179"/>
      <c r="I57" s="179"/>
      <c r="J57" s="179"/>
      <c r="K57" s="179"/>
      <c r="L57" s="179"/>
      <c r="M57" s="179"/>
      <c r="N57" s="179"/>
      <c r="O57" s="179"/>
      <c r="P57" s="179"/>
      <c r="Q57" s="179"/>
      <c r="R57" s="179"/>
    </row>
    <row r="58" spans="7:18" ht="12.75">
      <c r="G58" s="179"/>
      <c r="H58" s="182"/>
      <c r="I58" s="179"/>
      <c r="J58" s="179"/>
      <c r="K58" s="179"/>
      <c r="L58" s="179"/>
      <c r="M58" s="179"/>
      <c r="N58" s="179"/>
      <c r="O58" s="179"/>
      <c r="P58" s="179"/>
      <c r="Q58" s="179"/>
      <c r="R58" s="179"/>
    </row>
    <row r="59" spans="7:18" ht="12.75">
      <c r="G59" s="179"/>
      <c r="H59" s="179"/>
      <c r="I59" s="179"/>
      <c r="J59" s="179"/>
      <c r="K59" s="179"/>
      <c r="L59" s="179"/>
      <c r="M59" s="179"/>
      <c r="N59" s="179"/>
      <c r="O59" s="179"/>
      <c r="P59" s="179"/>
      <c r="Q59" s="179"/>
      <c r="R59" s="179"/>
    </row>
    <row r="60" spans="7:18" ht="12.75">
      <c r="G60" s="179"/>
      <c r="H60" s="179"/>
      <c r="I60" s="179"/>
      <c r="J60" s="179"/>
      <c r="K60" s="179"/>
      <c r="L60" s="179"/>
      <c r="M60" s="179"/>
      <c r="N60" s="179"/>
      <c r="O60" s="179"/>
      <c r="P60" s="179"/>
      <c r="Q60" s="179"/>
      <c r="R60" s="179"/>
    </row>
    <row r="61" spans="7:18" ht="12.75">
      <c r="G61" s="179"/>
      <c r="H61" s="179"/>
      <c r="I61" s="179"/>
      <c r="J61" s="179"/>
      <c r="K61" s="179"/>
      <c r="L61" s="179"/>
      <c r="M61" s="179"/>
      <c r="N61" s="179"/>
      <c r="O61" s="179"/>
      <c r="P61" s="179"/>
      <c r="Q61" s="179"/>
      <c r="R61" s="179"/>
    </row>
    <row r="62" spans="7:18" ht="12.75">
      <c r="G62" s="179"/>
      <c r="H62" s="179"/>
      <c r="I62" s="179"/>
      <c r="J62" s="179"/>
      <c r="K62" s="179"/>
      <c r="L62" s="179"/>
      <c r="M62" s="179"/>
      <c r="N62" s="179"/>
      <c r="O62" s="179"/>
      <c r="P62" s="179"/>
      <c r="Q62" s="179"/>
      <c r="R62" s="179"/>
    </row>
    <row r="63" spans="7:18" ht="12.75">
      <c r="G63" s="179"/>
      <c r="H63" s="179"/>
      <c r="I63" s="179"/>
      <c r="J63" s="179"/>
      <c r="K63" s="179"/>
      <c r="L63" s="179"/>
      <c r="M63" s="179"/>
      <c r="N63" s="179"/>
      <c r="O63" s="179"/>
      <c r="P63" s="179"/>
      <c r="Q63" s="179"/>
      <c r="R63" s="179"/>
    </row>
    <row r="64" spans="7:18" ht="12.75">
      <c r="G64" s="179"/>
      <c r="H64" s="179"/>
      <c r="I64" s="179"/>
      <c r="J64" s="179"/>
      <c r="K64" s="179"/>
      <c r="L64" s="179"/>
      <c r="M64" s="179"/>
      <c r="N64" s="179"/>
      <c r="O64" s="179"/>
      <c r="P64" s="179"/>
      <c r="Q64" s="179"/>
      <c r="R64" s="179"/>
    </row>
    <row r="65" spans="7:18" ht="12.75">
      <c r="G65" s="179"/>
      <c r="H65" s="179"/>
      <c r="I65" s="179"/>
      <c r="J65" s="179"/>
      <c r="K65" s="179"/>
      <c r="L65" s="179"/>
      <c r="M65" s="179"/>
      <c r="N65" s="179"/>
      <c r="O65" s="179"/>
      <c r="P65" s="179"/>
      <c r="Q65" s="179"/>
      <c r="R65" s="179"/>
    </row>
    <row r="66" spans="7:18" ht="12.75">
      <c r="G66" s="179"/>
      <c r="H66" s="179"/>
      <c r="I66" s="179"/>
      <c r="J66" s="179"/>
      <c r="K66" s="179"/>
      <c r="L66" s="179"/>
      <c r="M66" s="179"/>
      <c r="N66" s="179"/>
      <c r="O66" s="179"/>
      <c r="P66" s="179"/>
      <c r="Q66" s="179"/>
      <c r="R66" s="179"/>
    </row>
    <row r="67" spans="7:18" ht="12.75">
      <c r="G67" s="179"/>
      <c r="H67" s="179"/>
      <c r="I67" s="179"/>
      <c r="J67" s="179"/>
      <c r="K67" s="179"/>
      <c r="L67" s="179"/>
      <c r="M67" s="179"/>
      <c r="N67" s="179"/>
      <c r="O67" s="179"/>
      <c r="P67" s="179"/>
      <c r="Q67" s="179"/>
      <c r="R67" s="179"/>
    </row>
    <row r="68" spans="7:18" ht="12.75">
      <c r="G68" s="179"/>
      <c r="H68" s="179"/>
      <c r="I68" s="179"/>
      <c r="J68" s="179"/>
      <c r="K68" s="179"/>
      <c r="L68" s="179"/>
      <c r="M68" s="179"/>
      <c r="N68" s="179"/>
      <c r="O68" s="179"/>
      <c r="P68" s="179"/>
      <c r="Q68" s="179"/>
      <c r="R68" s="179"/>
    </row>
    <row r="69" spans="7:18" ht="12.75">
      <c r="G69" s="179"/>
      <c r="H69" s="179"/>
      <c r="I69" s="179"/>
      <c r="J69" s="179"/>
      <c r="K69" s="179"/>
      <c r="L69" s="179"/>
      <c r="M69" s="179"/>
      <c r="N69" s="179"/>
      <c r="O69" s="179"/>
      <c r="P69" s="179"/>
      <c r="Q69" s="179"/>
      <c r="R69" s="179"/>
    </row>
    <row r="70" spans="7:18" ht="12.75">
      <c r="G70" s="179"/>
      <c r="H70" s="179"/>
      <c r="I70" s="179"/>
      <c r="J70" s="179"/>
      <c r="K70" s="179"/>
      <c r="L70" s="179"/>
      <c r="M70" s="179"/>
      <c r="N70" s="179"/>
      <c r="O70" s="179"/>
      <c r="P70" s="179"/>
      <c r="Q70" s="179"/>
      <c r="R70" s="179"/>
    </row>
    <row r="71" spans="7:18" ht="12.75">
      <c r="G71" s="179"/>
      <c r="H71" s="179"/>
      <c r="I71" s="179"/>
      <c r="J71" s="179"/>
      <c r="K71" s="179"/>
      <c r="L71" s="179"/>
      <c r="M71" s="179"/>
      <c r="N71" s="179"/>
      <c r="O71" s="179"/>
      <c r="P71" s="179"/>
      <c r="Q71" s="179"/>
      <c r="R71" s="179"/>
    </row>
    <row r="72" spans="7:18" ht="12.75">
      <c r="G72" s="179"/>
      <c r="H72" s="179"/>
      <c r="I72" s="179"/>
      <c r="J72" s="179"/>
      <c r="K72" s="179"/>
      <c r="L72" s="179"/>
      <c r="M72" s="179"/>
      <c r="N72" s="179"/>
      <c r="O72" s="179"/>
      <c r="P72" s="179"/>
      <c r="Q72" s="179"/>
      <c r="R72" s="179"/>
    </row>
    <row r="73" spans="7:18" ht="12.75">
      <c r="G73" s="179"/>
      <c r="H73" s="179"/>
      <c r="I73" s="179"/>
      <c r="J73" s="179"/>
      <c r="K73" s="179"/>
      <c r="L73" s="179"/>
      <c r="M73" s="179"/>
      <c r="N73" s="179"/>
      <c r="O73" s="179"/>
      <c r="P73" s="179"/>
      <c r="Q73" s="179"/>
      <c r="R73" s="179"/>
    </row>
    <row r="74" spans="7:18" ht="12.75">
      <c r="G74" s="179"/>
      <c r="H74" s="179"/>
      <c r="I74" s="179"/>
      <c r="J74" s="179"/>
      <c r="K74" s="179"/>
      <c r="L74" s="179"/>
      <c r="M74" s="179"/>
      <c r="N74" s="179"/>
      <c r="O74" s="179"/>
      <c r="P74" s="179"/>
      <c r="Q74" s="179"/>
      <c r="R74" s="179"/>
    </row>
    <row r="75" spans="7:18" ht="12.75">
      <c r="G75" s="179"/>
      <c r="H75" s="179"/>
      <c r="I75" s="179"/>
      <c r="J75" s="179"/>
      <c r="K75" s="179"/>
      <c r="L75" s="179"/>
      <c r="M75" s="179"/>
      <c r="N75" s="179"/>
      <c r="O75" s="179"/>
      <c r="P75" s="179"/>
      <c r="Q75" s="179"/>
      <c r="R75" s="179"/>
    </row>
    <row r="76" spans="7:18" ht="12.75">
      <c r="G76" s="179"/>
      <c r="H76" s="179"/>
      <c r="I76" s="179"/>
      <c r="J76" s="179"/>
      <c r="K76" s="179"/>
      <c r="L76" s="179"/>
      <c r="M76" s="179"/>
      <c r="N76" s="179"/>
      <c r="O76" s="179"/>
      <c r="P76" s="179"/>
      <c r="Q76" s="179"/>
      <c r="R76" s="179"/>
    </row>
    <row r="77" spans="7:18" ht="12.75">
      <c r="G77" s="179"/>
      <c r="H77" s="179"/>
      <c r="I77" s="179"/>
      <c r="J77" s="179"/>
      <c r="K77" s="179"/>
      <c r="L77" s="179"/>
      <c r="M77" s="179"/>
      <c r="N77" s="179"/>
      <c r="O77" s="179"/>
      <c r="P77" s="179"/>
      <c r="Q77" s="179"/>
      <c r="R77" s="179"/>
    </row>
    <row r="78" spans="7:18" ht="12.75">
      <c r="G78" s="179"/>
      <c r="H78" s="179"/>
      <c r="I78" s="179"/>
      <c r="J78" s="179"/>
      <c r="K78" s="179"/>
      <c r="L78" s="179"/>
      <c r="M78" s="179"/>
      <c r="N78" s="179"/>
      <c r="O78" s="179"/>
      <c r="P78" s="179"/>
      <c r="Q78" s="179"/>
      <c r="R78" s="179"/>
    </row>
    <row r="79" spans="7:18" ht="12.75">
      <c r="G79" s="179"/>
      <c r="H79" s="179"/>
      <c r="I79" s="179"/>
      <c r="J79" s="179"/>
      <c r="K79" s="179"/>
      <c r="L79" s="179"/>
      <c r="M79" s="179"/>
      <c r="N79" s="179"/>
      <c r="O79" s="179"/>
      <c r="P79" s="179"/>
      <c r="Q79" s="179"/>
      <c r="R79" s="179"/>
    </row>
    <row r="80" spans="7:18" ht="12.75">
      <c r="G80" s="179"/>
      <c r="H80" s="179"/>
      <c r="I80" s="179"/>
      <c r="J80" s="179"/>
      <c r="K80" s="179"/>
      <c r="L80" s="179"/>
      <c r="M80" s="179"/>
      <c r="N80" s="179"/>
      <c r="O80" s="179"/>
      <c r="P80" s="179"/>
      <c r="Q80" s="179"/>
      <c r="R80" s="179"/>
    </row>
    <row r="81" spans="7:18" ht="12.75">
      <c r="G81" s="179"/>
      <c r="H81" s="179"/>
      <c r="I81" s="179"/>
      <c r="J81" s="179"/>
      <c r="K81" s="179"/>
      <c r="L81" s="179"/>
      <c r="M81" s="179"/>
      <c r="N81" s="179"/>
      <c r="O81" s="179"/>
      <c r="P81" s="179"/>
      <c r="Q81" s="179"/>
      <c r="R81" s="179"/>
    </row>
    <row r="82" spans="7:18" ht="12.75">
      <c r="G82" s="179"/>
      <c r="H82" s="179"/>
      <c r="I82" s="179"/>
      <c r="J82" s="179"/>
      <c r="K82" s="179"/>
      <c r="L82" s="179"/>
      <c r="M82" s="179"/>
      <c r="N82" s="179"/>
      <c r="O82" s="179"/>
      <c r="P82" s="179"/>
      <c r="Q82" s="179"/>
      <c r="R82" s="179"/>
    </row>
    <row r="83" spans="7:18" ht="12.75">
      <c r="G83" s="179"/>
      <c r="H83" s="179"/>
      <c r="I83" s="179"/>
      <c r="J83" s="179"/>
      <c r="K83" s="179"/>
      <c r="L83" s="179"/>
      <c r="M83" s="179"/>
      <c r="N83" s="179"/>
      <c r="O83" s="179"/>
      <c r="P83" s="179"/>
      <c r="Q83" s="179"/>
      <c r="R83" s="179"/>
    </row>
    <row r="84" spans="7:18" ht="12.75">
      <c r="G84" s="179"/>
      <c r="H84" s="179"/>
      <c r="I84" s="179"/>
      <c r="J84" s="179"/>
      <c r="K84" s="179"/>
      <c r="L84" s="179"/>
      <c r="M84" s="179"/>
      <c r="N84" s="179"/>
      <c r="O84" s="179"/>
      <c r="P84" s="179"/>
      <c r="Q84" s="179"/>
      <c r="R84" s="179"/>
    </row>
    <row r="85" spans="7:18" ht="12.75">
      <c r="G85" s="179"/>
      <c r="H85" s="179"/>
      <c r="I85" s="179"/>
      <c r="J85" s="179"/>
      <c r="K85" s="179"/>
      <c r="L85" s="179"/>
      <c r="M85" s="179"/>
      <c r="N85" s="179"/>
      <c r="O85" s="179"/>
      <c r="P85" s="179"/>
      <c r="Q85" s="179"/>
      <c r="R85" s="179"/>
    </row>
    <row r="86" spans="7:18" ht="12.75">
      <c r="G86" s="179"/>
      <c r="H86" s="179"/>
      <c r="I86" s="179"/>
      <c r="J86" s="179"/>
      <c r="K86" s="179"/>
      <c r="L86" s="179"/>
      <c r="M86" s="179"/>
      <c r="N86" s="179"/>
      <c r="O86" s="179"/>
      <c r="P86" s="179"/>
      <c r="Q86" s="179"/>
      <c r="R86" s="179"/>
    </row>
    <row r="87" spans="7:18" ht="12.75">
      <c r="G87" s="179"/>
      <c r="H87" s="179"/>
      <c r="I87" s="179"/>
      <c r="J87" s="179"/>
      <c r="K87" s="179"/>
      <c r="L87" s="179"/>
      <c r="M87" s="179"/>
      <c r="N87" s="179"/>
      <c r="O87" s="179"/>
      <c r="P87" s="179"/>
      <c r="Q87" s="179"/>
      <c r="R87" s="179"/>
    </row>
    <row r="88" spans="7:18" ht="12.75">
      <c r="G88" s="179"/>
      <c r="H88" s="179"/>
      <c r="I88" s="179"/>
      <c r="J88" s="179"/>
      <c r="K88" s="179"/>
      <c r="L88" s="179"/>
      <c r="M88" s="179"/>
      <c r="N88" s="179"/>
      <c r="O88" s="179"/>
      <c r="P88" s="179"/>
      <c r="Q88" s="179"/>
      <c r="R88" s="179"/>
    </row>
    <row r="89" spans="7:18" ht="12.75">
      <c r="G89" s="179"/>
      <c r="H89" s="179"/>
      <c r="I89" s="179"/>
      <c r="J89" s="179"/>
      <c r="K89" s="179"/>
      <c r="L89" s="179"/>
      <c r="M89" s="179"/>
      <c r="N89" s="179"/>
      <c r="O89" s="179"/>
      <c r="P89" s="179"/>
      <c r="Q89" s="179"/>
      <c r="R89" s="179"/>
    </row>
    <row r="90" spans="7:18" ht="12.75">
      <c r="G90" s="179"/>
      <c r="H90" s="179"/>
      <c r="I90" s="179"/>
      <c r="J90" s="179"/>
      <c r="K90" s="179"/>
      <c r="L90" s="179"/>
      <c r="M90" s="179"/>
      <c r="N90" s="179"/>
      <c r="O90" s="179"/>
      <c r="P90" s="179"/>
      <c r="Q90" s="179"/>
      <c r="R90" s="179"/>
    </row>
    <row r="91" spans="7:18" ht="12.75">
      <c r="G91" s="179"/>
      <c r="H91" s="179"/>
      <c r="I91" s="179"/>
      <c r="J91" s="179"/>
      <c r="K91" s="179"/>
      <c r="L91" s="179"/>
      <c r="M91" s="179"/>
      <c r="N91" s="179"/>
      <c r="O91" s="179"/>
      <c r="P91" s="179"/>
      <c r="Q91" s="179"/>
      <c r="R91" s="179"/>
    </row>
    <row r="92" spans="7:18" ht="12.75">
      <c r="G92" s="179"/>
      <c r="H92" s="179"/>
      <c r="I92" s="179"/>
      <c r="J92" s="179"/>
      <c r="K92" s="179"/>
      <c r="L92" s="179"/>
      <c r="M92" s="179"/>
      <c r="N92" s="179"/>
      <c r="O92" s="179"/>
      <c r="P92" s="179"/>
      <c r="Q92" s="179"/>
      <c r="R92" s="179"/>
    </row>
    <row r="93" spans="7:18" ht="12.75">
      <c r="G93" s="179"/>
      <c r="H93" s="179"/>
      <c r="I93" s="179"/>
      <c r="J93" s="179"/>
      <c r="K93" s="179"/>
      <c r="L93" s="179"/>
      <c r="M93" s="179"/>
      <c r="N93" s="179"/>
      <c r="O93" s="179"/>
      <c r="P93" s="179"/>
      <c r="Q93" s="179"/>
      <c r="R93" s="179"/>
    </row>
    <row r="94" spans="7:18" ht="12.75">
      <c r="G94" s="179"/>
      <c r="H94" s="179"/>
      <c r="I94" s="179"/>
      <c r="J94" s="179"/>
      <c r="K94" s="179"/>
      <c r="L94" s="179"/>
      <c r="M94" s="179"/>
      <c r="N94" s="179"/>
      <c r="O94" s="179"/>
      <c r="P94" s="179"/>
      <c r="Q94" s="179"/>
      <c r="R94" s="179"/>
    </row>
    <row r="95" spans="7:18" ht="12.75">
      <c r="G95" s="179"/>
      <c r="H95" s="179"/>
      <c r="I95" s="179"/>
      <c r="J95" s="179"/>
      <c r="K95" s="179"/>
      <c r="L95" s="179"/>
      <c r="M95" s="179"/>
      <c r="N95" s="179"/>
      <c r="O95" s="179"/>
      <c r="P95" s="179"/>
      <c r="Q95" s="179"/>
      <c r="R95" s="179"/>
    </row>
    <row r="96" spans="7:18" ht="12.75">
      <c r="G96" s="179"/>
      <c r="H96" s="179"/>
      <c r="I96" s="179"/>
      <c r="J96" s="179"/>
      <c r="K96" s="179"/>
      <c r="L96" s="179"/>
      <c r="M96" s="179"/>
      <c r="N96" s="179"/>
      <c r="O96" s="179"/>
      <c r="P96" s="179"/>
      <c r="Q96" s="179"/>
      <c r="R96" s="179"/>
    </row>
    <row r="97" spans="7:18" ht="12.75">
      <c r="G97" s="179"/>
      <c r="H97" s="179"/>
      <c r="I97" s="179"/>
      <c r="J97" s="179"/>
      <c r="K97" s="179"/>
      <c r="L97" s="179"/>
      <c r="M97" s="179"/>
      <c r="N97" s="179"/>
      <c r="O97" s="179"/>
      <c r="P97" s="179"/>
      <c r="Q97" s="179"/>
      <c r="R97" s="179"/>
    </row>
    <row r="98" spans="7:18" ht="12.75">
      <c r="G98" s="179"/>
      <c r="H98" s="179"/>
      <c r="I98" s="179"/>
      <c r="J98" s="179"/>
      <c r="K98" s="179"/>
      <c r="L98" s="179"/>
      <c r="M98" s="179"/>
      <c r="N98" s="179"/>
      <c r="O98" s="179"/>
      <c r="P98" s="179"/>
      <c r="Q98" s="179"/>
      <c r="R98" s="179"/>
    </row>
    <row r="99" spans="7:18" ht="12.75">
      <c r="G99" s="179"/>
      <c r="H99" s="179"/>
      <c r="I99" s="179"/>
      <c r="J99" s="179"/>
      <c r="K99" s="179"/>
      <c r="L99" s="179"/>
      <c r="M99" s="179"/>
      <c r="N99" s="179"/>
      <c r="O99" s="179"/>
      <c r="P99" s="179"/>
      <c r="Q99" s="179"/>
      <c r="R99" s="179"/>
    </row>
    <row r="100" spans="7:18" ht="12.75">
      <c r="G100" s="179"/>
      <c r="H100" s="179"/>
      <c r="I100" s="179"/>
      <c r="J100" s="179"/>
      <c r="K100" s="179"/>
      <c r="L100" s="179"/>
      <c r="M100" s="179"/>
      <c r="N100" s="179"/>
      <c r="O100" s="179"/>
      <c r="P100" s="179"/>
      <c r="Q100" s="179"/>
      <c r="R100" s="179"/>
    </row>
    <row r="101" spans="7:18" ht="12.75">
      <c r="G101" s="179"/>
      <c r="H101" s="179"/>
      <c r="I101" s="179"/>
      <c r="J101" s="179"/>
      <c r="K101" s="179"/>
      <c r="L101" s="179"/>
      <c r="M101" s="179"/>
      <c r="N101" s="179"/>
      <c r="O101" s="179"/>
      <c r="P101" s="179"/>
      <c r="Q101" s="179"/>
      <c r="R101" s="179"/>
    </row>
    <row r="102" spans="7:18" ht="12.75">
      <c r="G102" s="179"/>
      <c r="H102" s="179"/>
      <c r="I102" s="179"/>
      <c r="J102" s="179"/>
      <c r="K102" s="179"/>
      <c r="L102" s="179"/>
      <c r="M102" s="179"/>
      <c r="N102" s="179"/>
      <c r="O102" s="179"/>
      <c r="P102" s="179"/>
      <c r="Q102" s="179"/>
      <c r="R102" s="179"/>
    </row>
    <row r="103" spans="7:18" ht="12.75">
      <c r="G103" s="179"/>
      <c r="H103" s="179"/>
      <c r="I103" s="179"/>
      <c r="J103" s="179"/>
      <c r="K103" s="179"/>
      <c r="L103" s="179"/>
      <c r="M103" s="179"/>
      <c r="N103" s="179"/>
      <c r="O103" s="179"/>
      <c r="P103" s="179"/>
      <c r="Q103" s="179"/>
      <c r="R103" s="179"/>
    </row>
    <row r="104" spans="7:18" ht="12.75">
      <c r="G104" s="179"/>
      <c r="H104" s="179"/>
      <c r="I104" s="179"/>
      <c r="J104" s="179"/>
      <c r="K104" s="179"/>
      <c r="L104" s="179"/>
      <c r="M104" s="179"/>
      <c r="N104" s="179"/>
      <c r="O104" s="179"/>
      <c r="P104" s="179"/>
      <c r="Q104" s="179"/>
      <c r="R104" s="179"/>
    </row>
    <row r="105" spans="7:18" ht="12.75">
      <c r="G105" s="179"/>
      <c r="H105" s="179"/>
      <c r="I105" s="179"/>
      <c r="J105" s="179"/>
      <c r="K105" s="179"/>
      <c r="L105" s="179"/>
      <c r="M105" s="179"/>
      <c r="N105" s="179"/>
      <c r="O105" s="179"/>
      <c r="P105" s="179"/>
      <c r="Q105" s="179"/>
      <c r="R105" s="179"/>
    </row>
    <row r="106" spans="7:18" ht="12.75">
      <c r="G106" s="179"/>
      <c r="H106" s="179"/>
      <c r="I106" s="179"/>
      <c r="J106" s="179"/>
      <c r="K106" s="179"/>
      <c r="L106" s="179"/>
      <c r="M106" s="179"/>
      <c r="N106" s="179"/>
      <c r="O106" s="179"/>
      <c r="P106" s="179"/>
      <c r="Q106" s="179"/>
      <c r="R106" s="179"/>
    </row>
    <row r="107" spans="7:18" ht="12.75">
      <c r="G107" s="179"/>
      <c r="H107" s="179"/>
      <c r="I107" s="179"/>
      <c r="J107" s="179"/>
      <c r="K107" s="179"/>
      <c r="L107" s="179"/>
      <c r="M107" s="179"/>
      <c r="N107" s="179"/>
      <c r="O107" s="179"/>
      <c r="P107" s="179"/>
      <c r="Q107" s="179"/>
      <c r="R107" s="179"/>
    </row>
    <row r="108" spans="7:18" ht="12.75">
      <c r="G108" s="179"/>
      <c r="H108" s="179"/>
      <c r="I108" s="179"/>
      <c r="J108" s="179"/>
      <c r="K108" s="179"/>
      <c r="L108" s="179"/>
      <c r="M108" s="179"/>
      <c r="N108" s="179"/>
      <c r="O108" s="179"/>
      <c r="P108" s="179"/>
      <c r="Q108" s="179"/>
      <c r="R108" s="179"/>
    </row>
    <row r="109" spans="7:18" ht="12.75">
      <c r="G109" s="179"/>
      <c r="H109" s="179"/>
      <c r="I109" s="179"/>
      <c r="J109" s="179"/>
      <c r="K109" s="179"/>
      <c r="L109" s="179"/>
      <c r="M109" s="179"/>
      <c r="N109" s="179"/>
      <c r="O109" s="179"/>
      <c r="P109" s="179"/>
      <c r="Q109" s="179"/>
      <c r="R109" s="179"/>
    </row>
    <row r="110" spans="7:18" ht="12.75">
      <c r="G110" s="179"/>
      <c r="H110" s="179"/>
      <c r="I110" s="179"/>
      <c r="J110" s="179"/>
      <c r="K110" s="179"/>
      <c r="L110" s="179"/>
      <c r="M110" s="179"/>
      <c r="N110" s="179"/>
      <c r="O110" s="179"/>
      <c r="P110" s="179"/>
      <c r="Q110" s="179"/>
      <c r="R110" s="179"/>
    </row>
    <row r="111" spans="7:18" ht="12.75">
      <c r="G111" s="179"/>
      <c r="H111" s="179"/>
      <c r="I111" s="179"/>
      <c r="J111" s="179"/>
      <c r="K111" s="179"/>
      <c r="L111" s="179"/>
      <c r="M111" s="179"/>
      <c r="N111" s="179"/>
      <c r="O111" s="179"/>
      <c r="P111" s="179"/>
      <c r="Q111" s="179"/>
      <c r="R111" s="179"/>
    </row>
    <row r="112" spans="7:18" ht="12.75">
      <c r="G112" s="179"/>
      <c r="H112" s="179"/>
      <c r="I112" s="179"/>
      <c r="J112" s="179"/>
      <c r="K112" s="179"/>
      <c r="L112" s="179"/>
      <c r="M112" s="179"/>
      <c r="N112" s="179"/>
      <c r="O112" s="179"/>
      <c r="P112" s="179"/>
      <c r="Q112" s="179"/>
      <c r="R112" s="179"/>
    </row>
    <row r="113" spans="7:18" ht="12.75">
      <c r="G113" s="179"/>
      <c r="H113" s="179"/>
      <c r="I113" s="179"/>
      <c r="J113" s="179"/>
      <c r="K113" s="179"/>
      <c r="L113" s="179"/>
      <c r="M113" s="179"/>
      <c r="N113" s="179"/>
      <c r="O113" s="179"/>
      <c r="P113" s="179"/>
      <c r="Q113" s="179"/>
      <c r="R113" s="179"/>
    </row>
    <row r="114" spans="7:18" ht="12.75">
      <c r="G114" s="179"/>
      <c r="H114" s="179"/>
      <c r="I114" s="179"/>
      <c r="J114" s="179"/>
      <c r="K114" s="179"/>
      <c r="L114" s="179"/>
      <c r="M114" s="179"/>
      <c r="N114" s="179"/>
      <c r="O114" s="179"/>
      <c r="P114" s="179"/>
      <c r="Q114" s="179"/>
      <c r="R114" s="179"/>
    </row>
    <row r="115" spans="7:18" ht="12.75">
      <c r="G115" s="179"/>
      <c r="H115" s="179"/>
      <c r="I115" s="179"/>
      <c r="J115" s="179"/>
      <c r="K115" s="179"/>
      <c r="L115" s="179"/>
      <c r="M115" s="179"/>
      <c r="N115" s="179"/>
      <c r="O115" s="179"/>
      <c r="P115" s="179"/>
      <c r="Q115" s="179"/>
      <c r="R115" s="179"/>
    </row>
    <row r="116" spans="7:18" ht="12.75">
      <c r="G116" s="179"/>
      <c r="H116" s="179"/>
      <c r="I116" s="179"/>
      <c r="J116" s="179"/>
      <c r="K116" s="179"/>
      <c r="L116" s="179"/>
      <c r="M116" s="179"/>
      <c r="N116" s="179"/>
      <c r="O116" s="179"/>
      <c r="P116" s="179"/>
      <c r="Q116" s="179"/>
      <c r="R116" s="179"/>
    </row>
    <row r="117" spans="7:18" ht="12.75">
      <c r="G117" s="179"/>
      <c r="H117" s="179"/>
      <c r="I117" s="179"/>
      <c r="J117" s="179"/>
      <c r="K117" s="179"/>
      <c r="L117" s="179"/>
      <c r="M117" s="179"/>
      <c r="N117" s="179"/>
      <c r="O117" s="179"/>
      <c r="P117" s="179"/>
      <c r="Q117" s="179"/>
      <c r="R117" s="179"/>
    </row>
    <row r="118" spans="7:18" ht="12.75">
      <c r="G118" s="179"/>
      <c r="H118" s="179"/>
      <c r="I118" s="179"/>
      <c r="J118" s="179"/>
      <c r="K118" s="179"/>
      <c r="L118" s="179"/>
      <c r="M118" s="179"/>
      <c r="N118" s="179"/>
      <c r="O118" s="179"/>
      <c r="P118" s="179"/>
      <c r="Q118" s="179"/>
      <c r="R118" s="179"/>
    </row>
    <row r="119" spans="7:18" ht="12.75">
      <c r="G119" s="179"/>
      <c r="H119" s="179"/>
      <c r="I119" s="179"/>
      <c r="J119" s="179"/>
      <c r="K119" s="179"/>
      <c r="L119" s="179"/>
      <c r="M119" s="179"/>
      <c r="N119" s="179"/>
      <c r="O119" s="179"/>
      <c r="P119" s="179"/>
      <c r="Q119" s="179"/>
      <c r="R119" s="179"/>
    </row>
    <row r="120" spans="7:18" ht="12.75">
      <c r="G120" s="179"/>
      <c r="H120" s="179"/>
      <c r="I120" s="179"/>
      <c r="J120" s="179"/>
      <c r="K120" s="179"/>
      <c r="L120" s="179"/>
      <c r="M120" s="179"/>
      <c r="N120" s="179"/>
      <c r="O120" s="179"/>
      <c r="P120" s="179"/>
      <c r="Q120" s="179"/>
      <c r="R120" s="179"/>
    </row>
    <row r="121" spans="7:18" ht="12.75">
      <c r="G121" s="179"/>
      <c r="H121" s="179"/>
      <c r="I121" s="179"/>
      <c r="J121" s="179"/>
      <c r="K121" s="179"/>
      <c r="L121" s="179"/>
      <c r="M121" s="179"/>
      <c r="N121" s="179"/>
      <c r="O121" s="179"/>
      <c r="P121" s="179"/>
      <c r="Q121" s="179"/>
      <c r="R121" s="179"/>
    </row>
    <row r="122" spans="7:18" ht="12.75">
      <c r="G122" s="179"/>
      <c r="H122" s="179"/>
      <c r="I122" s="179"/>
      <c r="J122" s="179"/>
      <c r="K122" s="179"/>
      <c r="L122" s="179"/>
      <c r="M122" s="179"/>
      <c r="N122" s="179"/>
      <c r="O122" s="179"/>
      <c r="P122" s="179"/>
      <c r="Q122" s="179"/>
      <c r="R122" s="179"/>
    </row>
    <row r="123" spans="7:18" ht="12.75">
      <c r="G123" s="179"/>
      <c r="H123" s="179"/>
      <c r="I123" s="179"/>
      <c r="J123" s="179"/>
      <c r="K123" s="179"/>
      <c r="L123" s="179"/>
      <c r="M123" s="179"/>
      <c r="N123" s="179"/>
      <c r="O123" s="179"/>
      <c r="P123" s="179"/>
      <c r="Q123" s="179"/>
      <c r="R123" s="179"/>
    </row>
    <row r="124" spans="7:18" ht="12.75">
      <c r="G124" s="179"/>
      <c r="H124" s="179"/>
      <c r="I124" s="179"/>
      <c r="J124" s="179"/>
      <c r="K124" s="179"/>
      <c r="L124" s="179"/>
      <c r="M124" s="179"/>
      <c r="N124" s="179"/>
      <c r="O124" s="179"/>
      <c r="P124" s="179"/>
      <c r="Q124" s="179"/>
      <c r="R124" s="179"/>
    </row>
    <row r="125" spans="7:18" ht="12.75">
      <c r="G125" s="179"/>
      <c r="H125" s="179"/>
      <c r="I125" s="179"/>
      <c r="J125" s="179"/>
      <c r="K125" s="179"/>
      <c r="L125" s="179"/>
      <c r="M125" s="179"/>
      <c r="N125" s="179"/>
      <c r="O125" s="179"/>
      <c r="P125" s="179"/>
      <c r="Q125" s="179"/>
      <c r="R125" s="179"/>
    </row>
    <row r="126" spans="7:18" ht="12.75">
      <c r="G126" s="179"/>
      <c r="H126" s="179"/>
      <c r="I126" s="179"/>
      <c r="J126" s="179"/>
      <c r="K126" s="179"/>
      <c r="L126" s="179"/>
      <c r="M126" s="179"/>
      <c r="N126" s="179"/>
      <c r="O126" s="179"/>
      <c r="P126" s="179"/>
      <c r="Q126" s="179"/>
      <c r="R126" s="179"/>
    </row>
    <row r="127" spans="7:18" ht="12.75">
      <c r="G127" s="179"/>
      <c r="H127" s="179"/>
      <c r="I127" s="179"/>
      <c r="J127" s="179"/>
      <c r="K127" s="179"/>
      <c r="L127" s="179"/>
      <c r="M127" s="179"/>
      <c r="N127" s="179"/>
      <c r="O127" s="179"/>
      <c r="P127" s="179"/>
      <c r="Q127" s="179"/>
      <c r="R127" s="179"/>
    </row>
    <row r="128" spans="7:18" ht="12.75">
      <c r="G128" s="179"/>
      <c r="H128" s="179"/>
      <c r="I128" s="179"/>
      <c r="J128" s="179"/>
      <c r="K128" s="179"/>
      <c r="L128" s="179"/>
      <c r="M128" s="179"/>
      <c r="N128" s="179"/>
      <c r="O128" s="179"/>
      <c r="P128" s="179"/>
      <c r="Q128" s="179"/>
      <c r="R128" s="179"/>
    </row>
    <row r="129" spans="7:18" ht="12.75">
      <c r="G129" s="179"/>
      <c r="H129" s="179"/>
      <c r="I129" s="179"/>
      <c r="J129" s="179"/>
      <c r="K129" s="179"/>
      <c r="L129" s="179"/>
      <c r="M129" s="179"/>
      <c r="N129" s="179"/>
      <c r="O129" s="179"/>
      <c r="P129" s="179"/>
      <c r="Q129" s="179"/>
      <c r="R129" s="179"/>
    </row>
    <row r="130" spans="7:18" ht="12.75">
      <c r="G130" s="179"/>
      <c r="H130" s="179"/>
      <c r="I130" s="179"/>
      <c r="J130" s="179"/>
      <c r="K130" s="179"/>
      <c r="L130" s="179"/>
      <c r="M130" s="179"/>
      <c r="N130" s="179"/>
      <c r="O130" s="179"/>
      <c r="P130" s="179"/>
      <c r="Q130" s="179"/>
      <c r="R130" s="179"/>
    </row>
    <row r="131" spans="7:18" ht="12.75">
      <c r="G131" s="179"/>
      <c r="H131" s="179"/>
      <c r="I131" s="179"/>
      <c r="J131" s="179"/>
      <c r="K131" s="179"/>
      <c r="L131" s="179"/>
      <c r="M131" s="179"/>
      <c r="N131" s="179"/>
      <c r="O131" s="179"/>
      <c r="P131" s="179"/>
      <c r="Q131" s="179"/>
      <c r="R131" s="179"/>
    </row>
    <row r="132" spans="7:18" ht="12.75">
      <c r="G132" s="179"/>
      <c r="H132" s="179"/>
      <c r="I132" s="179"/>
      <c r="J132" s="179"/>
      <c r="K132" s="179"/>
      <c r="L132" s="179"/>
      <c r="M132" s="179"/>
      <c r="N132" s="179"/>
      <c r="O132" s="179"/>
      <c r="P132" s="179"/>
      <c r="Q132" s="179"/>
      <c r="R132" s="179"/>
    </row>
    <row r="133" spans="7:18" ht="12.75">
      <c r="G133" s="179"/>
      <c r="H133" s="179"/>
      <c r="I133" s="179"/>
      <c r="J133" s="179"/>
      <c r="K133" s="179"/>
      <c r="L133" s="179"/>
      <c r="M133" s="179"/>
      <c r="N133" s="179"/>
      <c r="O133" s="179"/>
      <c r="P133" s="179"/>
      <c r="Q133" s="179"/>
      <c r="R133" s="179"/>
    </row>
    <row r="134" spans="7:18" ht="12.75">
      <c r="G134" s="179"/>
      <c r="H134" s="179"/>
      <c r="I134" s="179"/>
      <c r="J134" s="179"/>
      <c r="K134" s="179"/>
      <c r="L134" s="179"/>
      <c r="M134" s="179"/>
      <c r="N134" s="179"/>
      <c r="O134" s="179"/>
      <c r="P134" s="179"/>
      <c r="Q134" s="179"/>
      <c r="R134" s="179"/>
    </row>
    <row r="135" spans="7:18" ht="12.75">
      <c r="G135" s="179"/>
      <c r="H135" s="179"/>
      <c r="I135" s="179"/>
      <c r="J135" s="179"/>
      <c r="K135" s="179"/>
      <c r="L135" s="179"/>
      <c r="M135" s="179"/>
      <c r="N135" s="179"/>
      <c r="O135" s="179"/>
      <c r="P135" s="179"/>
      <c r="Q135" s="179"/>
      <c r="R135" s="179"/>
    </row>
    <row r="136" spans="7:18" ht="12.75">
      <c r="G136" s="179"/>
      <c r="H136" s="179"/>
      <c r="I136" s="179"/>
      <c r="J136" s="179"/>
      <c r="K136" s="179"/>
      <c r="L136" s="179"/>
      <c r="M136" s="179"/>
      <c r="N136" s="179"/>
      <c r="O136" s="179"/>
      <c r="P136" s="179"/>
      <c r="Q136" s="179"/>
      <c r="R136" s="179"/>
    </row>
    <row r="137" spans="7:18" ht="12.75">
      <c r="G137" s="179"/>
      <c r="H137" s="179"/>
      <c r="I137" s="179"/>
      <c r="J137" s="179"/>
      <c r="K137" s="179"/>
      <c r="L137" s="179"/>
      <c r="M137" s="179"/>
      <c r="N137" s="179"/>
      <c r="O137" s="179"/>
      <c r="P137" s="179"/>
      <c r="Q137" s="179"/>
      <c r="R137" s="179"/>
    </row>
    <row r="138" spans="7:18" ht="12.75">
      <c r="G138" s="179"/>
      <c r="H138" s="179"/>
      <c r="I138" s="179"/>
      <c r="J138" s="179"/>
      <c r="K138" s="179"/>
      <c r="L138" s="179"/>
      <c r="M138" s="179"/>
      <c r="N138" s="179"/>
      <c r="O138" s="179"/>
      <c r="P138" s="179"/>
      <c r="Q138" s="179"/>
      <c r="R138" s="179"/>
    </row>
    <row r="139" spans="7:18" ht="12.75">
      <c r="G139" s="179"/>
      <c r="H139" s="179"/>
      <c r="I139" s="179"/>
      <c r="J139" s="179"/>
      <c r="K139" s="179"/>
      <c r="L139" s="179"/>
      <c r="M139" s="179"/>
      <c r="N139" s="179"/>
      <c r="O139" s="179"/>
      <c r="P139" s="179"/>
      <c r="Q139" s="179"/>
      <c r="R139" s="179"/>
    </row>
    <row r="140" spans="7:18" ht="12.75">
      <c r="G140" s="179"/>
      <c r="H140" s="179"/>
      <c r="I140" s="179"/>
      <c r="J140" s="179"/>
      <c r="K140" s="179"/>
      <c r="L140" s="179"/>
      <c r="M140" s="179"/>
      <c r="N140" s="179"/>
      <c r="O140" s="179"/>
      <c r="P140" s="179"/>
      <c r="Q140" s="179"/>
      <c r="R140" s="179"/>
    </row>
    <row r="141" spans="7:18" ht="12.75">
      <c r="G141" s="179"/>
      <c r="H141" s="179"/>
      <c r="I141" s="179"/>
      <c r="J141" s="179"/>
      <c r="K141" s="179"/>
      <c r="L141" s="179"/>
      <c r="M141" s="179"/>
      <c r="N141" s="179"/>
      <c r="O141" s="179"/>
      <c r="P141" s="179"/>
      <c r="Q141" s="179"/>
      <c r="R141" s="179"/>
    </row>
    <row r="142" spans="7:18" ht="12.75">
      <c r="G142" s="179"/>
      <c r="H142" s="179"/>
      <c r="I142" s="179"/>
      <c r="J142" s="179"/>
      <c r="K142" s="179"/>
      <c r="L142" s="179"/>
      <c r="M142" s="179"/>
      <c r="N142" s="179"/>
      <c r="O142" s="179"/>
      <c r="P142" s="179"/>
      <c r="Q142" s="179"/>
      <c r="R142" s="179"/>
    </row>
    <row r="143" spans="7:18" ht="12.75">
      <c r="G143" s="179"/>
      <c r="H143" s="179"/>
      <c r="I143" s="179"/>
      <c r="J143" s="179"/>
      <c r="K143" s="179"/>
      <c r="L143" s="179"/>
      <c r="M143" s="179"/>
      <c r="N143" s="179"/>
      <c r="O143" s="179"/>
      <c r="P143" s="179"/>
      <c r="Q143" s="179"/>
      <c r="R143" s="179"/>
    </row>
    <row r="144" spans="7:18" ht="12.75">
      <c r="G144" s="179"/>
      <c r="H144" s="179"/>
      <c r="I144" s="179"/>
      <c r="J144" s="179"/>
      <c r="K144" s="179"/>
      <c r="L144" s="179"/>
      <c r="M144" s="179"/>
      <c r="N144" s="179"/>
      <c r="O144" s="179"/>
      <c r="P144" s="179"/>
      <c r="Q144" s="179"/>
      <c r="R144" s="179"/>
    </row>
    <row r="145" spans="7:18" ht="12.75">
      <c r="G145" s="179"/>
      <c r="H145" s="179"/>
      <c r="I145" s="179"/>
      <c r="J145" s="179"/>
      <c r="K145" s="179"/>
      <c r="L145" s="179"/>
      <c r="M145" s="179"/>
      <c r="N145" s="179"/>
      <c r="O145" s="179"/>
      <c r="P145" s="179"/>
      <c r="Q145" s="179"/>
      <c r="R145" s="179"/>
    </row>
    <row r="146" spans="7:18" ht="12.75">
      <c r="G146" s="179"/>
      <c r="H146" s="179"/>
      <c r="I146" s="179"/>
      <c r="J146" s="179"/>
      <c r="K146" s="179"/>
      <c r="L146" s="179"/>
      <c r="M146" s="179"/>
      <c r="N146" s="179"/>
      <c r="O146" s="179"/>
      <c r="P146" s="179"/>
      <c r="Q146" s="179"/>
      <c r="R146" s="179"/>
    </row>
    <row r="147" spans="7:18" ht="12.75">
      <c r="G147" s="179"/>
      <c r="H147" s="179"/>
      <c r="I147" s="179"/>
      <c r="J147" s="179"/>
      <c r="K147" s="179"/>
      <c r="L147" s="179"/>
      <c r="M147" s="179"/>
      <c r="N147" s="179"/>
      <c r="O147" s="179"/>
      <c r="P147" s="179"/>
      <c r="Q147" s="179"/>
      <c r="R147" s="179"/>
    </row>
    <row r="148" spans="7:18" ht="12.75">
      <c r="G148" s="179"/>
      <c r="H148" s="179"/>
      <c r="I148" s="179"/>
      <c r="J148" s="179"/>
      <c r="K148" s="179"/>
      <c r="L148" s="179"/>
      <c r="M148" s="179"/>
      <c r="N148" s="179"/>
      <c r="O148" s="179"/>
      <c r="P148" s="179"/>
      <c r="Q148" s="179"/>
      <c r="R148" s="179"/>
    </row>
    <row r="149" spans="7:18" ht="12.75">
      <c r="G149" s="179"/>
      <c r="H149" s="179"/>
      <c r="I149" s="179"/>
      <c r="J149" s="179"/>
      <c r="K149" s="179"/>
      <c r="L149" s="179"/>
      <c r="M149" s="179"/>
      <c r="N149" s="179"/>
      <c r="O149" s="179"/>
      <c r="P149" s="179"/>
      <c r="Q149" s="179"/>
      <c r="R149" s="179"/>
    </row>
    <row r="150" spans="7:18" ht="12.75">
      <c r="G150" s="179"/>
      <c r="H150" s="179"/>
      <c r="I150" s="179"/>
      <c r="J150" s="179"/>
      <c r="K150" s="179"/>
      <c r="L150" s="179"/>
      <c r="M150" s="179"/>
      <c r="N150" s="179"/>
      <c r="O150" s="179"/>
      <c r="P150" s="179"/>
      <c r="Q150" s="179"/>
      <c r="R150" s="179"/>
    </row>
    <row r="151" spans="7:18" ht="12.75">
      <c r="G151" s="179"/>
      <c r="H151" s="179"/>
      <c r="I151" s="179"/>
      <c r="J151" s="179"/>
      <c r="K151" s="179"/>
      <c r="L151" s="179"/>
      <c r="M151" s="179"/>
      <c r="N151" s="179"/>
      <c r="O151" s="179"/>
      <c r="P151" s="179"/>
      <c r="Q151" s="179"/>
      <c r="R151" s="179"/>
    </row>
    <row r="152" spans="7:18" ht="12.75">
      <c r="G152" s="179"/>
      <c r="H152" s="179"/>
      <c r="I152" s="179"/>
      <c r="J152" s="179"/>
      <c r="K152" s="179"/>
      <c r="L152" s="179"/>
      <c r="M152" s="179"/>
      <c r="N152" s="179"/>
      <c r="O152" s="179"/>
      <c r="P152" s="179"/>
      <c r="Q152" s="179"/>
      <c r="R152" s="179"/>
    </row>
    <row r="153" spans="7:18" ht="12.75">
      <c r="G153" s="179"/>
      <c r="H153" s="179"/>
      <c r="I153" s="179"/>
      <c r="J153" s="179"/>
      <c r="K153" s="179"/>
      <c r="L153" s="179"/>
      <c r="M153" s="179"/>
      <c r="N153" s="179"/>
      <c r="O153" s="179"/>
      <c r="P153" s="179"/>
      <c r="Q153" s="179"/>
      <c r="R153" s="179"/>
    </row>
    <row r="154" spans="7:18" ht="12.75">
      <c r="G154" s="179"/>
      <c r="H154" s="179"/>
      <c r="I154" s="179"/>
      <c r="J154" s="179"/>
      <c r="K154" s="179"/>
      <c r="L154" s="179"/>
      <c r="M154" s="179"/>
      <c r="N154" s="179"/>
      <c r="O154" s="179"/>
      <c r="P154" s="179"/>
      <c r="Q154" s="179"/>
      <c r="R154" s="179"/>
    </row>
    <row r="155" spans="7:18" ht="12.75">
      <c r="G155" s="179"/>
      <c r="H155" s="179"/>
      <c r="I155" s="179"/>
      <c r="J155" s="179"/>
      <c r="K155" s="179"/>
      <c r="L155" s="179"/>
      <c r="M155" s="179"/>
      <c r="N155" s="179"/>
      <c r="O155" s="179"/>
      <c r="P155" s="179"/>
      <c r="Q155" s="179"/>
      <c r="R155" s="179"/>
    </row>
    <row r="156" spans="7:18" ht="12.75">
      <c r="G156" s="179"/>
      <c r="H156" s="179"/>
      <c r="I156" s="179"/>
      <c r="J156" s="179"/>
      <c r="K156" s="179"/>
      <c r="L156" s="179"/>
      <c r="M156" s="179"/>
      <c r="N156" s="179"/>
      <c r="O156" s="179"/>
      <c r="P156" s="179"/>
      <c r="Q156" s="179"/>
      <c r="R156" s="179"/>
    </row>
    <row r="157" spans="7:18" ht="12.75">
      <c r="G157" s="179"/>
      <c r="H157" s="179"/>
      <c r="I157" s="179"/>
      <c r="J157" s="179"/>
      <c r="K157" s="179"/>
      <c r="L157" s="179"/>
      <c r="M157" s="179"/>
      <c r="N157" s="179"/>
      <c r="O157" s="179"/>
      <c r="P157" s="179"/>
      <c r="Q157" s="179"/>
      <c r="R157" s="179"/>
    </row>
    <row r="158" spans="7:18" ht="12.75">
      <c r="G158" s="179"/>
      <c r="H158" s="179"/>
      <c r="I158" s="179"/>
      <c r="J158" s="179"/>
      <c r="K158" s="179"/>
      <c r="L158" s="179"/>
      <c r="M158" s="179"/>
      <c r="N158" s="179"/>
      <c r="O158" s="179"/>
      <c r="P158" s="179"/>
      <c r="Q158" s="179"/>
      <c r="R158" s="179"/>
    </row>
    <row r="159" spans="7:18" ht="12.75">
      <c r="G159" s="179"/>
      <c r="H159" s="179"/>
      <c r="I159" s="179"/>
      <c r="J159" s="179"/>
      <c r="K159" s="179"/>
      <c r="L159" s="179"/>
      <c r="M159" s="179"/>
      <c r="N159" s="179"/>
      <c r="O159" s="179"/>
      <c r="P159" s="179"/>
      <c r="Q159" s="179"/>
      <c r="R159" s="179"/>
    </row>
    <row r="160" spans="7:18" ht="12.75">
      <c r="G160" s="179"/>
      <c r="H160" s="179"/>
      <c r="I160" s="179"/>
      <c r="J160" s="179"/>
      <c r="K160" s="179"/>
      <c r="L160" s="179"/>
      <c r="M160" s="179"/>
      <c r="N160" s="179"/>
      <c r="O160" s="179"/>
      <c r="P160" s="179"/>
      <c r="Q160" s="179"/>
      <c r="R160" s="179"/>
    </row>
    <row r="161" spans="7:18" ht="12.75">
      <c r="G161" s="179"/>
      <c r="H161" s="179"/>
      <c r="I161" s="179"/>
      <c r="J161" s="179"/>
      <c r="K161" s="179"/>
      <c r="L161" s="179"/>
      <c r="M161" s="179"/>
      <c r="N161" s="179"/>
      <c r="O161" s="179"/>
      <c r="P161" s="179"/>
      <c r="Q161" s="179"/>
      <c r="R161" s="179"/>
    </row>
    <row r="162" spans="7:18" ht="12.75">
      <c r="G162" s="179"/>
      <c r="H162" s="179"/>
      <c r="I162" s="179"/>
      <c r="J162" s="179"/>
      <c r="K162" s="179"/>
      <c r="L162" s="179"/>
      <c r="M162" s="179"/>
      <c r="N162" s="179"/>
      <c r="O162" s="179"/>
      <c r="P162" s="179"/>
      <c r="Q162" s="179"/>
      <c r="R162" s="179"/>
    </row>
    <row r="163" spans="7:18" ht="12.75">
      <c r="G163" s="179"/>
      <c r="H163" s="179"/>
      <c r="I163" s="179"/>
      <c r="J163" s="179"/>
      <c r="K163" s="179"/>
      <c r="L163" s="179"/>
      <c r="M163" s="179"/>
      <c r="N163" s="179"/>
      <c r="O163" s="179"/>
      <c r="P163" s="179"/>
      <c r="Q163" s="179"/>
      <c r="R163" s="179"/>
    </row>
    <row r="164" spans="7:18" ht="12.75">
      <c r="G164" s="179"/>
      <c r="H164" s="179"/>
      <c r="I164" s="179"/>
      <c r="J164" s="179"/>
      <c r="K164" s="179"/>
      <c r="L164" s="179"/>
      <c r="M164" s="179"/>
      <c r="N164" s="179"/>
      <c r="O164" s="179"/>
      <c r="P164" s="179"/>
      <c r="Q164" s="179"/>
      <c r="R164" s="179"/>
    </row>
    <row r="165" spans="7:18" ht="12.75">
      <c r="G165" s="179"/>
      <c r="H165" s="179"/>
      <c r="I165" s="179"/>
      <c r="J165" s="179"/>
      <c r="K165" s="179"/>
      <c r="L165" s="179"/>
      <c r="M165" s="179"/>
      <c r="N165" s="179"/>
      <c r="O165" s="179"/>
      <c r="P165" s="179"/>
      <c r="Q165" s="179"/>
      <c r="R165" s="179"/>
    </row>
    <row r="166" spans="7:18" ht="12.75">
      <c r="G166" s="179"/>
      <c r="H166" s="179"/>
      <c r="I166" s="179"/>
      <c r="J166" s="179"/>
      <c r="K166" s="179"/>
      <c r="L166" s="179"/>
      <c r="M166" s="179"/>
      <c r="N166" s="179"/>
      <c r="O166" s="179"/>
      <c r="P166" s="179"/>
      <c r="Q166" s="179"/>
      <c r="R166" s="179"/>
    </row>
    <row r="167" spans="7:18" ht="12.75">
      <c r="G167" s="179"/>
      <c r="H167" s="179"/>
      <c r="I167" s="179"/>
      <c r="J167" s="179"/>
      <c r="K167" s="179"/>
      <c r="L167" s="179"/>
      <c r="M167" s="179"/>
      <c r="N167" s="179"/>
      <c r="O167" s="179"/>
      <c r="P167" s="179"/>
      <c r="Q167" s="179"/>
      <c r="R167" s="179"/>
    </row>
    <row r="168" spans="7:18" ht="12.75">
      <c r="G168" s="179"/>
      <c r="H168" s="179"/>
      <c r="I168" s="179"/>
      <c r="J168" s="179"/>
      <c r="K168" s="179"/>
      <c r="L168" s="179"/>
      <c r="M168" s="179"/>
      <c r="N168" s="179"/>
      <c r="O168" s="179"/>
      <c r="P168" s="179"/>
      <c r="Q168" s="179"/>
      <c r="R168" s="179"/>
    </row>
    <row r="169" spans="7:18" ht="12.75">
      <c r="G169" s="179"/>
      <c r="H169" s="179"/>
      <c r="I169" s="179"/>
      <c r="J169" s="179"/>
      <c r="K169" s="179"/>
      <c r="L169" s="179"/>
      <c r="M169" s="179"/>
      <c r="N169" s="179"/>
      <c r="O169" s="179"/>
      <c r="P169" s="179"/>
      <c r="Q169" s="179"/>
      <c r="R169" s="179"/>
    </row>
    <row r="170" spans="7:18" ht="12.75">
      <c r="G170" s="179"/>
      <c r="H170" s="179"/>
      <c r="I170" s="179"/>
      <c r="J170" s="179"/>
      <c r="K170" s="179"/>
      <c r="L170" s="179"/>
      <c r="M170" s="179"/>
      <c r="N170" s="179"/>
      <c r="O170" s="179"/>
      <c r="P170" s="179"/>
      <c r="Q170" s="179"/>
      <c r="R170" s="179"/>
    </row>
    <row r="171" spans="7:18" ht="12.75">
      <c r="G171" s="179"/>
      <c r="H171" s="179"/>
      <c r="I171" s="179"/>
      <c r="J171" s="179"/>
      <c r="K171" s="179"/>
      <c r="L171" s="179"/>
      <c r="M171" s="179"/>
      <c r="N171" s="179"/>
      <c r="O171" s="179"/>
      <c r="P171" s="179"/>
      <c r="Q171" s="179"/>
      <c r="R171" s="179"/>
    </row>
    <row r="172" spans="7:18" ht="12.75">
      <c r="G172" s="179"/>
      <c r="H172" s="179"/>
      <c r="I172" s="179"/>
      <c r="J172" s="179"/>
      <c r="K172" s="179"/>
      <c r="L172" s="179"/>
      <c r="M172" s="179"/>
      <c r="N172" s="179"/>
      <c r="O172" s="179"/>
      <c r="P172" s="179"/>
      <c r="Q172" s="179"/>
      <c r="R172" s="179"/>
    </row>
    <row r="173" spans="7:18" ht="12.75">
      <c r="G173" s="179"/>
      <c r="H173" s="179"/>
      <c r="I173" s="179"/>
      <c r="J173" s="179"/>
      <c r="K173" s="179"/>
      <c r="L173" s="179"/>
      <c r="M173" s="179"/>
      <c r="N173" s="179"/>
      <c r="O173" s="179"/>
      <c r="P173" s="179"/>
      <c r="Q173" s="179"/>
      <c r="R173" s="179"/>
    </row>
    <row r="174" spans="7:18" ht="12.75">
      <c r="G174" s="179"/>
      <c r="H174" s="179"/>
      <c r="I174" s="179"/>
      <c r="J174" s="179"/>
      <c r="K174" s="179"/>
      <c r="L174" s="179"/>
      <c r="M174" s="179"/>
      <c r="N174" s="179"/>
      <c r="O174" s="179"/>
      <c r="P174" s="179"/>
      <c r="Q174" s="179"/>
      <c r="R174" s="179"/>
    </row>
    <row r="175" spans="7:18" ht="12.75">
      <c r="G175" s="179"/>
      <c r="H175" s="179"/>
      <c r="I175" s="179"/>
      <c r="J175" s="179"/>
      <c r="K175" s="179"/>
      <c r="L175" s="179"/>
      <c r="M175" s="179"/>
      <c r="N175" s="179"/>
      <c r="O175" s="179"/>
      <c r="P175" s="179"/>
      <c r="Q175" s="179"/>
      <c r="R175" s="179"/>
    </row>
    <row r="176" spans="7:18" ht="12.75">
      <c r="G176" s="179"/>
      <c r="H176" s="179"/>
      <c r="I176" s="179"/>
      <c r="J176" s="179"/>
      <c r="K176" s="179"/>
      <c r="L176" s="179"/>
      <c r="M176" s="179"/>
      <c r="N176" s="179"/>
      <c r="O176" s="179"/>
      <c r="P176" s="179"/>
      <c r="Q176" s="179"/>
      <c r="R176" s="179"/>
    </row>
    <row r="177" spans="7:18" ht="12.75">
      <c r="G177" s="179"/>
      <c r="H177" s="179"/>
      <c r="I177" s="179"/>
      <c r="J177" s="179"/>
      <c r="K177" s="179"/>
      <c r="L177" s="179"/>
      <c r="M177" s="179"/>
      <c r="N177" s="179"/>
      <c r="O177" s="179"/>
      <c r="P177" s="179"/>
      <c r="Q177" s="179"/>
      <c r="R177" s="179"/>
    </row>
    <row r="178" spans="7:18" ht="12.75">
      <c r="G178" s="179"/>
      <c r="H178" s="179"/>
      <c r="I178" s="179"/>
      <c r="J178" s="179"/>
      <c r="K178" s="179"/>
      <c r="L178" s="179"/>
      <c r="M178" s="179"/>
      <c r="N178" s="179"/>
      <c r="O178" s="179"/>
      <c r="P178" s="179"/>
      <c r="Q178" s="179"/>
      <c r="R178" s="179"/>
    </row>
    <row r="179" spans="7:18" ht="12.75">
      <c r="G179" s="179"/>
      <c r="H179" s="179"/>
      <c r="I179" s="179"/>
      <c r="J179" s="179"/>
      <c r="K179" s="179"/>
      <c r="L179" s="179"/>
      <c r="M179" s="179"/>
      <c r="N179" s="179"/>
      <c r="O179" s="179"/>
      <c r="P179" s="179"/>
      <c r="Q179" s="179"/>
      <c r="R179" s="179"/>
    </row>
    <row r="180" spans="7:18" ht="12.75">
      <c r="G180" s="179"/>
      <c r="H180" s="179"/>
      <c r="I180" s="179"/>
      <c r="J180" s="179"/>
      <c r="K180" s="179"/>
      <c r="L180" s="179"/>
      <c r="M180" s="179"/>
      <c r="N180" s="179"/>
      <c r="O180" s="179"/>
      <c r="P180" s="179"/>
      <c r="Q180" s="179"/>
      <c r="R180" s="179"/>
    </row>
    <row r="181" spans="7:18" ht="12.75">
      <c r="G181" s="179"/>
      <c r="H181" s="179"/>
      <c r="I181" s="179"/>
      <c r="J181" s="179"/>
      <c r="K181" s="179"/>
      <c r="L181" s="179"/>
      <c r="M181" s="179"/>
      <c r="N181" s="179"/>
      <c r="O181" s="179"/>
      <c r="P181" s="179"/>
      <c r="Q181" s="179"/>
      <c r="R181" s="179"/>
    </row>
    <row r="182" spans="7:18" ht="12.75">
      <c r="G182" s="179"/>
      <c r="H182" s="179"/>
      <c r="I182" s="179"/>
      <c r="J182" s="179"/>
      <c r="K182" s="179"/>
      <c r="L182" s="179"/>
      <c r="M182" s="179"/>
      <c r="N182" s="179"/>
      <c r="O182" s="179"/>
      <c r="P182" s="179"/>
      <c r="Q182" s="179"/>
      <c r="R182" s="179"/>
    </row>
    <row r="183" spans="7:18" ht="12.75">
      <c r="G183" s="179"/>
      <c r="H183" s="179"/>
      <c r="I183" s="179"/>
      <c r="J183" s="179"/>
      <c r="K183" s="179"/>
      <c r="L183" s="179"/>
      <c r="M183" s="179"/>
      <c r="N183" s="179"/>
      <c r="O183" s="179"/>
      <c r="P183" s="179"/>
      <c r="Q183" s="179"/>
      <c r="R183" s="179"/>
    </row>
    <row r="184" spans="7:18" ht="12.75">
      <c r="G184" s="179"/>
      <c r="H184" s="179"/>
      <c r="I184" s="179"/>
      <c r="J184" s="179"/>
      <c r="K184" s="179"/>
      <c r="L184" s="179"/>
      <c r="M184" s="179"/>
      <c r="N184" s="179"/>
      <c r="O184" s="179"/>
      <c r="P184" s="179"/>
      <c r="Q184" s="179"/>
      <c r="R184" s="179"/>
    </row>
    <row r="185" spans="7:18" ht="12.75">
      <c r="G185" s="179"/>
      <c r="H185" s="179"/>
      <c r="I185" s="179"/>
      <c r="J185" s="179"/>
      <c r="K185" s="179"/>
      <c r="L185" s="179"/>
      <c r="M185" s="179"/>
      <c r="N185" s="179"/>
      <c r="O185" s="179"/>
      <c r="P185" s="179"/>
      <c r="Q185" s="179"/>
      <c r="R185" s="179"/>
    </row>
    <row r="186" spans="7:18" ht="12.75">
      <c r="G186" s="179"/>
      <c r="H186" s="179"/>
      <c r="I186" s="179"/>
      <c r="J186" s="179"/>
      <c r="K186" s="179"/>
      <c r="L186" s="179"/>
      <c r="M186" s="179"/>
      <c r="N186" s="179"/>
      <c r="O186" s="179"/>
      <c r="P186" s="179"/>
      <c r="Q186" s="179"/>
      <c r="R186" s="179"/>
    </row>
    <row r="187" spans="7:18" ht="12.75">
      <c r="G187" s="179"/>
      <c r="H187" s="179"/>
      <c r="I187" s="179"/>
      <c r="J187" s="179"/>
      <c r="K187" s="179"/>
      <c r="L187" s="179"/>
      <c r="M187" s="179"/>
      <c r="N187" s="179"/>
      <c r="O187" s="179"/>
      <c r="P187" s="179"/>
      <c r="Q187" s="179"/>
      <c r="R187" s="179"/>
    </row>
    <row r="188" spans="7:18" ht="12.75">
      <c r="G188" s="179"/>
      <c r="H188" s="179"/>
      <c r="I188" s="179"/>
      <c r="J188" s="179"/>
      <c r="K188" s="179"/>
      <c r="L188" s="179"/>
      <c r="M188" s="179"/>
      <c r="N188" s="179"/>
      <c r="O188" s="179"/>
      <c r="P188" s="179"/>
      <c r="Q188" s="179"/>
      <c r="R188" s="179"/>
    </row>
    <row r="189" spans="7:18" ht="12.75">
      <c r="G189" s="179"/>
      <c r="H189" s="179"/>
      <c r="I189" s="179"/>
      <c r="J189" s="179"/>
      <c r="K189" s="179"/>
      <c r="L189" s="179"/>
      <c r="M189" s="179"/>
      <c r="N189" s="179"/>
      <c r="O189" s="179"/>
      <c r="P189" s="179"/>
      <c r="Q189" s="179"/>
      <c r="R189" s="179"/>
    </row>
    <row r="190" spans="7:18" ht="12.75">
      <c r="G190" s="179"/>
      <c r="H190" s="179"/>
      <c r="I190" s="179"/>
      <c r="J190" s="179"/>
      <c r="K190" s="179"/>
      <c r="L190" s="179"/>
      <c r="M190" s="179"/>
      <c r="N190" s="179"/>
      <c r="O190" s="179"/>
      <c r="P190" s="179"/>
      <c r="Q190" s="179"/>
      <c r="R190" s="179"/>
    </row>
    <row r="191" spans="7:18" ht="12.75">
      <c r="G191" s="179"/>
      <c r="H191" s="179"/>
      <c r="I191" s="179"/>
      <c r="J191" s="179"/>
      <c r="K191" s="179"/>
      <c r="L191" s="179"/>
      <c r="M191" s="179"/>
      <c r="N191" s="179"/>
      <c r="O191" s="179"/>
      <c r="P191" s="179"/>
      <c r="Q191" s="179"/>
      <c r="R191" s="179"/>
    </row>
    <row r="192" spans="7:18" ht="12.75">
      <c r="G192" s="179"/>
      <c r="H192" s="179"/>
      <c r="I192" s="179"/>
      <c r="J192" s="179"/>
      <c r="K192" s="179"/>
      <c r="L192" s="179"/>
      <c r="M192" s="179"/>
      <c r="N192" s="179"/>
      <c r="O192" s="179"/>
      <c r="P192" s="179"/>
      <c r="Q192" s="179"/>
      <c r="R192" s="179"/>
    </row>
    <row r="193" spans="7:18" ht="12.75">
      <c r="G193" s="179"/>
      <c r="H193" s="179"/>
      <c r="I193" s="179"/>
      <c r="J193" s="179"/>
      <c r="K193" s="179"/>
      <c r="L193" s="179"/>
      <c r="M193" s="179"/>
      <c r="N193" s="179"/>
      <c r="O193" s="179"/>
      <c r="P193" s="179"/>
      <c r="Q193" s="179"/>
      <c r="R193" s="179"/>
    </row>
    <row r="194" spans="7:18" ht="12.75">
      <c r="G194" s="179"/>
      <c r="H194" s="179"/>
      <c r="I194" s="179"/>
      <c r="J194" s="179"/>
      <c r="K194" s="179"/>
      <c r="L194" s="179"/>
      <c r="M194" s="179"/>
      <c r="N194" s="179"/>
      <c r="O194" s="179"/>
      <c r="P194" s="179"/>
      <c r="Q194" s="179"/>
      <c r="R194" s="179"/>
    </row>
    <row r="195" spans="7:18" ht="12.75">
      <c r="G195" s="179"/>
      <c r="H195" s="179"/>
      <c r="I195" s="179"/>
      <c r="J195" s="179"/>
      <c r="K195" s="179"/>
      <c r="L195" s="179"/>
      <c r="M195" s="179"/>
      <c r="N195" s="179"/>
      <c r="O195" s="179"/>
      <c r="P195" s="179"/>
      <c r="Q195" s="179"/>
      <c r="R195" s="179"/>
    </row>
    <row r="196" spans="7:18" ht="12.75">
      <c r="G196" s="179"/>
      <c r="H196" s="179"/>
      <c r="I196" s="179"/>
      <c r="J196" s="179"/>
      <c r="K196" s="179"/>
      <c r="L196" s="179"/>
      <c r="M196" s="179"/>
      <c r="N196" s="179"/>
      <c r="O196" s="179"/>
      <c r="P196" s="179"/>
      <c r="Q196" s="179"/>
      <c r="R196" s="179"/>
    </row>
    <row r="197" spans="7:18" ht="12.75">
      <c r="G197" s="179"/>
      <c r="H197" s="179"/>
      <c r="I197" s="179"/>
      <c r="J197" s="179"/>
      <c r="K197" s="179"/>
      <c r="L197" s="179"/>
      <c r="M197" s="179"/>
      <c r="N197" s="179"/>
      <c r="O197" s="179"/>
      <c r="P197" s="179"/>
      <c r="Q197" s="179"/>
      <c r="R197" s="179"/>
    </row>
    <row r="198" spans="7:18" ht="12.75">
      <c r="G198" s="179"/>
      <c r="H198" s="179"/>
      <c r="I198" s="179"/>
      <c r="J198" s="179"/>
      <c r="K198" s="179"/>
      <c r="L198" s="179"/>
      <c r="M198" s="179"/>
      <c r="N198" s="179"/>
      <c r="O198" s="179"/>
      <c r="P198" s="179"/>
      <c r="Q198" s="179"/>
      <c r="R198" s="179"/>
    </row>
    <row r="199" spans="7:18" ht="12.75">
      <c r="G199" s="179"/>
      <c r="H199" s="179"/>
      <c r="I199" s="179"/>
      <c r="J199" s="179"/>
      <c r="K199" s="179"/>
      <c r="L199" s="179"/>
      <c r="M199" s="179"/>
      <c r="N199" s="179"/>
      <c r="O199" s="179"/>
      <c r="P199" s="179"/>
      <c r="Q199" s="179"/>
      <c r="R199" s="179"/>
    </row>
    <row r="200" spans="7:18" ht="12.75">
      <c r="G200" s="179"/>
      <c r="H200" s="179"/>
      <c r="I200" s="179"/>
      <c r="J200" s="179"/>
      <c r="K200" s="179"/>
      <c r="L200" s="179"/>
      <c r="M200" s="179"/>
      <c r="N200" s="179"/>
      <c r="O200" s="179"/>
      <c r="P200" s="179"/>
      <c r="Q200" s="179"/>
      <c r="R200" s="179"/>
    </row>
    <row r="201" spans="7:18" ht="12.75">
      <c r="G201" s="179"/>
      <c r="H201" s="179"/>
      <c r="I201" s="179"/>
      <c r="J201" s="179"/>
      <c r="K201" s="179"/>
      <c r="L201" s="179"/>
      <c r="M201" s="179"/>
      <c r="N201" s="179"/>
      <c r="O201" s="179"/>
      <c r="P201" s="179"/>
      <c r="Q201" s="179"/>
      <c r="R201" s="179"/>
    </row>
    <row r="202" spans="7:18" ht="12.75">
      <c r="G202" s="179"/>
      <c r="H202" s="179"/>
      <c r="I202" s="179"/>
      <c r="J202" s="179"/>
      <c r="K202" s="179"/>
      <c r="L202" s="179"/>
      <c r="M202" s="179"/>
      <c r="N202" s="179"/>
      <c r="O202" s="179"/>
      <c r="P202" s="179"/>
      <c r="Q202" s="179"/>
      <c r="R202" s="179"/>
    </row>
    <row r="203" spans="7:18" ht="12.75">
      <c r="G203" s="179"/>
      <c r="H203" s="179"/>
      <c r="I203" s="179"/>
      <c r="J203" s="179"/>
      <c r="K203" s="179"/>
      <c r="L203" s="179"/>
      <c r="M203" s="179"/>
      <c r="N203" s="179"/>
      <c r="O203" s="179"/>
      <c r="P203" s="179"/>
      <c r="Q203" s="179"/>
      <c r="R203" s="179"/>
    </row>
    <row r="204" spans="7:18" ht="12.75">
      <c r="G204" s="179"/>
      <c r="H204" s="179"/>
      <c r="I204" s="179"/>
      <c r="J204" s="179"/>
      <c r="K204" s="179"/>
      <c r="L204" s="179"/>
      <c r="M204" s="179"/>
      <c r="N204" s="179"/>
      <c r="O204" s="179"/>
      <c r="P204" s="179"/>
      <c r="Q204" s="179"/>
      <c r="R204" s="179"/>
    </row>
    <row r="205" spans="7:18" ht="12.75">
      <c r="G205" s="179"/>
      <c r="H205" s="179"/>
      <c r="I205" s="179"/>
      <c r="J205" s="179"/>
      <c r="K205" s="179"/>
      <c r="L205" s="179"/>
      <c r="M205" s="179"/>
      <c r="N205" s="179"/>
      <c r="O205" s="179"/>
      <c r="P205" s="179"/>
      <c r="Q205" s="179"/>
      <c r="R205" s="179"/>
    </row>
    <row r="206" spans="7:18" ht="12.75">
      <c r="G206" s="179"/>
      <c r="H206" s="179"/>
      <c r="I206" s="179"/>
      <c r="J206" s="179"/>
      <c r="K206" s="179"/>
      <c r="L206" s="179"/>
      <c r="M206" s="179"/>
      <c r="N206" s="179"/>
      <c r="O206" s="179"/>
      <c r="P206" s="179"/>
      <c r="Q206" s="179"/>
      <c r="R206" s="179"/>
    </row>
    <row r="207" spans="7:18" ht="12.75">
      <c r="G207" s="179"/>
      <c r="H207" s="179"/>
      <c r="I207" s="179"/>
      <c r="J207" s="179"/>
      <c r="K207" s="179"/>
      <c r="L207" s="179"/>
      <c r="M207" s="179"/>
      <c r="N207" s="179"/>
      <c r="O207" s="179"/>
      <c r="P207" s="179"/>
      <c r="Q207" s="179"/>
      <c r="R207" s="179"/>
    </row>
    <row r="208" spans="7:18" ht="12.75">
      <c r="G208" s="179"/>
      <c r="H208" s="179"/>
      <c r="I208" s="179"/>
      <c r="J208" s="179"/>
      <c r="K208" s="179"/>
      <c r="L208" s="179"/>
      <c r="M208" s="179"/>
      <c r="N208" s="179"/>
      <c r="O208" s="179"/>
      <c r="P208" s="179"/>
      <c r="Q208" s="179"/>
      <c r="R208" s="179"/>
    </row>
    <row r="209" spans="7:18" ht="12.75">
      <c r="G209" s="179"/>
      <c r="H209" s="179"/>
      <c r="I209" s="179"/>
      <c r="J209" s="179"/>
      <c r="K209" s="179"/>
      <c r="L209" s="179"/>
      <c r="M209" s="179"/>
      <c r="N209" s="179"/>
      <c r="O209" s="179"/>
      <c r="P209" s="179"/>
      <c r="Q209" s="179"/>
      <c r="R209" s="179"/>
    </row>
    <row r="210" spans="7:18" ht="12.75">
      <c r="G210" s="179"/>
      <c r="H210" s="179"/>
      <c r="I210" s="179"/>
      <c r="J210" s="179"/>
      <c r="K210" s="179"/>
      <c r="L210" s="179"/>
      <c r="M210" s="179"/>
      <c r="N210" s="179"/>
      <c r="O210" s="179"/>
      <c r="P210" s="179"/>
      <c r="Q210" s="179"/>
      <c r="R210" s="179"/>
    </row>
    <row r="211" spans="7:18" ht="12.75">
      <c r="G211" s="179"/>
      <c r="H211" s="179"/>
      <c r="I211" s="179"/>
      <c r="J211" s="179"/>
      <c r="K211" s="179"/>
      <c r="L211" s="179"/>
      <c r="M211" s="179"/>
      <c r="N211" s="179"/>
      <c r="O211" s="179"/>
      <c r="P211" s="179"/>
      <c r="Q211" s="179"/>
      <c r="R211" s="179"/>
    </row>
    <row r="212" spans="7:18" ht="12.75">
      <c r="G212" s="179"/>
      <c r="H212" s="179"/>
      <c r="I212" s="179"/>
      <c r="J212" s="179"/>
      <c r="K212" s="179"/>
      <c r="L212" s="179"/>
      <c r="M212" s="179"/>
      <c r="N212" s="179"/>
      <c r="O212" s="179"/>
      <c r="P212" s="179"/>
      <c r="Q212" s="179"/>
      <c r="R212" s="179"/>
    </row>
    <row r="213" spans="7:18" ht="12.75">
      <c r="G213" s="179"/>
      <c r="H213" s="179"/>
      <c r="I213" s="179"/>
      <c r="J213" s="179"/>
      <c r="K213" s="179"/>
      <c r="L213" s="179"/>
      <c r="M213" s="179"/>
      <c r="N213" s="179"/>
      <c r="O213" s="179"/>
      <c r="P213" s="179"/>
      <c r="Q213" s="179"/>
      <c r="R213" s="179"/>
    </row>
    <row r="214" spans="7:18" ht="12.75">
      <c r="G214" s="179"/>
      <c r="H214" s="179"/>
      <c r="I214" s="179"/>
      <c r="J214" s="179"/>
      <c r="K214" s="179"/>
      <c r="L214" s="179"/>
      <c r="M214" s="179"/>
      <c r="N214" s="179"/>
      <c r="O214" s="179"/>
      <c r="P214" s="179"/>
      <c r="Q214" s="179"/>
      <c r="R214" s="179"/>
    </row>
    <row r="215" spans="7:18" ht="12.75">
      <c r="G215" s="179"/>
      <c r="H215" s="179"/>
      <c r="I215" s="179"/>
      <c r="J215" s="179"/>
      <c r="K215" s="179"/>
      <c r="L215" s="179"/>
      <c r="M215" s="179"/>
      <c r="N215" s="179"/>
      <c r="O215" s="179"/>
      <c r="P215" s="179"/>
      <c r="Q215" s="179"/>
      <c r="R215" s="179"/>
    </row>
    <row r="216" spans="7:18" ht="12.75">
      <c r="G216" s="179"/>
      <c r="H216" s="179"/>
      <c r="I216" s="179"/>
      <c r="J216" s="179"/>
      <c r="K216" s="179"/>
      <c r="L216" s="179"/>
      <c r="M216" s="179"/>
      <c r="N216" s="179"/>
      <c r="O216" s="179"/>
      <c r="P216" s="179"/>
      <c r="Q216" s="179"/>
      <c r="R216" s="179"/>
    </row>
    <row r="217" spans="7:18" ht="12.75">
      <c r="G217" s="179"/>
      <c r="H217" s="179"/>
      <c r="I217" s="179"/>
      <c r="J217" s="179"/>
      <c r="K217" s="179"/>
      <c r="L217" s="179"/>
      <c r="M217" s="179"/>
      <c r="N217" s="179"/>
      <c r="O217" s="179"/>
      <c r="P217" s="179"/>
      <c r="Q217" s="179"/>
      <c r="R217" s="179"/>
    </row>
    <row r="218" spans="7:18" ht="12.75">
      <c r="G218" s="179"/>
      <c r="H218" s="179"/>
      <c r="I218" s="179"/>
      <c r="J218" s="179"/>
      <c r="K218" s="179"/>
      <c r="L218" s="179"/>
      <c r="M218" s="179"/>
      <c r="N218" s="179"/>
      <c r="O218" s="179"/>
      <c r="P218" s="179"/>
      <c r="Q218" s="179"/>
      <c r="R218" s="179"/>
    </row>
    <row r="219" spans="7:18" ht="12.75">
      <c r="G219" s="179"/>
      <c r="H219" s="179"/>
      <c r="I219" s="179"/>
      <c r="J219" s="179"/>
      <c r="K219" s="179"/>
      <c r="L219" s="179"/>
      <c r="M219" s="179"/>
      <c r="N219" s="179"/>
      <c r="O219" s="179"/>
      <c r="P219" s="179"/>
      <c r="Q219" s="179"/>
      <c r="R219" s="179"/>
    </row>
    <row r="220" spans="7:18" ht="12.75">
      <c r="G220" s="179"/>
      <c r="H220" s="179"/>
      <c r="I220" s="179"/>
      <c r="J220" s="179"/>
      <c r="K220" s="179"/>
      <c r="L220" s="179"/>
      <c r="M220" s="179"/>
      <c r="N220" s="179"/>
      <c r="O220" s="179"/>
      <c r="P220" s="179"/>
      <c r="Q220" s="179"/>
      <c r="R220" s="179"/>
    </row>
    <row r="221" spans="7:18" ht="12.75">
      <c r="G221" s="179"/>
      <c r="H221" s="179"/>
      <c r="I221" s="179"/>
      <c r="J221" s="179"/>
      <c r="K221" s="179"/>
      <c r="L221" s="179"/>
      <c r="M221" s="179"/>
      <c r="N221" s="179"/>
      <c r="O221" s="179"/>
      <c r="P221" s="179"/>
      <c r="Q221" s="179"/>
      <c r="R221" s="179"/>
    </row>
    <row r="222" spans="7:18" ht="12.75">
      <c r="G222" s="179"/>
      <c r="H222" s="179"/>
      <c r="I222" s="179"/>
      <c r="J222" s="179"/>
      <c r="K222" s="179"/>
      <c r="L222" s="179"/>
      <c r="M222" s="179"/>
      <c r="N222" s="179"/>
      <c r="O222" s="179"/>
      <c r="P222" s="179"/>
      <c r="Q222" s="179"/>
      <c r="R222" s="179"/>
    </row>
    <row r="223" spans="7:18" ht="12.75">
      <c r="G223" s="179"/>
      <c r="H223" s="179"/>
      <c r="I223" s="179"/>
      <c r="J223" s="179"/>
      <c r="K223" s="179"/>
      <c r="L223" s="179"/>
      <c r="M223" s="179"/>
      <c r="N223" s="179"/>
      <c r="O223" s="179"/>
      <c r="P223" s="179"/>
      <c r="Q223" s="179"/>
      <c r="R223" s="179"/>
    </row>
    <row r="224" spans="7:18" ht="12.75">
      <c r="G224" s="179"/>
      <c r="H224" s="179"/>
      <c r="I224" s="179"/>
      <c r="J224" s="179"/>
      <c r="K224" s="179"/>
      <c r="L224" s="179"/>
      <c r="M224" s="179"/>
      <c r="N224" s="179"/>
      <c r="O224" s="179"/>
      <c r="P224" s="179"/>
      <c r="Q224" s="179"/>
      <c r="R224" s="179"/>
    </row>
    <row r="225" spans="7:18" ht="12.75">
      <c r="G225" s="179"/>
      <c r="H225" s="179"/>
      <c r="I225" s="179"/>
      <c r="J225" s="179"/>
      <c r="K225" s="179"/>
      <c r="L225" s="179"/>
      <c r="M225" s="179"/>
      <c r="N225" s="179"/>
      <c r="O225" s="179"/>
      <c r="P225" s="179"/>
      <c r="Q225" s="179"/>
      <c r="R225" s="179"/>
    </row>
    <row r="226" spans="7:18" ht="12.75">
      <c r="G226" s="179"/>
      <c r="H226" s="179"/>
      <c r="I226" s="179"/>
      <c r="J226" s="179"/>
      <c r="K226" s="179"/>
      <c r="L226" s="179"/>
      <c r="M226" s="179"/>
      <c r="N226" s="179"/>
      <c r="O226" s="179"/>
      <c r="P226" s="179"/>
      <c r="Q226" s="179"/>
      <c r="R226" s="179"/>
    </row>
    <row r="227" spans="7:18" ht="12.75">
      <c r="G227" s="179"/>
      <c r="H227" s="179"/>
      <c r="I227" s="179"/>
      <c r="J227" s="179"/>
      <c r="K227" s="179"/>
      <c r="L227" s="179"/>
      <c r="M227" s="179"/>
      <c r="N227" s="179"/>
      <c r="O227" s="179"/>
      <c r="P227" s="179"/>
      <c r="Q227" s="179"/>
      <c r="R227" s="179"/>
    </row>
    <row r="228" spans="7:18" ht="12.75">
      <c r="G228" s="179"/>
      <c r="H228" s="179"/>
      <c r="I228" s="179"/>
      <c r="J228" s="179"/>
      <c r="K228" s="179"/>
      <c r="L228" s="179"/>
      <c r="M228" s="179"/>
      <c r="N228" s="179"/>
      <c r="O228" s="179"/>
      <c r="P228" s="179"/>
      <c r="Q228" s="179"/>
      <c r="R228" s="179"/>
    </row>
    <row r="229" spans="7:18" ht="12.75">
      <c r="G229" s="179"/>
      <c r="H229" s="179"/>
      <c r="I229" s="179"/>
      <c r="J229" s="179"/>
      <c r="K229" s="179"/>
      <c r="L229" s="179"/>
      <c r="M229" s="179"/>
      <c r="N229" s="179"/>
      <c r="O229" s="179"/>
      <c r="P229" s="179"/>
      <c r="Q229" s="179"/>
      <c r="R229" s="179"/>
    </row>
    <row r="230" spans="7:18" ht="12.75">
      <c r="G230" s="179"/>
      <c r="H230" s="179"/>
      <c r="I230" s="179"/>
      <c r="J230" s="179"/>
      <c r="K230" s="179"/>
      <c r="L230" s="179"/>
      <c r="M230" s="179"/>
      <c r="N230" s="179"/>
      <c r="O230" s="179"/>
      <c r="P230" s="179"/>
      <c r="Q230" s="179"/>
      <c r="R230" s="179"/>
    </row>
    <row r="231" spans="7:18" ht="12.75">
      <c r="G231" s="179"/>
      <c r="H231" s="179"/>
      <c r="I231" s="179"/>
      <c r="J231" s="179"/>
      <c r="K231" s="179"/>
      <c r="L231" s="179"/>
      <c r="M231" s="179"/>
      <c r="N231" s="179"/>
      <c r="O231" s="179"/>
      <c r="P231" s="179"/>
      <c r="Q231" s="179"/>
      <c r="R231" s="179"/>
    </row>
    <row r="232" spans="7:18" ht="12.75">
      <c r="G232" s="179"/>
      <c r="H232" s="179"/>
      <c r="I232" s="179"/>
      <c r="J232" s="179"/>
      <c r="K232" s="179"/>
      <c r="L232" s="179"/>
      <c r="M232" s="179"/>
      <c r="N232" s="179"/>
      <c r="O232" s="179"/>
      <c r="P232" s="179"/>
      <c r="Q232" s="179"/>
      <c r="R232" s="179"/>
    </row>
    <row r="233" spans="7:18" ht="12.75">
      <c r="G233" s="179"/>
      <c r="H233" s="179"/>
      <c r="I233" s="179"/>
      <c r="J233" s="179"/>
      <c r="K233" s="179"/>
      <c r="L233" s="179"/>
      <c r="M233" s="179"/>
      <c r="N233" s="179"/>
      <c r="O233" s="179"/>
      <c r="P233" s="179"/>
      <c r="Q233" s="179"/>
      <c r="R233" s="179"/>
    </row>
    <row r="234" spans="7:18" ht="12.75">
      <c r="G234" s="179"/>
      <c r="H234" s="179"/>
      <c r="I234" s="179"/>
      <c r="J234" s="179"/>
      <c r="K234" s="179"/>
      <c r="L234" s="179"/>
      <c r="M234" s="179"/>
      <c r="N234" s="179"/>
      <c r="O234" s="179"/>
      <c r="P234" s="179"/>
      <c r="Q234" s="179"/>
      <c r="R234" s="179"/>
    </row>
    <row r="235" spans="7:18" ht="12.75">
      <c r="G235" s="179"/>
      <c r="H235" s="179"/>
      <c r="I235" s="179"/>
      <c r="J235" s="179"/>
      <c r="K235" s="179"/>
      <c r="L235" s="179"/>
      <c r="M235" s="179"/>
      <c r="N235" s="179"/>
      <c r="O235" s="179"/>
      <c r="P235" s="179"/>
      <c r="Q235" s="179"/>
      <c r="R235" s="179"/>
    </row>
    <row r="236" spans="7:18" ht="12.75">
      <c r="G236" s="179"/>
      <c r="H236" s="179"/>
      <c r="I236" s="179"/>
      <c r="J236" s="179"/>
      <c r="K236" s="179"/>
      <c r="L236" s="179"/>
      <c r="M236" s="179"/>
      <c r="N236" s="179"/>
      <c r="O236" s="179"/>
      <c r="P236" s="179"/>
      <c r="Q236" s="179"/>
      <c r="R236" s="179"/>
    </row>
    <row r="237" spans="7:18" ht="12.75">
      <c r="G237" s="179"/>
      <c r="H237" s="179"/>
      <c r="I237" s="179"/>
      <c r="J237" s="179"/>
      <c r="K237" s="179"/>
      <c r="L237" s="179"/>
      <c r="M237" s="179"/>
      <c r="N237" s="179"/>
      <c r="O237" s="179"/>
      <c r="P237" s="179"/>
      <c r="Q237" s="179"/>
      <c r="R237" s="179"/>
    </row>
    <row r="238" spans="7:18" ht="12.75">
      <c r="G238" s="179"/>
      <c r="H238" s="179"/>
      <c r="I238" s="179"/>
      <c r="J238" s="179"/>
      <c r="K238" s="179"/>
      <c r="L238" s="179"/>
      <c r="M238" s="179"/>
      <c r="N238" s="179"/>
      <c r="O238" s="179"/>
      <c r="P238" s="179"/>
      <c r="Q238" s="179"/>
      <c r="R238" s="179"/>
    </row>
    <row r="239" spans="7:18" ht="12.75">
      <c r="G239" s="179"/>
      <c r="H239" s="179"/>
      <c r="I239" s="179"/>
      <c r="J239" s="179"/>
      <c r="K239" s="179"/>
      <c r="L239" s="179"/>
      <c r="M239" s="179"/>
      <c r="N239" s="179"/>
      <c r="O239" s="179"/>
      <c r="P239" s="179"/>
      <c r="Q239" s="179"/>
      <c r="R239" s="179"/>
    </row>
    <row r="240" spans="7:18" ht="12.75">
      <c r="G240" s="179"/>
      <c r="H240" s="179"/>
      <c r="I240" s="179"/>
      <c r="J240" s="179"/>
      <c r="K240" s="179"/>
      <c r="L240" s="179"/>
      <c r="M240" s="179"/>
      <c r="N240" s="179"/>
      <c r="O240" s="179"/>
      <c r="P240" s="179"/>
      <c r="Q240" s="179"/>
      <c r="R240" s="179"/>
    </row>
    <row r="241" spans="7:18" ht="12.75">
      <c r="G241" s="179"/>
      <c r="H241" s="179"/>
      <c r="I241" s="179"/>
      <c r="J241" s="179"/>
      <c r="K241" s="179"/>
      <c r="L241" s="179"/>
      <c r="M241" s="179"/>
      <c r="N241" s="179"/>
      <c r="O241" s="179"/>
      <c r="P241" s="179"/>
      <c r="Q241" s="179"/>
      <c r="R241" s="179"/>
    </row>
    <row r="242" spans="7:18" ht="12.75">
      <c r="G242" s="179"/>
      <c r="H242" s="179"/>
      <c r="I242" s="179"/>
      <c r="J242" s="179"/>
      <c r="K242" s="179"/>
      <c r="L242" s="179"/>
      <c r="M242" s="179"/>
      <c r="N242" s="179"/>
      <c r="O242" s="179"/>
      <c r="P242" s="179"/>
      <c r="Q242" s="179"/>
      <c r="R242" s="179"/>
    </row>
    <row r="243" spans="7:18" ht="12.75">
      <c r="G243" s="179"/>
      <c r="H243" s="179"/>
      <c r="I243" s="179"/>
      <c r="J243" s="179"/>
      <c r="K243" s="179"/>
      <c r="L243" s="179"/>
      <c r="M243" s="179"/>
      <c r="N243" s="179"/>
      <c r="O243" s="179"/>
      <c r="P243" s="179"/>
      <c r="Q243" s="179"/>
      <c r="R243" s="179"/>
    </row>
    <row r="244" spans="7:18" ht="12.75">
      <c r="G244" s="179"/>
      <c r="H244" s="179"/>
      <c r="I244" s="179"/>
      <c r="J244" s="179"/>
      <c r="K244" s="179"/>
      <c r="L244" s="179"/>
      <c r="M244" s="179"/>
      <c r="N244" s="179"/>
      <c r="O244" s="179"/>
      <c r="P244" s="179"/>
      <c r="Q244" s="179"/>
      <c r="R244" s="179"/>
    </row>
    <row r="245" spans="7:18" ht="12.75">
      <c r="G245" s="179"/>
      <c r="H245" s="179"/>
      <c r="I245" s="179"/>
      <c r="J245" s="179"/>
      <c r="K245" s="179"/>
      <c r="L245" s="179"/>
      <c r="M245" s="179"/>
      <c r="N245" s="179"/>
      <c r="O245" s="179"/>
      <c r="P245" s="179"/>
      <c r="Q245" s="179"/>
      <c r="R245" s="179"/>
    </row>
    <row r="246" spans="7:18" ht="12.75">
      <c r="G246" s="179"/>
      <c r="H246" s="179"/>
      <c r="I246" s="179"/>
      <c r="J246" s="179"/>
      <c r="K246" s="179"/>
      <c r="L246" s="179"/>
      <c r="M246" s="179"/>
      <c r="N246" s="179"/>
      <c r="O246" s="179"/>
      <c r="P246" s="179"/>
      <c r="Q246" s="179"/>
      <c r="R246" s="179"/>
    </row>
    <row r="247" spans="7:18" ht="12.75">
      <c r="G247" s="179"/>
      <c r="H247" s="179"/>
      <c r="I247" s="179"/>
      <c r="J247" s="179"/>
      <c r="K247" s="179"/>
      <c r="L247" s="179"/>
      <c r="M247" s="179"/>
      <c r="N247" s="179"/>
      <c r="O247" s="179"/>
      <c r="P247" s="179"/>
      <c r="Q247" s="179"/>
      <c r="R247" s="179"/>
    </row>
    <row r="248" spans="7:18" ht="12.75">
      <c r="G248" s="179"/>
      <c r="H248" s="179"/>
      <c r="I248" s="179"/>
      <c r="J248" s="179"/>
      <c r="K248" s="179"/>
      <c r="L248" s="179"/>
      <c r="M248" s="179"/>
      <c r="N248" s="179"/>
      <c r="O248" s="179"/>
      <c r="P248" s="179"/>
      <c r="Q248" s="179"/>
      <c r="R248" s="179"/>
    </row>
    <row r="249" spans="7:18" ht="12.75">
      <c r="G249" s="179"/>
      <c r="H249" s="179"/>
      <c r="I249" s="179"/>
      <c r="J249" s="179"/>
      <c r="K249" s="179"/>
      <c r="L249" s="179"/>
      <c r="M249" s="179"/>
      <c r="N249" s="179"/>
      <c r="O249" s="179"/>
      <c r="P249" s="179"/>
      <c r="Q249" s="179"/>
      <c r="R249" s="179"/>
    </row>
    <row r="250" spans="7:18" ht="12.75">
      <c r="G250" s="179"/>
      <c r="H250" s="179"/>
      <c r="I250" s="179"/>
      <c r="J250" s="179"/>
      <c r="K250" s="179"/>
      <c r="L250" s="179"/>
      <c r="M250" s="179"/>
      <c r="N250" s="179"/>
      <c r="O250" s="179"/>
      <c r="P250" s="179"/>
      <c r="Q250" s="179"/>
      <c r="R250" s="179"/>
    </row>
    <row r="251" spans="7:18" ht="12.75">
      <c r="G251" s="179"/>
      <c r="H251" s="179"/>
      <c r="I251" s="179"/>
      <c r="J251" s="179"/>
      <c r="K251" s="179"/>
      <c r="L251" s="179"/>
      <c r="M251" s="179"/>
      <c r="N251" s="179"/>
      <c r="O251" s="179"/>
      <c r="P251" s="179"/>
      <c r="Q251" s="179"/>
      <c r="R251" s="179"/>
    </row>
    <row r="252" spans="7:18" ht="12.75">
      <c r="G252" s="179"/>
      <c r="H252" s="179"/>
      <c r="I252" s="179"/>
      <c r="J252" s="179"/>
      <c r="K252" s="179"/>
      <c r="L252" s="179"/>
      <c r="M252" s="179"/>
      <c r="N252" s="179"/>
      <c r="O252" s="179"/>
      <c r="P252" s="179"/>
      <c r="Q252" s="179"/>
      <c r="R252" s="179"/>
    </row>
    <row r="253" spans="7:18" ht="12.75">
      <c r="G253" s="179"/>
      <c r="H253" s="179"/>
      <c r="I253" s="179"/>
      <c r="J253" s="179"/>
      <c r="K253" s="179"/>
      <c r="L253" s="179"/>
      <c r="M253" s="179"/>
      <c r="N253" s="179"/>
      <c r="O253" s="179"/>
      <c r="P253" s="179"/>
      <c r="Q253" s="179"/>
      <c r="R253" s="179"/>
    </row>
    <row r="254" spans="7:18" ht="12.75">
      <c r="G254" s="179"/>
      <c r="H254" s="179"/>
      <c r="I254" s="179"/>
      <c r="J254" s="179"/>
      <c r="K254" s="179"/>
      <c r="L254" s="179"/>
      <c r="M254" s="179"/>
      <c r="N254" s="179"/>
      <c r="O254" s="179"/>
      <c r="P254" s="179"/>
      <c r="Q254" s="179"/>
      <c r="R254" s="179"/>
    </row>
    <row r="255" spans="7:18" ht="12.75">
      <c r="G255" s="179"/>
      <c r="H255" s="179"/>
      <c r="I255" s="179"/>
      <c r="J255" s="179"/>
      <c r="K255" s="179"/>
      <c r="L255" s="179"/>
      <c r="M255" s="179"/>
      <c r="N255" s="179"/>
      <c r="O255" s="179"/>
      <c r="P255" s="179"/>
      <c r="Q255" s="179"/>
      <c r="R255" s="179"/>
    </row>
    <row r="256" spans="7:18" ht="12.75">
      <c r="G256" s="179"/>
      <c r="H256" s="179"/>
      <c r="I256" s="179"/>
      <c r="J256" s="179"/>
      <c r="K256" s="179"/>
      <c r="L256" s="179"/>
      <c r="M256" s="179"/>
      <c r="N256" s="179"/>
      <c r="O256" s="179"/>
      <c r="P256" s="179"/>
      <c r="Q256" s="179"/>
      <c r="R256" s="179"/>
    </row>
    <row r="257" spans="7:18" ht="12.75">
      <c r="G257" s="179"/>
      <c r="H257" s="179"/>
      <c r="I257" s="179"/>
      <c r="J257" s="179"/>
      <c r="K257" s="179"/>
      <c r="L257" s="179"/>
      <c r="M257" s="179"/>
      <c r="N257" s="179"/>
      <c r="O257" s="179"/>
      <c r="P257" s="179"/>
      <c r="Q257" s="179"/>
      <c r="R257" s="179"/>
    </row>
    <row r="258" spans="7:18" ht="12.75">
      <c r="G258" s="179"/>
      <c r="H258" s="179"/>
      <c r="I258" s="179"/>
      <c r="J258" s="179"/>
      <c r="K258" s="179"/>
      <c r="L258" s="179"/>
      <c r="M258" s="179"/>
      <c r="N258" s="179"/>
      <c r="O258" s="179"/>
      <c r="P258" s="179"/>
      <c r="Q258" s="179"/>
      <c r="R258" s="179"/>
    </row>
    <row r="259" spans="7:18" ht="12.75">
      <c r="G259" s="179"/>
      <c r="H259" s="179"/>
      <c r="I259" s="179"/>
      <c r="J259" s="179"/>
      <c r="K259" s="179"/>
      <c r="L259" s="179"/>
      <c r="M259" s="179"/>
      <c r="N259" s="179"/>
      <c r="O259" s="179"/>
      <c r="P259" s="179"/>
      <c r="Q259" s="179"/>
      <c r="R259" s="179"/>
    </row>
    <row r="260" spans="7:18" ht="12.75">
      <c r="G260" s="179"/>
      <c r="H260" s="179"/>
      <c r="I260" s="179"/>
      <c r="J260" s="179"/>
      <c r="K260" s="179"/>
      <c r="L260" s="179"/>
      <c r="M260" s="179"/>
      <c r="N260" s="179"/>
      <c r="O260" s="179"/>
      <c r="P260" s="179"/>
      <c r="Q260" s="179"/>
      <c r="R260" s="179"/>
    </row>
    <row r="261" spans="7:18" ht="12.75">
      <c r="G261" s="179"/>
      <c r="H261" s="179"/>
      <c r="I261" s="179"/>
      <c r="J261" s="179"/>
      <c r="K261" s="179"/>
      <c r="L261" s="179"/>
      <c r="M261" s="179"/>
      <c r="N261" s="179"/>
      <c r="O261" s="179"/>
      <c r="P261" s="179"/>
      <c r="Q261" s="179"/>
      <c r="R261" s="179"/>
    </row>
    <row r="262" spans="7:18" ht="12.75">
      <c r="G262" s="179"/>
      <c r="H262" s="179"/>
      <c r="I262" s="179"/>
      <c r="J262" s="179"/>
      <c r="K262" s="179"/>
      <c r="L262" s="179"/>
      <c r="M262" s="179"/>
      <c r="N262" s="179"/>
      <c r="O262" s="179"/>
      <c r="P262" s="179"/>
      <c r="Q262" s="179"/>
      <c r="R262" s="179"/>
    </row>
    <row r="263" spans="7:18" ht="12.75">
      <c r="G263" s="179"/>
      <c r="H263" s="179"/>
      <c r="I263" s="179"/>
      <c r="J263" s="179"/>
      <c r="K263" s="179"/>
      <c r="L263" s="179"/>
      <c r="M263" s="179"/>
      <c r="N263" s="179"/>
      <c r="O263" s="179"/>
      <c r="P263" s="179"/>
      <c r="Q263" s="179"/>
      <c r="R263" s="179"/>
    </row>
    <row r="264" spans="7:18" ht="12.75">
      <c r="G264" s="179"/>
      <c r="H264" s="179"/>
      <c r="I264" s="179"/>
      <c r="J264" s="179"/>
      <c r="K264" s="179"/>
      <c r="L264" s="179"/>
      <c r="M264" s="179"/>
      <c r="N264" s="179"/>
      <c r="O264" s="179"/>
      <c r="P264" s="179"/>
      <c r="Q264" s="179"/>
      <c r="R264" s="179"/>
    </row>
    <row r="265" spans="7:18" ht="12.75">
      <c r="G265" s="179"/>
      <c r="H265" s="179"/>
      <c r="I265" s="179"/>
      <c r="J265" s="179"/>
      <c r="K265" s="179"/>
      <c r="L265" s="179"/>
      <c r="M265" s="179"/>
      <c r="N265" s="179"/>
      <c r="O265" s="179"/>
      <c r="P265" s="179"/>
      <c r="Q265" s="179"/>
      <c r="R265" s="179"/>
    </row>
    <row r="266" spans="7:18" ht="12.75">
      <c r="G266" s="179"/>
      <c r="H266" s="179"/>
      <c r="I266" s="179"/>
      <c r="J266" s="179"/>
      <c r="K266" s="179"/>
      <c r="L266" s="179"/>
      <c r="M266" s="179"/>
      <c r="N266" s="179"/>
      <c r="O266" s="179"/>
      <c r="P266" s="179"/>
      <c r="Q266" s="179"/>
      <c r="R266" s="179"/>
    </row>
    <row r="267" spans="7:18" ht="12.75">
      <c r="G267" s="179"/>
      <c r="H267" s="179"/>
      <c r="I267" s="179"/>
      <c r="J267" s="179"/>
      <c r="K267" s="179"/>
      <c r="L267" s="179"/>
      <c r="M267" s="179"/>
      <c r="N267" s="179"/>
      <c r="O267" s="179"/>
      <c r="P267" s="179"/>
      <c r="Q267" s="179"/>
      <c r="R267" s="179"/>
    </row>
    <row r="268" spans="7:18" ht="12.75">
      <c r="G268" s="179"/>
      <c r="H268" s="179"/>
      <c r="I268" s="179"/>
      <c r="J268" s="179"/>
      <c r="K268" s="179"/>
      <c r="L268" s="179"/>
      <c r="M268" s="179"/>
      <c r="N268" s="179"/>
      <c r="O268" s="179"/>
      <c r="P268" s="179"/>
      <c r="Q268" s="179"/>
      <c r="R268" s="179"/>
    </row>
    <row r="269" spans="7:18" ht="12.75">
      <c r="G269" s="179"/>
      <c r="H269" s="179"/>
      <c r="I269" s="179"/>
      <c r="J269" s="179"/>
      <c r="K269" s="179"/>
      <c r="L269" s="179"/>
      <c r="M269" s="179"/>
      <c r="N269" s="179"/>
      <c r="O269" s="179"/>
      <c r="P269" s="179"/>
      <c r="Q269" s="179"/>
      <c r="R269" s="179"/>
    </row>
    <row r="270" spans="7:18" ht="12.75">
      <c r="G270" s="179"/>
      <c r="H270" s="179"/>
      <c r="I270" s="179"/>
      <c r="J270" s="179"/>
      <c r="K270" s="179"/>
      <c r="L270" s="179"/>
      <c r="M270" s="179"/>
      <c r="N270" s="179"/>
      <c r="O270" s="179"/>
      <c r="P270" s="179"/>
      <c r="Q270" s="179"/>
      <c r="R270" s="179"/>
    </row>
    <row r="271" spans="7:18" ht="12.75">
      <c r="G271" s="179"/>
      <c r="H271" s="179"/>
      <c r="I271" s="179"/>
      <c r="J271" s="179"/>
      <c r="K271" s="179"/>
      <c r="L271" s="179"/>
      <c r="M271" s="179"/>
      <c r="N271" s="179"/>
      <c r="O271" s="179"/>
      <c r="P271" s="179"/>
      <c r="Q271" s="179"/>
      <c r="R271" s="179"/>
    </row>
    <row r="272" spans="7:18" ht="12.75">
      <c r="G272" s="179"/>
      <c r="H272" s="179"/>
      <c r="I272" s="179"/>
      <c r="J272" s="179"/>
      <c r="K272" s="179"/>
      <c r="L272" s="179"/>
      <c r="M272" s="179"/>
      <c r="N272" s="179"/>
      <c r="O272" s="179"/>
      <c r="P272" s="179"/>
      <c r="Q272" s="179"/>
      <c r="R272" s="179"/>
    </row>
    <row r="273" spans="7:18" ht="12.75">
      <c r="G273" s="179"/>
      <c r="H273" s="179"/>
      <c r="I273" s="179"/>
      <c r="J273" s="179"/>
      <c r="K273" s="179"/>
      <c r="L273" s="179"/>
      <c r="M273" s="179"/>
      <c r="N273" s="179"/>
      <c r="O273" s="179"/>
      <c r="P273" s="179"/>
      <c r="Q273" s="179"/>
      <c r="R273" s="179"/>
    </row>
    <row r="274" spans="7:18" ht="12.75">
      <c r="G274" s="179"/>
      <c r="H274" s="179"/>
      <c r="I274" s="179"/>
      <c r="J274" s="179"/>
      <c r="K274" s="179"/>
      <c r="L274" s="179"/>
      <c r="M274" s="179"/>
      <c r="N274" s="179"/>
      <c r="O274" s="179"/>
      <c r="P274" s="179"/>
      <c r="Q274" s="179"/>
      <c r="R274" s="179"/>
    </row>
    <row r="275" spans="7:18" ht="12.75">
      <c r="G275" s="179"/>
      <c r="H275" s="179"/>
      <c r="I275" s="179"/>
      <c r="J275" s="179"/>
      <c r="K275" s="179"/>
      <c r="L275" s="179"/>
      <c r="M275" s="179"/>
      <c r="N275" s="179"/>
      <c r="O275" s="179"/>
      <c r="P275" s="179"/>
      <c r="Q275" s="179"/>
      <c r="R275" s="179"/>
    </row>
    <row r="276" spans="7:18" ht="12.75">
      <c r="G276" s="179"/>
      <c r="H276" s="179"/>
      <c r="I276" s="179"/>
      <c r="J276" s="179"/>
      <c r="K276" s="179"/>
      <c r="L276" s="179"/>
      <c r="M276" s="179"/>
      <c r="N276" s="179"/>
      <c r="O276" s="179"/>
      <c r="P276" s="179"/>
      <c r="Q276" s="179"/>
      <c r="R276" s="179"/>
    </row>
    <row r="277" spans="7:18" ht="12.75">
      <c r="G277" s="179"/>
      <c r="H277" s="179"/>
      <c r="I277" s="179"/>
      <c r="J277" s="179"/>
      <c r="K277" s="179"/>
      <c r="L277" s="179"/>
      <c r="M277" s="179"/>
      <c r="N277" s="179"/>
      <c r="O277" s="179"/>
      <c r="P277" s="179"/>
      <c r="Q277" s="179"/>
      <c r="R277" s="179"/>
    </row>
    <row r="278" spans="7:18" ht="12.75">
      <c r="G278" s="179"/>
      <c r="H278" s="179"/>
      <c r="I278" s="179"/>
      <c r="J278" s="179"/>
      <c r="K278" s="179"/>
      <c r="L278" s="179"/>
      <c r="M278" s="179"/>
      <c r="N278" s="179"/>
      <c r="O278" s="179"/>
      <c r="P278" s="179"/>
      <c r="Q278" s="179"/>
      <c r="R278" s="179"/>
    </row>
    <row r="279" spans="7:18" ht="12.75">
      <c r="G279" s="179"/>
      <c r="H279" s="179"/>
      <c r="I279" s="179"/>
      <c r="J279" s="179"/>
      <c r="K279" s="179"/>
      <c r="L279" s="179"/>
      <c r="M279" s="179"/>
      <c r="N279" s="179"/>
      <c r="O279" s="179"/>
      <c r="P279" s="179"/>
      <c r="Q279" s="179"/>
      <c r="R279" s="179"/>
    </row>
    <row r="280" spans="7:18" ht="12.75">
      <c r="G280" s="179"/>
      <c r="H280" s="179"/>
      <c r="I280" s="179"/>
      <c r="J280" s="179"/>
      <c r="K280" s="179"/>
      <c r="L280" s="179"/>
      <c r="M280" s="179"/>
      <c r="N280" s="179"/>
      <c r="O280" s="179"/>
      <c r="P280" s="179"/>
      <c r="Q280" s="179"/>
      <c r="R280" s="179"/>
    </row>
    <row r="281" spans="7:18" ht="12.75">
      <c r="G281" s="179"/>
      <c r="H281" s="179"/>
      <c r="I281" s="179"/>
      <c r="J281" s="179"/>
      <c r="K281" s="179"/>
      <c r="L281" s="179"/>
      <c r="M281" s="179"/>
      <c r="N281" s="179"/>
      <c r="O281" s="179"/>
      <c r="P281" s="179"/>
      <c r="Q281" s="179"/>
      <c r="R281" s="179"/>
    </row>
    <row r="282" spans="7:18" ht="12.75">
      <c r="G282" s="179"/>
      <c r="H282" s="179"/>
      <c r="I282" s="179"/>
      <c r="J282" s="179"/>
      <c r="K282" s="179"/>
      <c r="L282" s="179"/>
      <c r="M282" s="179"/>
      <c r="N282" s="179"/>
      <c r="O282" s="179"/>
      <c r="P282" s="179"/>
      <c r="Q282" s="179"/>
      <c r="R282" s="179"/>
    </row>
    <row r="283" spans="7:18" ht="12.75">
      <c r="G283" s="179"/>
      <c r="H283" s="179"/>
      <c r="I283" s="179"/>
      <c r="J283" s="179"/>
      <c r="K283" s="179"/>
      <c r="L283" s="179"/>
      <c r="M283" s="179"/>
      <c r="N283" s="179"/>
      <c r="O283" s="179"/>
      <c r="P283" s="179"/>
      <c r="Q283" s="179"/>
      <c r="R283" s="179"/>
    </row>
    <row r="284" spans="7:18" ht="12.75">
      <c r="G284" s="179"/>
      <c r="H284" s="179"/>
      <c r="I284" s="179"/>
      <c r="J284" s="179"/>
      <c r="K284" s="179"/>
      <c r="L284" s="179"/>
      <c r="M284" s="179"/>
      <c r="N284" s="179"/>
      <c r="O284" s="179"/>
      <c r="P284" s="179"/>
      <c r="Q284" s="179"/>
      <c r="R284" s="179"/>
    </row>
    <row r="285" spans="7:18" ht="12.75">
      <c r="G285" s="179"/>
      <c r="H285" s="179"/>
      <c r="I285" s="179"/>
      <c r="J285" s="179"/>
      <c r="K285" s="179"/>
      <c r="L285" s="179"/>
      <c r="M285" s="179"/>
      <c r="N285" s="179"/>
      <c r="O285" s="179"/>
      <c r="P285" s="179"/>
      <c r="Q285" s="179"/>
      <c r="R285" s="179"/>
    </row>
    <row r="286" spans="7:18" ht="12.75">
      <c r="G286" s="179"/>
      <c r="H286" s="179"/>
      <c r="I286" s="179"/>
      <c r="J286" s="179"/>
      <c r="K286" s="179"/>
      <c r="L286" s="179"/>
      <c r="M286" s="179"/>
      <c r="N286" s="179"/>
      <c r="O286" s="179"/>
      <c r="P286" s="179"/>
      <c r="Q286" s="179"/>
      <c r="R286" s="179"/>
    </row>
    <row r="287" spans="7:18" ht="12.75">
      <c r="G287" s="179"/>
      <c r="H287" s="179"/>
      <c r="I287" s="179"/>
      <c r="J287" s="179"/>
      <c r="K287" s="179"/>
      <c r="L287" s="179"/>
      <c r="M287" s="179"/>
      <c r="N287" s="179"/>
      <c r="O287" s="179"/>
      <c r="P287" s="179"/>
      <c r="Q287" s="179"/>
      <c r="R287" s="179"/>
    </row>
    <row r="288" spans="7:18" ht="12.75">
      <c r="G288" s="179"/>
      <c r="H288" s="179"/>
      <c r="I288" s="179"/>
      <c r="J288" s="179"/>
      <c r="K288" s="179"/>
      <c r="L288" s="179"/>
      <c r="M288" s="179"/>
      <c r="N288" s="179"/>
      <c r="O288" s="179"/>
      <c r="P288" s="179"/>
      <c r="Q288" s="179"/>
      <c r="R288" s="179"/>
    </row>
    <row r="289" spans="7:18" ht="12.75">
      <c r="G289" s="179"/>
      <c r="H289" s="179"/>
      <c r="I289" s="179"/>
      <c r="J289" s="179"/>
      <c r="K289" s="179"/>
      <c r="L289" s="179"/>
      <c r="M289" s="179"/>
      <c r="N289" s="179"/>
      <c r="O289" s="179"/>
      <c r="P289" s="179"/>
      <c r="Q289" s="179"/>
      <c r="R289" s="179"/>
    </row>
    <row r="290" spans="7:18" ht="12.75">
      <c r="G290" s="179"/>
      <c r="H290" s="179"/>
      <c r="I290" s="179"/>
      <c r="J290" s="179"/>
      <c r="K290" s="179"/>
      <c r="L290" s="179"/>
      <c r="M290" s="179"/>
      <c r="N290" s="179"/>
      <c r="O290" s="179"/>
      <c r="P290" s="179"/>
      <c r="Q290" s="179"/>
      <c r="R290" s="179"/>
    </row>
    <row r="291" spans="7:18" ht="12.75">
      <c r="G291" s="179"/>
      <c r="H291" s="179"/>
      <c r="I291" s="179"/>
      <c r="J291" s="179"/>
      <c r="K291" s="179"/>
      <c r="L291" s="179"/>
      <c r="M291" s="179"/>
      <c r="N291" s="179"/>
      <c r="O291" s="179"/>
      <c r="P291" s="179"/>
      <c r="Q291" s="179"/>
      <c r="R291" s="179"/>
    </row>
    <row r="292" spans="7:18" ht="12.75">
      <c r="G292" s="179"/>
      <c r="H292" s="179"/>
      <c r="I292" s="179"/>
      <c r="J292" s="179"/>
      <c r="K292" s="179"/>
      <c r="L292" s="179"/>
      <c r="M292" s="179"/>
      <c r="N292" s="179"/>
      <c r="O292" s="179"/>
      <c r="P292" s="179"/>
      <c r="Q292" s="179"/>
      <c r="R292" s="179"/>
    </row>
    <row r="293" spans="7:18" ht="12.75">
      <c r="G293" s="179"/>
      <c r="H293" s="179"/>
      <c r="I293" s="179"/>
      <c r="J293" s="179"/>
      <c r="K293" s="179"/>
      <c r="L293" s="179"/>
      <c r="M293" s="179"/>
      <c r="N293" s="179"/>
      <c r="O293" s="179"/>
      <c r="P293" s="179"/>
      <c r="Q293" s="179"/>
      <c r="R293" s="179"/>
    </row>
    <row r="294" spans="7:18" ht="12.75">
      <c r="G294" s="179"/>
      <c r="H294" s="179"/>
      <c r="I294" s="179"/>
      <c r="J294" s="179"/>
      <c r="K294" s="179"/>
      <c r="L294" s="179"/>
      <c r="M294" s="179"/>
      <c r="N294" s="179"/>
      <c r="O294" s="179"/>
      <c r="P294" s="179"/>
      <c r="Q294" s="179"/>
      <c r="R294" s="179"/>
    </row>
    <row r="295" spans="7:18" ht="12.75">
      <c r="G295" s="179"/>
      <c r="H295" s="179"/>
      <c r="I295" s="179"/>
      <c r="J295" s="179"/>
      <c r="K295" s="179"/>
      <c r="L295" s="179"/>
      <c r="M295" s="179"/>
      <c r="N295" s="179"/>
      <c r="O295" s="179"/>
      <c r="P295" s="179"/>
      <c r="Q295" s="179"/>
      <c r="R295" s="179"/>
    </row>
    <row r="296" spans="7:18" ht="12.75">
      <c r="G296" s="179"/>
      <c r="H296" s="179"/>
      <c r="I296" s="179"/>
      <c r="J296" s="179"/>
      <c r="K296" s="179"/>
      <c r="L296" s="179"/>
      <c r="M296" s="179"/>
      <c r="N296" s="179"/>
      <c r="O296" s="179"/>
      <c r="P296" s="179"/>
      <c r="Q296" s="179"/>
      <c r="R296" s="179"/>
    </row>
    <row r="297" spans="7:18" ht="12.75">
      <c r="G297" s="179"/>
      <c r="H297" s="179"/>
      <c r="I297" s="179"/>
      <c r="J297" s="179"/>
      <c r="K297" s="179"/>
      <c r="L297" s="179"/>
      <c r="M297" s="179"/>
      <c r="N297" s="179"/>
      <c r="O297" s="179"/>
      <c r="P297" s="179"/>
      <c r="Q297" s="179"/>
      <c r="R297" s="179"/>
    </row>
    <row r="298" spans="7:18" ht="12.75">
      <c r="G298" s="179"/>
      <c r="H298" s="179"/>
      <c r="I298" s="179"/>
      <c r="J298" s="179"/>
      <c r="K298" s="179"/>
      <c r="L298" s="179"/>
      <c r="M298" s="179"/>
      <c r="N298" s="179"/>
      <c r="O298" s="179"/>
      <c r="P298" s="179"/>
      <c r="Q298" s="179"/>
      <c r="R298" s="179"/>
    </row>
    <row r="299" spans="7:18" ht="12.75">
      <c r="G299" s="179"/>
      <c r="H299" s="179"/>
      <c r="I299" s="179"/>
      <c r="J299" s="179"/>
      <c r="K299" s="179"/>
      <c r="L299" s="179"/>
      <c r="M299" s="179"/>
      <c r="N299" s="179"/>
      <c r="O299" s="179"/>
      <c r="P299" s="179"/>
      <c r="Q299" s="179"/>
      <c r="R299" s="179"/>
    </row>
    <row r="300" spans="7:18" ht="12.75">
      <c r="G300" s="179"/>
      <c r="H300" s="179"/>
      <c r="I300" s="179"/>
      <c r="J300" s="179"/>
      <c r="K300" s="179"/>
      <c r="L300" s="179"/>
      <c r="M300" s="179"/>
      <c r="N300" s="179"/>
      <c r="O300" s="179"/>
      <c r="P300" s="179"/>
      <c r="Q300" s="179"/>
      <c r="R300" s="179"/>
    </row>
    <row r="301" spans="7:18" ht="12.75">
      <c r="G301" s="179"/>
      <c r="H301" s="179"/>
      <c r="I301" s="179"/>
      <c r="J301" s="179"/>
      <c r="K301" s="179"/>
      <c r="L301" s="179"/>
      <c r="M301" s="179"/>
      <c r="N301" s="179"/>
      <c r="O301" s="179"/>
      <c r="P301" s="179"/>
      <c r="Q301" s="179"/>
      <c r="R301" s="179"/>
    </row>
    <row r="302" spans="7:18" ht="12.75">
      <c r="G302" s="179"/>
      <c r="H302" s="179"/>
      <c r="I302" s="179"/>
      <c r="J302" s="179"/>
      <c r="K302" s="179"/>
      <c r="L302" s="179"/>
      <c r="M302" s="179"/>
      <c r="N302" s="179"/>
      <c r="O302" s="179"/>
      <c r="P302" s="179"/>
      <c r="Q302" s="179"/>
      <c r="R302" s="179"/>
    </row>
    <row r="303" spans="7:18" ht="12.75">
      <c r="G303" s="179"/>
      <c r="H303" s="179"/>
      <c r="I303" s="179"/>
      <c r="J303" s="179"/>
      <c r="K303" s="179"/>
      <c r="L303" s="179"/>
      <c r="M303" s="179"/>
      <c r="N303" s="179"/>
      <c r="O303" s="179"/>
      <c r="P303" s="179"/>
      <c r="Q303" s="179"/>
      <c r="R303" s="179"/>
    </row>
    <row r="304" spans="7:18" ht="12.75">
      <c r="G304" s="179"/>
      <c r="H304" s="179"/>
      <c r="I304" s="179"/>
      <c r="J304" s="179"/>
      <c r="K304" s="179"/>
      <c r="L304" s="179"/>
      <c r="M304" s="179"/>
      <c r="N304" s="179"/>
      <c r="O304" s="179"/>
      <c r="P304" s="179"/>
      <c r="Q304" s="179"/>
      <c r="R304" s="179"/>
    </row>
    <row r="305" spans="7:18" ht="12.75">
      <c r="G305" s="179"/>
      <c r="H305" s="179"/>
      <c r="I305" s="179"/>
      <c r="J305" s="179"/>
      <c r="K305" s="179"/>
      <c r="L305" s="179"/>
      <c r="M305" s="179"/>
      <c r="N305" s="179"/>
      <c r="O305" s="179"/>
      <c r="P305" s="179"/>
      <c r="Q305" s="179"/>
      <c r="R305" s="179"/>
    </row>
    <row r="306" spans="7:18" ht="12.75">
      <c r="G306" s="179"/>
      <c r="H306" s="179"/>
      <c r="I306" s="179"/>
      <c r="J306" s="179"/>
      <c r="K306" s="179"/>
      <c r="L306" s="179"/>
      <c r="M306" s="179"/>
      <c r="N306" s="179"/>
      <c r="O306" s="179"/>
      <c r="P306" s="179"/>
      <c r="Q306" s="179"/>
      <c r="R306" s="179"/>
    </row>
    <row r="307" spans="7:18" ht="12.75">
      <c r="G307" s="179"/>
      <c r="H307" s="179"/>
      <c r="I307" s="179"/>
      <c r="J307" s="179"/>
      <c r="K307" s="179"/>
      <c r="L307" s="179"/>
      <c r="M307" s="179"/>
      <c r="N307" s="179"/>
      <c r="O307" s="179"/>
      <c r="P307" s="179"/>
      <c r="Q307" s="179"/>
      <c r="R307" s="179"/>
    </row>
    <row r="308" spans="7:18" ht="12.75">
      <c r="G308" s="179"/>
      <c r="H308" s="179"/>
      <c r="I308" s="179"/>
      <c r="J308" s="179"/>
      <c r="K308" s="179"/>
      <c r="L308" s="179"/>
      <c r="M308" s="179"/>
      <c r="N308" s="179"/>
      <c r="O308" s="179"/>
      <c r="P308" s="179"/>
      <c r="Q308" s="179"/>
      <c r="R308" s="179"/>
    </row>
    <row r="309" spans="7:18" ht="12.75">
      <c r="G309" s="179"/>
      <c r="H309" s="179"/>
      <c r="I309" s="179"/>
      <c r="J309" s="179"/>
      <c r="K309" s="179"/>
      <c r="L309" s="179"/>
      <c r="M309" s="179"/>
      <c r="N309" s="179"/>
      <c r="O309" s="179"/>
      <c r="P309" s="179"/>
      <c r="Q309" s="179"/>
      <c r="R309" s="179"/>
    </row>
    <row r="310" spans="7:18" ht="12.75">
      <c r="G310" s="179"/>
      <c r="H310" s="179"/>
      <c r="I310" s="179"/>
      <c r="J310" s="179"/>
      <c r="K310" s="179"/>
      <c r="L310" s="179"/>
      <c r="M310" s="179"/>
      <c r="N310" s="179"/>
      <c r="O310" s="179"/>
      <c r="P310" s="179"/>
      <c r="Q310" s="179"/>
      <c r="R310" s="179"/>
    </row>
    <row r="311" spans="7:18" ht="12.75">
      <c r="G311" s="179"/>
      <c r="H311" s="179"/>
      <c r="I311" s="179"/>
      <c r="J311" s="179"/>
      <c r="K311" s="179"/>
      <c r="L311" s="179"/>
      <c r="M311" s="179"/>
      <c r="N311" s="179"/>
      <c r="O311" s="179"/>
      <c r="P311" s="179"/>
      <c r="Q311" s="179"/>
      <c r="R311" s="179"/>
    </row>
    <row r="312" spans="7:18" ht="12.75">
      <c r="G312" s="179"/>
      <c r="H312" s="179"/>
      <c r="I312" s="179"/>
      <c r="J312" s="179"/>
      <c r="K312" s="179"/>
      <c r="L312" s="179"/>
      <c r="M312" s="179"/>
      <c r="N312" s="179"/>
      <c r="O312" s="179"/>
      <c r="P312" s="179"/>
      <c r="Q312" s="179"/>
      <c r="R312" s="179"/>
    </row>
    <row r="313" spans="7:18" ht="12.75">
      <c r="G313" s="179"/>
      <c r="H313" s="179"/>
      <c r="I313" s="179"/>
      <c r="J313" s="179"/>
      <c r="K313" s="179"/>
      <c r="L313" s="179"/>
      <c r="M313" s="179"/>
      <c r="N313" s="179"/>
      <c r="O313" s="179"/>
      <c r="P313" s="179"/>
      <c r="Q313" s="179"/>
      <c r="R313" s="179"/>
    </row>
    <row r="314" spans="7:18" ht="12.75">
      <c r="G314" s="179"/>
      <c r="H314" s="179"/>
      <c r="I314" s="179"/>
      <c r="J314" s="179"/>
      <c r="K314" s="179"/>
      <c r="L314" s="179"/>
      <c r="M314" s="179"/>
      <c r="N314" s="179"/>
      <c r="O314" s="179"/>
      <c r="P314" s="179"/>
      <c r="Q314" s="179"/>
      <c r="R314" s="179"/>
    </row>
    <row r="315" spans="7:18" ht="12.75">
      <c r="G315" s="179"/>
      <c r="H315" s="179"/>
      <c r="I315" s="179"/>
      <c r="J315" s="179"/>
      <c r="K315" s="179"/>
      <c r="L315" s="179"/>
      <c r="M315" s="179"/>
      <c r="N315" s="179"/>
      <c r="O315" s="179"/>
      <c r="P315" s="179"/>
      <c r="Q315" s="179"/>
      <c r="R315" s="179"/>
    </row>
    <row r="316" spans="7:18" ht="12.75">
      <c r="G316" s="179"/>
      <c r="H316" s="179"/>
      <c r="I316" s="179"/>
      <c r="J316" s="179"/>
      <c r="K316" s="179"/>
      <c r="L316" s="179"/>
      <c r="M316" s="179"/>
      <c r="N316" s="179"/>
      <c r="O316" s="179"/>
      <c r="P316" s="179"/>
      <c r="Q316" s="179"/>
      <c r="R316" s="179"/>
    </row>
    <row r="317" spans="7:18" ht="12.75">
      <c r="G317" s="179"/>
      <c r="H317" s="179"/>
      <c r="I317" s="179"/>
      <c r="J317" s="179"/>
      <c r="K317" s="179"/>
      <c r="L317" s="179"/>
      <c r="M317" s="179"/>
      <c r="N317" s="179"/>
      <c r="O317" s="179"/>
      <c r="P317" s="179"/>
      <c r="Q317" s="179"/>
      <c r="R317" s="179"/>
    </row>
    <row r="318" spans="7:18" ht="12.75">
      <c r="G318" s="179"/>
      <c r="H318" s="179"/>
      <c r="I318" s="179"/>
      <c r="J318" s="179"/>
      <c r="K318" s="179"/>
      <c r="L318" s="179"/>
      <c r="M318" s="179"/>
      <c r="N318" s="179"/>
      <c r="O318" s="179"/>
      <c r="P318" s="179"/>
      <c r="Q318" s="179"/>
      <c r="R318" s="179"/>
    </row>
    <row r="319" spans="7:18" ht="12.75">
      <c r="G319" s="179"/>
      <c r="H319" s="179"/>
      <c r="I319" s="179"/>
      <c r="J319" s="179"/>
      <c r="K319" s="179"/>
      <c r="L319" s="179"/>
      <c r="M319" s="179"/>
      <c r="N319" s="179"/>
      <c r="O319" s="179"/>
      <c r="P319" s="179"/>
      <c r="Q319" s="179"/>
      <c r="R319" s="179"/>
    </row>
    <row r="320" spans="7:18" ht="12.75">
      <c r="G320" s="179"/>
      <c r="H320" s="179"/>
      <c r="I320" s="179"/>
      <c r="J320" s="179"/>
      <c r="K320" s="179"/>
      <c r="L320" s="179"/>
      <c r="M320" s="179"/>
      <c r="N320" s="179"/>
      <c r="O320" s="179"/>
      <c r="P320" s="179"/>
      <c r="Q320" s="179"/>
      <c r="R320" s="179"/>
    </row>
    <row r="321" spans="7:18" ht="12.75">
      <c r="G321" s="179"/>
      <c r="H321" s="179"/>
      <c r="I321" s="179"/>
      <c r="J321" s="179"/>
      <c r="K321" s="179"/>
      <c r="L321" s="179"/>
      <c r="M321" s="179"/>
      <c r="N321" s="179"/>
      <c r="O321" s="179"/>
      <c r="P321" s="179"/>
      <c r="Q321" s="179"/>
      <c r="R321" s="179"/>
    </row>
    <row r="322" spans="7:18" ht="12.75">
      <c r="G322" s="179"/>
      <c r="H322" s="179"/>
      <c r="I322" s="179"/>
      <c r="J322" s="179"/>
      <c r="K322" s="179"/>
      <c r="L322" s="179"/>
      <c r="M322" s="179"/>
      <c r="N322" s="179"/>
      <c r="O322" s="179"/>
      <c r="P322" s="179"/>
      <c r="Q322" s="179"/>
      <c r="R322" s="179"/>
    </row>
    <row r="323" spans="7:18" ht="12.75">
      <c r="G323" s="179"/>
      <c r="H323" s="179"/>
      <c r="I323" s="179"/>
      <c r="J323" s="179"/>
      <c r="K323" s="179"/>
      <c r="L323" s="179"/>
      <c r="M323" s="179"/>
      <c r="N323" s="179"/>
      <c r="O323" s="179"/>
      <c r="P323" s="179"/>
      <c r="Q323" s="179"/>
      <c r="R323" s="179"/>
    </row>
    <row r="324" spans="7:18" ht="12.75">
      <c r="G324" s="179"/>
      <c r="H324" s="179"/>
      <c r="I324" s="179"/>
      <c r="J324" s="179"/>
      <c r="K324" s="179"/>
      <c r="L324" s="179"/>
      <c r="M324" s="179"/>
      <c r="N324" s="179"/>
      <c r="O324" s="179"/>
      <c r="P324" s="179"/>
      <c r="Q324" s="179"/>
      <c r="R324" s="179"/>
    </row>
    <row r="325" spans="7:18" ht="12.75">
      <c r="G325" s="179"/>
      <c r="H325" s="179"/>
      <c r="I325" s="179"/>
      <c r="J325" s="179"/>
      <c r="K325" s="179"/>
      <c r="L325" s="179"/>
      <c r="M325" s="179"/>
      <c r="N325" s="179"/>
      <c r="O325" s="179"/>
      <c r="P325" s="179"/>
      <c r="Q325" s="179"/>
      <c r="R325" s="179"/>
    </row>
    <row r="326" spans="7:18" ht="12.75">
      <c r="G326" s="179"/>
      <c r="H326" s="179"/>
      <c r="I326" s="179"/>
      <c r="J326" s="179"/>
      <c r="K326" s="179"/>
      <c r="L326" s="179"/>
      <c r="M326" s="179"/>
      <c r="N326" s="179"/>
      <c r="O326" s="179"/>
      <c r="P326" s="179"/>
      <c r="Q326" s="179"/>
      <c r="R326" s="179"/>
    </row>
    <row r="327" spans="7:18" ht="12.75">
      <c r="G327" s="179"/>
      <c r="H327" s="179"/>
      <c r="I327" s="179"/>
      <c r="J327" s="179"/>
      <c r="K327" s="179"/>
      <c r="L327" s="179"/>
      <c r="M327" s="179"/>
      <c r="N327" s="179"/>
      <c r="O327" s="179"/>
      <c r="P327" s="179"/>
      <c r="Q327" s="179"/>
      <c r="R327" s="179"/>
    </row>
    <row r="328" spans="7:18" ht="12.75">
      <c r="G328" s="179"/>
      <c r="H328" s="179"/>
      <c r="I328" s="179"/>
      <c r="J328" s="179"/>
      <c r="K328" s="179"/>
      <c r="L328" s="179"/>
      <c r="M328" s="179"/>
      <c r="N328" s="179"/>
      <c r="O328" s="179"/>
      <c r="P328" s="179"/>
      <c r="Q328" s="179"/>
      <c r="R328" s="179"/>
    </row>
    <row r="329" spans="7:18" ht="12.75">
      <c r="G329" s="179"/>
      <c r="H329" s="179"/>
      <c r="I329" s="179"/>
      <c r="J329" s="179"/>
      <c r="K329" s="179"/>
      <c r="L329" s="179"/>
      <c r="M329" s="179"/>
      <c r="N329" s="179"/>
      <c r="O329" s="179"/>
      <c r="P329" s="179"/>
      <c r="Q329" s="179"/>
      <c r="R329" s="179"/>
    </row>
    <row r="330" spans="7:18" ht="12.75">
      <c r="G330" s="179"/>
      <c r="H330" s="179"/>
      <c r="I330" s="179"/>
      <c r="J330" s="179"/>
      <c r="K330" s="179"/>
      <c r="L330" s="179"/>
      <c r="M330" s="179"/>
      <c r="N330" s="179"/>
      <c r="O330" s="179"/>
      <c r="P330" s="179"/>
      <c r="Q330" s="179"/>
      <c r="R330" s="179"/>
    </row>
    <row r="331" spans="7:18" ht="12.75">
      <c r="G331" s="179"/>
      <c r="H331" s="179"/>
      <c r="I331" s="179"/>
      <c r="J331" s="179"/>
      <c r="K331" s="179"/>
      <c r="L331" s="179"/>
      <c r="M331" s="179"/>
      <c r="N331" s="179"/>
      <c r="O331" s="179"/>
      <c r="P331" s="179"/>
      <c r="Q331" s="179"/>
      <c r="R331" s="179"/>
    </row>
    <row r="332" spans="7:18" ht="12.75">
      <c r="G332" s="179"/>
      <c r="H332" s="179"/>
      <c r="I332" s="179"/>
      <c r="J332" s="179"/>
      <c r="K332" s="179"/>
      <c r="L332" s="179"/>
      <c r="M332" s="179"/>
      <c r="N332" s="179"/>
      <c r="O332" s="179"/>
      <c r="P332" s="179"/>
      <c r="Q332" s="179"/>
      <c r="R332" s="179"/>
    </row>
    <row r="333" spans="7:18" ht="12.75">
      <c r="G333" s="179"/>
      <c r="H333" s="179"/>
      <c r="I333" s="179"/>
      <c r="J333" s="179"/>
      <c r="K333" s="179"/>
      <c r="L333" s="179"/>
      <c r="M333" s="179"/>
      <c r="N333" s="179"/>
      <c r="O333" s="179"/>
      <c r="P333" s="179"/>
      <c r="Q333" s="179"/>
      <c r="R333" s="179"/>
    </row>
    <row r="334" spans="7:18" ht="12.75">
      <c r="G334" s="179"/>
      <c r="H334" s="179"/>
      <c r="I334" s="179"/>
      <c r="J334" s="179"/>
      <c r="K334" s="179"/>
      <c r="L334" s="179"/>
      <c r="M334" s="179"/>
      <c r="N334" s="179"/>
      <c r="O334" s="179"/>
      <c r="P334" s="179"/>
      <c r="Q334" s="179"/>
      <c r="R334" s="179"/>
    </row>
    <row r="335" spans="7:18" ht="12.75">
      <c r="G335" s="179"/>
      <c r="H335" s="179"/>
      <c r="I335" s="179"/>
      <c r="J335" s="179"/>
      <c r="K335" s="179"/>
      <c r="L335" s="179"/>
      <c r="M335" s="179"/>
      <c r="N335" s="179"/>
      <c r="O335" s="179"/>
      <c r="P335" s="179"/>
      <c r="Q335" s="179"/>
      <c r="R335" s="179"/>
    </row>
    <row r="336" spans="7:18" ht="12.75">
      <c r="G336" s="179"/>
      <c r="H336" s="179"/>
      <c r="I336" s="179"/>
      <c r="J336" s="179"/>
      <c r="K336" s="179"/>
      <c r="L336" s="179"/>
      <c r="M336" s="179"/>
      <c r="N336" s="179"/>
      <c r="O336" s="179"/>
      <c r="P336" s="179"/>
      <c r="Q336" s="179"/>
      <c r="R336" s="179"/>
    </row>
    <row r="337" spans="7:18" ht="12.75">
      <c r="G337" s="179"/>
      <c r="H337" s="179"/>
      <c r="I337" s="179"/>
      <c r="J337" s="179"/>
      <c r="K337" s="179"/>
      <c r="L337" s="179"/>
      <c r="M337" s="179"/>
      <c r="N337" s="179"/>
      <c r="O337" s="179"/>
      <c r="P337" s="179"/>
      <c r="Q337" s="179"/>
      <c r="R337" s="179"/>
    </row>
    <row r="338" spans="7:18" ht="12.75">
      <c r="G338" s="179"/>
      <c r="H338" s="179"/>
      <c r="I338" s="179"/>
      <c r="J338" s="179"/>
      <c r="K338" s="179"/>
      <c r="L338" s="179"/>
      <c r="M338" s="179"/>
      <c r="N338" s="179"/>
      <c r="O338" s="179"/>
      <c r="P338" s="179"/>
      <c r="Q338" s="179"/>
      <c r="R338" s="179"/>
    </row>
    <row r="339" spans="7:18" ht="12.75">
      <c r="G339" s="179"/>
      <c r="H339" s="179"/>
      <c r="I339" s="179"/>
      <c r="J339" s="179"/>
      <c r="K339" s="179"/>
      <c r="L339" s="179"/>
      <c r="M339" s="179"/>
      <c r="N339" s="179"/>
      <c r="O339" s="179"/>
      <c r="P339" s="179"/>
      <c r="Q339" s="179"/>
      <c r="R339" s="179"/>
    </row>
    <row r="340" spans="7:18" ht="12.75">
      <c r="G340" s="179"/>
      <c r="H340" s="179"/>
      <c r="I340" s="179"/>
      <c r="J340" s="179"/>
      <c r="K340" s="179"/>
      <c r="L340" s="179"/>
      <c r="M340" s="179"/>
      <c r="N340" s="179"/>
      <c r="O340" s="179"/>
      <c r="P340" s="179"/>
      <c r="Q340" s="179"/>
      <c r="R340" s="179"/>
    </row>
    <row r="341" spans="7:18" ht="12.75">
      <c r="G341" s="179"/>
      <c r="H341" s="179"/>
      <c r="I341" s="179"/>
      <c r="J341" s="179"/>
      <c r="K341" s="179"/>
      <c r="L341" s="179"/>
      <c r="M341" s="179"/>
      <c r="N341" s="179"/>
      <c r="O341" s="179"/>
      <c r="P341" s="179"/>
      <c r="Q341" s="179"/>
      <c r="R341" s="179"/>
    </row>
    <row r="342" spans="7:18" ht="12.75">
      <c r="G342" s="179"/>
      <c r="H342" s="179"/>
      <c r="I342" s="179"/>
      <c r="J342" s="179"/>
      <c r="K342" s="179"/>
      <c r="L342" s="179"/>
      <c r="M342" s="179"/>
      <c r="N342" s="179"/>
      <c r="O342" s="179"/>
      <c r="P342" s="179"/>
      <c r="Q342" s="179"/>
      <c r="R342" s="179"/>
    </row>
    <row r="343" spans="7:18" ht="12.75">
      <c r="G343" s="179"/>
      <c r="H343" s="179"/>
      <c r="I343" s="179"/>
      <c r="J343" s="179"/>
      <c r="K343" s="179"/>
      <c r="L343" s="179"/>
      <c r="M343" s="179"/>
      <c r="N343" s="179"/>
      <c r="O343" s="179"/>
      <c r="P343" s="179"/>
      <c r="Q343" s="179"/>
      <c r="R343" s="179"/>
    </row>
    <row r="344" spans="7:18" ht="12.75">
      <c r="G344" s="179"/>
      <c r="H344" s="179"/>
      <c r="I344" s="179"/>
      <c r="J344" s="179"/>
      <c r="K344" s="179"/>
      <c r="L344" s="179"/>
      <c r="M344" s="179"/>
      <c r="N344" s="179"/>
      <c r="O344" s="179"/>
      <c r="P344" s="179"/>
      <c r="Q344" s="179"/>
      <c r="R344" s="179"/>
    </row>
    <row r="345" spans="7:18" ht="12.75">
      <c r="G345" s="179"/>
      <c r="H345" s="179"/>
      <c r="I345" s="179"/>
      <c r="J345" s="179"/>
      <c r="K345" s="179"/>
      <c r="L345" s="179"/>
      <c r="M345" s="179"/>
      <c r="N345" s="179"/>
      <c r="O345" s="179"/>
      <c r="P345" s="179"/>
      <c r="Q345" s="179"/>
      <c r="R345" s="179"/>
    </row>
    <row r="346" spans="7:18" ht="12.75">
      <c r="G346" s="179"/>
      <c r="H346" s="179"/>
      <c r="I346" s="179"/>
      <c r="J346" s="179"/>
      <c r="K346" s="179"/>
      <c r="L346" s="179"/>
      <c r="M346" s="179"/>
      <c r="N346" s="179"/>
      <c r="O346" s="179"/>
      <c r="P346" s="179"/>
      <c r="Q346" s="179"/>
      <c r="R346" s="179"/>
    </row>
    <row r="347" spans="7:18" ht="12.75">
      <c r="G347" s="179"/>
      <c r="H347" s="179"/>
      <c r="I347" s="179"/>
      <c r="J347" s="179"/>
      <c r="K347" s="179"/>
      <c r="L347" s="179"/>
      <c r="M347" s="179"/>
      <c r="N347" s="179"/>
      <c r="O347" s="179"/>
      <c r="P347" s="179"/>
      <c r="Q347" s="179"/>
      <c r="R347" s="179"/>
    </row>
    <row r="348" spans="7:18" ht="12.75">
      <c r="G348" s="179"/>
      <c r="H348" s="179"/>
      <c r="I348" s="179"/>
      <c r="J348" s="179"/>
      <c r="K348" s="179"/>
      <c r="L348" s="179"/>
      <c r="M348" s="179"/>
      <c r="N348" s="179"/>
      <c r="O348" s="179"/>
      <c r="P348" s="179"/>
      <c r="Q348" s="179"/>
      <c r="R348" s="179"/>
    </row>
    <row r="349" spans="7:18" ht="12.75">
      <c r="G349" s="179"/>
      <c r="H349" s="179"/>
      <c r="I349" s="179"/>
      <c r="J349" s="179"/>
      <c r="K349" s="179"/>
      <c r="L349" s="179"/>
      <c r="M349" s="179"/>
      <c r="N349" s="179"/>
      <c r="O349" s="179"/>
      <c r="P349" s="179"/>
      <c r="Q349" s="179"/>
      <c r="R349" s="179"/>
    </row>
    <row r="350" spans="7:18" ht="12.75">
      <c r="G350" s="179"/>
      <c r="H350" s="179"/>
      <c r="I350" s="179"/>
      <c r="J350" s="179"/>
      <c r="K350" s="179"/>
      <c r="L350" s="179"/>
      <c r="M350" s="179"/>
      <c r="N350" s="179"/>
      <c r="O350" s="179"/>
      <c r="P350" s="179"/>
      <c r="Q350" s="179"/>
      <c r="R350" s="179"/>
    </row>
    <row r="351" spans="7:18" ht="12.75">
      <c r="G351" s="179"/>
      <c r="H351" s="179"/>
      <c r="I351" s="179"/>
      <c r="J351" s="179"/>
      <c r="K351" s="179"/>
      <c r="L351" s="179"/>
      <c r="M351" s="179"/>
      <c r="N351" s="179"/>
      <c r="O351" s="179"/>
      <c r="P351" s="179"/>
      <c r="Q351" s="179"/>
      <c r="R351" s="179"/>
    </row>
    <row r="352" spans="7:18" ht="12.75">
      <c r="G352" s="179"/>
      <c r="H352" s="179"/>
      <c r="I352" s="179"/>
      <c r="J352" s="179"/>
      <c r="K352" s="179"/>
      <c r="L352" s="179"/>
      <c r="M352" s="179"/>
      <c r="N352" s="179"/>
      <c r="O352" s="179"/>
      <c r="P352" s="179"/>
      <c r="Q352" s="179"/>
      <c r="R352" s="179"/>
    </row>
    <row r="353" spans="7:18" ht="12.75">
      <c r="G353" s="179"/>
      <c r="H353" s="179"/>
      <c r="I353" s="179"/>
      <c r="J353" s="179"/>
      <c r="K353" s="179"/>
      <c r="L353" s="179"/>
      <c r="M353" s="179"/>
      <c r="N353" s="179"/>
      <c r="O353" s="179"/>
      <c r="P353" s="179"/>
      <c r="Q353" s="179"/>
      <c r="R353" s="179"/>
    </row>
    <row r="354" spans="7:18" ht="12.75">
      <c r="G354" s="179"/>
      <c r="H354" s="179"/>
      <c r="I354" s="179"/>
      <c r="J354" s="179"/>
      <c r="K354" s="179"/>
      <c r="L354" s="179"/>
      <c r="M354" s="179"/>
      <c r="N354" s="179"/>
      <c r="O354" s="179"/>
      <c r="P354" s="179"/>
      <c r="Q354" s="179"/>
      <c r="R354" s="179"/>
    </row>
    <row r="355" spans="7:18" ht="12.75">
      <c r="G355" s="179"/>
      <c r="H355" s="179"/>
      <c r="I355" s="179"/>
      <c r="J355" s="179"/>
      <c r="K355" s="179"/>
      <c r="L355" s="179"/>
      <c r="M355" s="179"/>
      <c r="N355" s="179"/>
      <c r="O355" s="179"/>
      <c r="P355" s="179"/>
      <c r="Q355" s="179"/>
      <c r="R355" s="179"/>
    </row>
    <row r="356" spans="7:18" ht="12.75">
      <c r="G356" s="179"/>
      <c r="H356" s="179"/>
      <c r="I356" s="179"/>
      <c r="J356" s="179"/>
      <c r="K356" s="179"/>
      <c r="L356" s="179"/>
      <c r="M356" s="179"/>
      <c r="N356" s="179"/>
      <c r="O356" s="179"/>
      <c r="P356" s="179"/>
      <c r="Q356" s="179"/>
      <c r="R356" s="179"/>
    </row>
    <row r="357" spans="7:18" ht="12.75">
      <c r="G357" s="179"/>
      <c r="H357" s="179"/>
      <c r="I357" s="179"/>
      <c r="J357" s="179"/>
      <c r="K357" s="179"/>
      <c r="L357" s="179"/>
      <c r="M357" s="179"/>
      <c r="N357" s="179"/>
      <c r="O357" s="179"/>
      <c r="P357" s="179"/>
      <c r="Q357" s="179"/>
      <c r="R357" s="179"/>
    </row>
    <row r="358" spans="7:18" ht="12.75">
      <c r="G358" s="179"/>
      <c r="H358" s="179"/>
      <c r="I358" s="179"/>
      <c r="J358" s="179"/>
      <c r="K358" s="179"/>
      <c r="L358" s="179"/>
      <c r="M358" s="179"/>
      <c r="N358" s="179"/>
      <c r="O358" s="179"/>
      <c r="P358" s="179"/>
      <c r="Q358" s="179"/>
      <c r="R358" s="179"/>
    </row>
    <row r="359" spans="7:18" ht="12.75">
      <c r="G359" s="179"/>
      <c r="H359" s="179"/>
      <c r="I359" s="179"/>
      <c r="J359" s="179"/>
      <c r="K359" s="179"/>
      <c r="L359" s="179"/>
      <c r="M359" s="179"/>
      <c r="N359" s="179"/>
      <c r="O359" s="179"/>
      <c r="P359" s="179"/>
      <c r="Q359" s="179"/>
      <c r="R359" s="179"/>
    </row>
    <row r="360" spans="7:18" ht="12.75">
      <c r="G360" s="179"/>
      <c r="H360" s="179"/>
      <c r="I360" s="179"/>
      <c r="J360" s="179"/>
      <c r="K360" s="179"/>
      <c r="L360" s="179"/>
      <c r="M360" s="179"/>
      <c r="N360" s="179"/>
      <c r="O360" s="179"/>
      <c r="P360" s="179"/>
      <c r="Q360" s="179"/>
      <c r="R360" s="179"/>
    </row>
    <row r="361" spans="7:18" ht="12.75">
      <c r="G361" s="179"/>
      <c r="H361" s="179"/>
      <c r="I361" s="179"/>
      <c r="J361" s="179"/>
      <c r="K361" s="179"/>
      <c r="L361" s="179"/>
      <c r="M361" s="179"/>
      <c r="N361" s="179"/>
      <c r="O361" s="179"/>
      <c r="P361" s="179"/>
      <c r="Q361" s="179"/>
      <c r="R361" s="179"/>
    </row>
    <row r="362" spans="7:18" ht="12.75">
      <c r="G362" s="179"/>
      <c r="H362" s="179"/>
      <c r="I362" s="179"/>
      <c r="J362" s="179"/>
      <c r="K362" s="179"/>
      <c r="L362" s="179"/>
      <c r="M362" s="179"/>
      <c r="N362" s="179"/>
      <c r="O362" s="179"/>
      <c r="P362" s="179"/>
      <c r="Q362" s="179"/>
      <c r="R362" s="179"/>
    </row>
    <row r="363" spans="7:18" ht="12.75">
      <c r="G363" s="179"/>
      <c r="H363" s="179"/>
      <c r="I363" s="179"/>
      <c r="J363" s="179"/>
      <c r="K363" s="179"/>
      <c r="L363" s="179"/>
      <c r="M363" s="179"/>
      <c r="N363" s="179"/>
      <c r="O363" s="179"/>
      <c r="P363" s="179"/>
      <c r="Q363" s="179"/>
      <c r="R363" s="179"/>
    </row>
    <row r="364" spans="7:18" ht="12.75">
      <c r="G364" s="179"/>
      <c r="H364" s="179"/>
      <c r="I364" s="179"/>
      <c r="J364" s="179"/>
      <c r="K364" s="179"/>
      <c r="L364" s="179"/>
      <c r="M364" s="179"/>
      <c r="N364" s="179"/>
      <c r="O364" s="179"/>
      <c r="P364" s="179"/>
      <c r="Q364" s="179"/>
      <c r="R364" s="179"/>
    </row>
    <row r="365" spans="7:18" ht="12.75">
      <c r="G365" s="179"/>
      <c r="H365" s="179"/>
      <c r="I365" s="179"/>
      <c r="J365" s="179"/>
      <c r="K365" s="179"/>
      <c r="L365" s="179"/>
      <c r="M365" s="179"/>
      <c r="N365" s="179"/>
      <c r="O365" s="179"/>
      <c r="P365" s="179"/>
      <c r="Q365" s="179"/>
      <c r="R365" s="179"/>
    </row>
    <row r="366" spans="7:18" ht="12.75">
      <c r="G366" s="179"/>
      <c r="H366" s="179"/>
      <c r="I366" s="179"/>
      <c r="J366" s="179"/>
      <c r="K366" s="179"/>
      <c r="L366" s="179"/>
      <c r="M366" s="179"/>
      <c r="N366" s="179"/>
      <c r="O366" s="179"/>
      <c r="P366" s="179"/>
      <c r="Q366" s="179"/>
      <c r="R366" s="179"/>
    </row>
    <row r="367" spans="7:18" ht="12.75">
      <c r="G367" s="179"/>
      <c r="H367" s="179"/>
      <c r="I367" s="179"/>
      <c r="J367" s="179"/>
      <c r="K367" s="179"/>
      <c r="L367" s="179"/>
      <c r="M367" s="179"/>
      <c r="N367" s="179"/>
      <c r="O367" s="179"/>
      <c r="P367" s="179"/>
      <c r="Q367" s="179"/>
      <c r="R367" s="179"/>
    </row>
    <row r="368" spans="7:18" ht="12.75">
      <c r="G368" s="179"/>
      <c r="H368" s="179"/>
      <c r="I368" s="179"/>
      <c r="J368" s="179"/>
      <c r="K368" s="179"/>
      <c r="L368" s="179"/>
      <c r="M368" s="179"/>
      <c r="N368" s="179"/>
      <c r="O368" s="179"/>
      <c r="P368" s="179"/>
      <c r="Q368" s="179"/>
      <c r="R368" s="179"/>
    </row>
    <row r="369" spans="7:18" ht="12.75">
      <c r="G369" s="179"/>
      <c r="H369" s="179"/>
      <c r="I369" s="179"/>
      <c r="J369" s="179"/>
      <c r="K369" s="179"/>
      <c r="L369" s="179"/>
      <c r="M369" s="179"/>
      <c r="N369" s="179"/>
      <c r="O369" s="179"/>
      <c r="P369" s="179"/>
      <c r="Q369" s="179"/>
      <c r="R369" s="179"/>
    </row>
    <row r="370" spans="7:18" ht="12.75">
      <c r="G370" s="179"/>
      <c r="H370" s="179"/>
      <c r="I370" s="179"/>
      <c r="J370" s="179"/>
      <c r="K370" s="179"/>
      <c r="L370" s="179"/>
      <c r="M370" s="179"/>
      <c r="N370" s="179"/>
      <c r="O370" s="179"/>
      <c r="P370" s="179"/>
      <c r="Q370" s="179"/>
      <c r="R370" s="179"/>
    </row>
    <row r="371" spans="7:18" ht="12.75">
      <c r="G371" s="179"/>
      <c r="H371" s="179"/>
      <c r="I371" s="179"/>
      <c r="J371" s="179"/>
      <c r="K371" s="179"/>
      <c r="L371" s="179"/>
      <c r="M371" s="179"/>
      <c r="N371" s="179"/>
      <c r="O371" s="179"/>
      <c r="P371" s="179"/>
      <c r="Q371" s="179"/>
      <c r="R371" s="179"/>
    </row>
    <row r="372" spans="7:18" ht="12.75">
      <c r="G372" s="179"/>
      <c r="H372" s="179"/>
      <c r="I372" s="179"/>
      <c r="J372" s="179"/>
      <c r="K372" s="179"/>
      <c r="L372" s="179"/>
      <c r="M372" s="179"/>
      <c r="N372" s="179"/>
      <c r="O372" s="179"/>
      <c r="P372" s="179"/>
      <c r="Q372" s="179"/>
      <c r="R372" s="179"/>
    </row>
    <row r="373" spans="7:18" ht="12.75">
      <c r="G373" s="179"/>
      <c r="H373" s="179"/>
      <c r="I373" s="179"/>
      <c r="J373" s="179"/>
      <c r="K373" s="179"/>
      <c r="L373" s="179"/>
      <c r="M373" s="179"/>
      <c r="N373" s="179"/>
      <c r="O373" s="179"/>
      <c r="P373" s="179"/>
      <c r="Q373" s="179"/>
      <c r="R373" s="179"/>
    </row>
    <row r="374" spans="7:18" ht="12.75">
      <c r="G374" s="179"/>
      <c r="H374" s="179"/>
      <c r="I374" s="179"/>
      <c r="J374" s="179"/>
      <c r="K374" s="179"/>
      <c r="L374" s="179"/>
      <c r="M374" s="179"/>
      <c r="N374" s="179"/>
      <c r="O374" s="179"/>
      <c r="P374" s="179"/>
      <c r="Q374" s="179"/>
      <c r="R374" s="179"/>
    </row>
    <row r="375" spans="7:18" ht="12.75">
      <c r="G375" s="179"/>
      <c r="H375" s="179"/>
      <c r="I375" s="179"/>
      <c r="J375" s="179"/>
      <c r="K375" s="179"/>
      <c r="L375" s="179"/>
      <c r="M375" s="179"/>
      <c r="N375" s="179"/>
      <c r="O375" s="179"/>
      <c r="P375" s="179"/>
      <c r="Q375" s="179"/>
      <c r="R375" s="179"/>
    </row>
    <row r="376" spans="7:18" ht="12.75">
      <c r="G376" s="179"/>
      <c r="H376" s="179"/>
      <c r="I376" s="179"/>
      <c r="J376" s="179"/>
      <c r="K376" s="179"/>
      <c r="L376" s="179"/>
      <c r="M376" s="179"/>
      <c r="N376" s="179"/>
      <c r="O376" s="179"/>
      <c r="P376" s="179"/>
      <c r="Q376" s="179"/>
      <c r="R376" s="179"/>
    </row>
    <row r="377" spans="7:18" ht="12.75">
      <c r="G377" s="179"/>
      <c r="H377" s="179"/>
      <c r="I377" s="179"/>
      <c r="J377" s="179"/>
      <c r="K377" s="179"/>
      <c r="L377" s="179"/>
      <c r="M377" s="179"/>
      <c r="N377" s="179"/>
      <c r="O377" s="179"/>
      <c r="P377" s="179"/>
      <c r="Q377" s="179"/>
      <c r="R377" s="179"/>
    </row>
    <row r="378" spans="7:18" ht="12.75">
      <c r="G378" s="179"/>
      <c r="H378" s="179"/>
      <c r="I378" s="179"/>
      <c r="J378" s="179"/>
      <c r="K378" s="179"/>
      <c r="L378" s="179"/>
      <c r="M378" s="179"/>
      <c r="N378" s="179"/>
      <c r="O378" s="179"/>
      <c r="P378" s="179"/>
      <c r="Q378" s="179"/>
      <c r="R378" s="179"/>
    </row>
    <row r="379" spans="7:18" ht="12.75">
      <c r="G379" s="179"/>
      <c r="H379" s="179"/>
      <c r="I379" s="179"/>
      <c r="J379" s="179"/>
      <c r="K379" s="179"/>
      <c r="L379" s="179"/>
      <c r="M379" s="179"/>
      <c r="N379" s="179"/>
      <c r="O379" s="179"/>
      <c r="P379" s="179"/>
      <c r="Q379" s="179"/>
      <c r="R379" s="179"/>
    </row>
    <row r="380" spans="7:18" ht="12.75">
      <c r="G380" s="179"/>
      <c r="H380" s="179"/>
      <c r="I380" s="179"/>
      <c r="J380" s="179"/>
      <c r="K380" s="179"/>
      <c r="L380" s="179"/>
      <c r="M380" s="179"/>
      <c r="N380" s="179"/>
      <c r="O380" s="179"/>
      <c r="P380" s="179"/>
      <c r="Q380" s="179"/>
      <c r="R380" s="179"/>
    </row>
    <row r="381" spans="7:18" ht="12.75">
      <c r="G381" s="179"/>
      <c r="H381" s="179"/>
      <c r="I381" s="179"/>
      <c r="J381" s="179"/>
      <c r="K381" s="179"/>
      <c r="L381" s="179"/>
      <c r="M381" s="179"/>
      <c r="N381" s="179"/>
      <c r="O381" s="179"/>
      <c r="P381" s="179"/>
      <c r="Q381" s="179"/>
      <c r="R381" s="179"/>
    </row>
    <row r="382" spans="7:18" ht="12.75">
      <c r="G382" s="179"/>
      <c r="H382" s="179"/>
      <c r="I382" s="179"/>
      <c r="J382" s="179"/>
      <c r="K382" s="179"/>
      <c r="L382" s="179"/>
      <c r="M382" s="179"/>
      <c r="N382" s="179"/>
      <c r="O382" s="179"/>
      <c r="P382" s="179"/>
      <c r="Q382" s="179"/>
      <c r="R382" s="179"/>
    </row>
    <row r="383" spans="7:18" ht="12.75">
      <c r="G383" s="179"/>
      <c r="H383" s="179"/>
      <c r="I383" s="179"/>
      <c r="J383" s="179"/>
      <c r="K383" s="179"/>
      <c r="L383" s="179"/>
      <c r="M383" s="179"/>
      <c r="N383" s="179"/>
      <c r="O383" s="179"/>
      <c r="P383" s="179"/>
      <c r="Q383" s="179"/>
      <c r="R383" s="179"/>
    </row>
    <row r="384" spans="7:18" ht="12.75">
      <c r="G384" s="179"/>
      <c r="H384" s="179"/>
      <c r="I384" s="179"/>
      <c r="J384" s="179"/>
      <c r="K384" s="179"/>
      <c r="L384" s="179"/>
      <c r="M384" s="179"/>
      <c r="N384" s="179"/>
      <c r="O384" s="179"/>
      <c r="P384" s="179"/>
      <c r="Q384" s="179"/>
      <c r="R384" s="179"/>
    </row>
    <row r="385" spans="7:18" ht="12.75">
      <c r="G385" s="179"/>
      <c r="H385" s="179"/>
      <c r="I385" s="179"/>
      <c r="J385" s="179"/>
      <c r="K385" s="179"/>
      <c r="L385" s="179"/>
      <c r="M385" s="179"/>
      <c r="N385" s="179"/>
      <c r="O385" s="179"/>
      <c r="P385" s="179"/>
      <c r="Q385" s="179"/>
      <c r="R385" s="179"/>
    </row>
    <row r="386" spans="7:18" ht="12.75">
      <c r="G386" s="179"/>
      <c r="H386" s="179"/>
      <c r="I386" s="179"/>
      <c r="J386" s="179"/>
      <c r="K386" s="179"/>
      <c r="L386" s="179"/>
      <c r="M386" s="179"/>
      <c r="N386" s="179"/>
      <c r="O386" s="179"/>
      <c r="P386" s="179"/>
      <c r="Q386" s="179"/>
      <c r="R386" s="179"/>
    </row>
    <row r="387" spans="7:18" ht="12.75">
      <c r="G387" s="179"/>
      <c r="H387" s="179"/>
      <c r="I387" s="179"/>
      <c r="J387" s="179"/>
      <c r="K387" s="179"/>
      <c r="L387" s="179"/>
      <c r="M387" s="179"/>
      <c r="N387" s="179"/>
      <c r="O387" s="179"/>
      <c r="P387" s="179"/>
      <c r="Q387" s="179"/>
      <c r="R387" s="179"/>
    </row>
    <row r="388" spans="7:18" ht="12.75">
      <c r="G388" s="179"/>
      <c r="H388" s="179"/>
      <c r="I388" s="179"/>
      <c r="J388" s="179"/>
      <c r="K388" s="179"/>
      <c r="L388" s="179"/>
      <c r="M388" s="179"/>
      <c r="N388" s="179"/>
      <c r="O388" s="179"/>
      <c r="P388" s="179"/>
      <c r="Q388" s="179"/>
      <c r="R388" s="179"/>
    </row>
    <row r="389" spans="7:18" ht="12.75">
      <c r="G389" s="179"/>
      <c r="H389" s="179"/>
      <c r="I389" s="179"/>
      <c r="J389" s="179"/>
      <c r="K389" s="179"/>
      <c r="L389" s="179"/>
      <c r="M389" s="179"/>
      <c r="N389" s="179"/>
      <c r="O389" s="179"/>
      <c r="P389" s="179"/>
      <c r="Q389" s="179"/>
      <c r="R389" s="179"/>
    </row>
    <row r="390" spans="7:18" ht="12.75">
      <c r="G390" s="179"/>
      <c r="H390" s="179"/>
      <c r="I390" s="179"/>
      <c r="J390" s="179"/>
      <c r="K390" s="179"/>
      <c r="L390" s="179"/>
      <c r="M390" s="179"/>
      <c r="N390" s="179"/>
      <c r="O390" s="179"/>
      <c r="P390" s="179"/>
      <c r="Q390" s="179"/>
      <c r="R390" s="179"/>
    </row>
    <row r="391" spans="7:18" ht="12.75">
      <c r="G391" s="179"/>
      <c r="H391" s="179"/>
      <c r="I391" s="179"/>
      <c r="J391" s="179"/>
      <c r="K391" s="179"/>
      <c r="L391" s="179"/>
      <c r="M391" s="179"/>
      <c r="N391" s="179"/>
      <c r="O391" s="179"/>
      <c r="P391" s="179"/>
      <c r="Q391" s="179"/>
      <c r="R391" s="179"/>
    </row>
    <row r="392" spans="7:18" ht="12.75">
      <c r="G392" s="179"/>
      <c r="H392" s="179"/>
      <c r="I392" s="179"/>
      <c r="J392" s="179"/>
      <c r="K392" s="179"/>
      <c r="L392" s="179"/>
      <c r="M392" s="179"/>
      <c r="N392" s="179"/>
      <c r="O392" s="179"/>
      <c r="P392" s="179"/>
      <c r="Q392" s="179"/>
      <c r="R392" s="179"/>
    </row>
    <row r="393" spans="7:18" ht="12.75">
      <c r="G393" s="179"/>
      <c r="H393" s="179"/>
      <c r="I393" s="179"/>
      <c r="J393" s="179"/>
      <c r="K393" s="179"/>
      <c r="L393" s="179"/>
      <c r="M393" s="179"/>
      <c r="N393" s="179"/>
      <c r="O393" s="179"/>
      <c r="P393" s="179"/>
      <c r="Q393" s="179"/>
      <c r="R393" s="179"/>
    </row>
    <row r="394" spans="7:18" ht="12.75">
      <c r="G394" s="179"/>
      <c r="H394" s="179"/>
      <c r="I394" s="179"/>
      <c r="J394" s="179"/>
      <c r="K394" s="179"/>
      <c r="L394" s="179"/>
      <c r="M394" s="179"/>
      <c r="N394" s="179"/>
      <c r="O394" s="179"/>
      <c r="P394" s="179"/>
      <c r="Q394" s="179"/>
      <c r="R394" s="179"/>
    </row>
    <row r="395" spans="7:18" ht="12.75">
      <c r="G395" s="179"/>
      <c r="H395" s="179"/>
      <c r="I395" s="179"/>
      <c r="J395" s="179"/>
      <c r="K395" s="179"/>
      <c r="L395" s="179"/>
      <c r="M395" s="179"/>
      <c r="N395" s="179"/>
      <c r="O395" s="179"/>
      <c r="P395" s="179"/>
      <c r="Q395" s="179"/>
      <c r="R395" s="179"/>
    </row>
    <row r="396" spans="7:18" ht="12.75">
      <c r="G396" s="179"/>
      <c r="H396" s="179"/>
      <c r="I396" s="179"/>
      <c r="J396" s="179"/>
      <c r="K396" s="179"/>
      <c r="L396" s="179"/>
      <c r="M396" s="179"/>
      <c r="N396" s="179"/>
      <c r="O396" s="179"/>
      <c r="P396" s="179"/>
      <c r="Q396" s="179"/>
      <c r="R396" s="179"/>
    </row>
    <row r="397" spans="7:18" ht="12.75">
      <c r="G397" s="179"/>
      <c r="H397" s="179"/>
      <c r="I397" s="179"/>
      <c r="J397" s="179"/>
      <c r="K397" s="179"/>
      <c r="L397" s="179"/>
      <c r="M397" s="179"/>
      <c r="N397" s="179"/>
      <c r="O397" s="179"/>
      <c r="P397" s="179"/>
      <c r="Q397" s="179"/>
      <c r="R397" s="179"/>
    </row>
    <row r="398" spans="7:18" ht="12.75">
      <c r="G398" s="179"/>
      <c r="H398" s="179"/>
      <c r="I398" s="179"/>
      <c r="J398" s="179"/>
      <c r="K398" s="179"/>
      <c r="L398" s="179"/>
      <c r="M398" s="179"/>
      <c r="N398" s="179"/>
      <c r="O398" s="179"/>
      <c r="P398" s="179"/>
      <c r="Q398" s="179"/>
      <c r="R398" s="179"/>
    </row>
    <row r="399" spans="7:18" ht="12.75">
      <c r="G399" s="179"/>
      <c r="H399" s="179"/>
      <c r="I399" s="179"/>
      <c r="J399" s="179"/>
      <c r="K399" s="179"/>
      <c r="L399" s="179"/>
      <c r="M399" s="179"/>
      <c r="N399" s="179"/>
      <c r="O399" s="179"/>
      <c r="P399" s="179"/>
      <c r="Q399" s="179"/>
      <c r="R399" s="179"/>
    </row>
    <row r="400" spans="7:18" ht="12.75">
      <c r="G400" s="179"/>
      <c r="H400" s="179"/>
      <c r="I400" s="179"/>
      <c r="J400" s="179"/>
      <c r="K400" s="179"/>
      <c r="L400" s="179"/>
      <c r="M400" s="179"/>
      <c r="N400" s="179"/>
      <c r="O400" s="179"/>
      <c r="P400" s="179"/>
      <c r="Q400" s="179"/>
      <c r="R400" s="179"/>
    </row>
    <row r="401" spans="7:18" ht="12.75">
      <c r="G401" s="179"/>
      <c r="H401" s="179"/>
      <c r="I401" s="179"/>
      <c r="J401" s="179"/>
      <c r="K401" s="179"/>
      <c r="L401" s="179"/>
      <c r="M401" s="179"/>
      <c r="N401" s="179"/>
      <c r="O401" s="179"/>
      <c r="P401" s="179"/>
      <c r="Q401" s="179"/>
      <c r="R401" s="179"/>
    </row>
    <row r="402" spans="7:18" ht="12.75">
      <c r="G402" s="179"/>
      <c r="H402" s="179"/>
      <c r="I402" s="179"/>
      <c r="J402" s="179"/>
      <c r="K402" s="179"/>
      <c r="L402" s="179"/>
      <c r="M402" s="179"/>
      <c r="N402" s="179"/>
      <c r="O402" s="179"/>
      <c r="P402" s="179"/>
      <c r="Q402" s="179"/>
      <c r="R402" s="179"/>
    </row>
    <row r="403" spans="7:18" ht="12.75">
      <c r="G403" s="179"/>
      <c r="H403" s="179"/>
      <c r="I403" s="179"/>
      <c r="J403" s="179"/>
      <c r="K403" s="179"/>
      <c r="L403" s="179"/>
      <c r="M403" s="179"/>
      <c r="N403" s="179"/>
      <c r="O403" s="179"/>
      <c r="P403" s="179"/>
      <c r="Q403" s="179"/>
      <c r="R403" s="179"/>
    </row>
    <row r="404" spans="7:18" ht="12.75">
      <c r="G404" s="179"/>
      <c r="H404" s="179"/>
      <c r="I404" s="179"/>
      <c r="J404" s="179"/>
      <c r="K404" s="179"/>
      <c r="L404" s="179"/>
      <c r="M404" s="179"/>
      <c r="N404" s="179"/>
      <c r="O404" s="179"/>
      <c r="P404" s="179"/>
      <c r="Q404" s="179"/>
      <c r="R404" s="179"/>
    </row>
    <row r="405" spans="7:18" ht="12.75">
      <c r="G405" s="179"/>
      <c r="H405" s="179"/>
      <c r="I405" s="179"/>
      <c r="J405" s="179"/>
      <c r="K405" s="179"/>
      <c r="L405" s="179"/>
      <c r="M405" s="179"/>
      <c r="N405" s="179"/>
      <c r="O405" s="179"/>
      <c r="P405" s="179"/>
      <c r="Q405" s="179"/>
      <c r="R405" s="179"/>
    </row>
    <row r="406" spans="7:18" ht="12.75">
      <c r="G406" s="179"/>
      <c r="H406" s="179"/>
      <c r="I406" s="179"/>
      <c r="J406" s="179"/>
      <c r="K406" s="179"/>
      <c r="L406" s="179"/>
      <c r="M406" s="179"/>
      <c r="N406" s="179"/>
      <c r="O406" s="179"/>
      <c r="P406" s="179"/>
      <c r="Q406" s="179"/>
      <c r="R406" s="179"/>
    </row>
    <row r="407" spans="7:18" ht="12.75">
      <c r="G407" s="179"/>
      <c r="H407" s="179"/>
      <c r="I407" s="179"/>
      <c r="J407" s="179"/>
      <c r="K407" s="179"/>
      <c r="L407" s="179"/>
      <c r="M407" s="179"/>
      <c r="N407" s="179"/>
      <c r="O407" s="179"/>
      <c r="P407" s="179"/>
      <c r="Q407" s="179"/>
      <c r="R407" s="179"/>
    </row>
    <row r="408" spans="7:18" ht="12.75">
      <c r="G408" s="179"/>
      <c r="H408" s="179"/>
      <c r="I408" s="179"/>
      <c r="J408" s="179"/>
      <c r="K408" s="179"/>
      <c r="L408" s="179"/>
      <c r="M408" s="179"/>
      <c r="N408" s="179"/>
      <c r="O408" s="179"/>
      <c r="P408" s="179"/>
      <c r="Q408" s="179"/>
      <c r="R408" s="179"/>
    </row>
    <row r="409" spans="7:18" ht="12.75">
      <c r="G409" s="179"/>
      <c r="H409" s="179"/>
      <c r="I409" s="179"/>
      <c r="J409" s="179"/>
      <c r="K409" s="179"/>
      <c r="L409" s="179"/>
      <c r="M409" s="179"/>
      <c r="N409" s="179"/>
      <c r="O409" s="179"/>
      <c r="P409" s="179"/>
      <c r="Q409" s="179"/>
      <c r="R409" s="179"/>
    </row>
    <row r="410" spans="7:18" ht="12.75">
      <c r="G410" s="179"/>
      <c r="H410" s="179"/>
      <c r="I410" s="179"/>
      <c r="J410" s="179"/>
      <c r="K410" s="179"/>
      <c r="L410" s="179"/>
      <c r="M410" s="179"/>
      <c r="N410" s="179"/>
      <c r="O410" s="179"/>
      <c r="P410" s="179"/>
      <c r="Q410" s="179"/>
      <c r="R410" s="179"/>
    </row>
    <row r="411" spans="7:18" ht="12.75">
      <c r="G411" s="179"/>
      <c r="H411" s="179"/>
      <c r="I411" s="179"/>
      <c r="J411" s="179"/>
      <c r="K411" s="179"/>
      <c r="L411" s="179"/>
      <c r="M411" s="179"/>
      <c r="N411" s="179"/>
      <c r="O411" s="179"/>
      <c r="P411" s="179"/>
      <c r="Q411" s="179"/>
      <c r="R411" s="179"/>
    </row>
    <row r="412" spans="7:18" ht="12.75">
      <c r="G412" s="179"/>
      <c r="H412" s="179"/>
      <c r="I412" s="179"/>
      <c r="J412" s="179"/>
      <c r="K412" s="179"/>
      <c r="L412" s="179"/>
      <c r="M412" s="179"/>
      <c r="N412" s="179"/>
      <c r="O412" s="179"/>
      <c r="P412" s="179"/>
      <c r="Q412" s="179"/>
      <c r="R412" s="179"/>
    </row>
    <row r="413" spans="7:18" ht="12.75">
      <c r="G413" s="179"/>
      <c r="H413" s="179"/>
      <c r="I413" s="179"/>
      <c r="J413" s="179"/>
      <c r="K413" s="179"/>
      <c r="L413" s="179"/>
      <c r="M413" s="179"/>
      <c r="N413" s="179"/>
      <c r="O413" s="179"/>
      <c r="P413" s="179"/>
      <c r="Q413" s="179"/>
      <c r="R413" s="179"/>
    </row>
    <row r="414" spans="7:18" ht="12.75">
      <c r="G414" s="179"/>
      <c r="H414" s="179"/>
      <c r="I414" s="179"/>
      <c r="J414" s="179"/>
      <c r="K414" s="179"/>
      <c r="L414" s="179"/>
      <c r="M414" s="179"/>
      <c r="N414" s="179"/>
      <c r="O414" s="179"/>
      <c r="P414" s="179"/>
      <c r="Q414" s="179"/>
      <c r="R414" s="179"/>
    </row>
    <row r="415" spans="7:18" ht="12.75">
      <c r="G415" s="179"/>
      <c r="H415" s="179"/>
      <c r="I415" s="179"/>
      <c r="J415" s="179"/>
      <c r="K415" s="179"/>
      <c r="L415" s="179"/>
      <c r="M415" s="179"/>
      <c r="N415" s="179"/>
      <c r="O415" s="179"/>
      <c r="P415" s="179"/>
      <c r="Q415" s="179"/>
      <c r="R415" s="179"/>
    </row>
    <row r="416" spans="7:18" ht="12.75">
      <c r="G416" s="179"/>
      <c r="H416" s="179"/>
      <c r="I416" s="179"/>
      <c r="J416" s="179"/>
      <c r="K416" s="179"/>
      <c r="L416" s="179"/>
      <c r="M416" s="179"/>
      <c r="N416" s="179"/>
      <c r="O416" s="179"/>
      <c r="P416" s="179"/>
      <c r="Q416" s="179"/>
      <c r="R416" s="179"/>
    </row>
    <row r="417" spans="7:18" ht="12.75">
      <c r="G417" s="179"/>
      <c r="H417" s="179"/>
      <c r="I417" s="179"/>
      <c r="J417" s="179"/>
      <c r="K417" s="179"/>
      <c r="L417" s="179"/>
      <c r="M417" s="179"/>
      <c r="N417" s="179"/>
      <c r="O417" s="179"/>
      <c r="P417" s="179"/>
      <c r="Q417" s="179"/>
      <c r="R417" s="179"/>
    </row>
    <row r="418" spans="7:18" ht="12.75">
      <c r="G418" s="179"/>
      <c r="H418" s="179"/>
      <c r="I418" s="179"/>
      <c r="J418" s="179"/>
      <c r="K418" s="179"/>
      <c r="L418" s="179"/>
      <c r="M418" s="179"/>
      <c r="N418" s="179"/>
      <c r="O418" s="179"/>
      <c r="P418" s="179"/>
      <c r="Q418" s="179"/>
      <c r="R418" s="179"/>
    </row>
    <row r="419" spans="7:18" ht="12.75">
      <c r="G419" s="179"/>
      <c r="H419" s="179"/>
      <c r="I419" s="179"/>
      <c r="J419" s="179"/>
      <c r="K419" s="179"/>
      <c r="L419" s="179"/>
      <c r="M419" s="179"/>
      <c r="N419" s="179"/>
      <c r="O419" s="179"/>
      <c r="P419" s="179"/>
      <c r="Q419" s="179"/>
      <c r="R419" s="179"/>
    </row>
    <row r="420" spans="7:18" ht="12.75">
      <c r="G420" s="179"/>
      <c r="H420" s="179"/>
      <c r="I420" s="179"/>
      <c r="J420" s="179"/>
      <c r="K420" s="179"/>
      <c r="L420" s="179"/>
      <c r="M420" s="179"/>
      <c r="N420" s="179"/>
      <c r="O420" s="179"/>
      <c r="P420" s="179"/>
      <c r="Q420" s="179"/>
      <c r="R420" s="179"/>
    </row>
    <row r="421" spans="7:18" ht="12.75">
      <c r="G421" s="179"/>
      <c r="H421" s="179"/>
      <c r="I421" s="179"/>
      <c r="J421" s="179"/>
      <c r="K421" s="179"/>
      <c r="L421" s="179"/>
      <c r="M421" s="179"/>
      <c r="N421" s="179"/>
      <c r="O421" s="179"/>
      <c r="P421" s="179"/>
      <c r="Q421" s="179"/>
      <c r="R421" s="179"/>
    </row>
    <row r="422" spans="7:18" ht="12.75">
      <c r="G422" s="179"/>
      <c r="H422" s="179"/>
      <c r="I422" s="179"/>
      <c r="J422" s="179"/>
      <c r="K422" s="179"/>
      <c r="L422" s="179"/>
      <c r="M422" s="179"/>
      <c r="N422" s="179"/>
      <c r="O422" s="179"/>
      <c r="P422" s="179"/>
      <c r="Q422" s="179"/>
      <c r="R422" s="179"/>
    </row>
    <row r="423" spans="7:18" ht="12.75">
      <c r="G423" s="179"/>
      <c r="H423" s="179"/>
      <c r="I423" s="179"/>
      <c r="J423" s="179"/>
      <c r="K423" s="179"/>
      <c r="L423" s="179"/>
      <c r="M423" s="179"/>
      <c r="N423" s="179"/>
      <c r="O423" s="179"/>
      <c r="P423" s="179"/>
      <c r="Q423" s="179"/>
      <c r="R423" s="179"/>
    </row>
    <row r="424" spans="7:18" ht="12.75">
      <c r="G424" s="179"/>
      <c r="H424" s="179"/>
      <c r="I424" s="179"/>
      <c r="J424" s="179"/>
      <c r="K424" s="179"/>
      <c r="L424" s="179"/>
      <c r="M424" s="179"/>
      <c r="N424" s="179"/>
      <c r="O424" s="179"/>
      <c r="P424" s="179"/>
      <c r="Q424" s="179"/>
      <c r="R424" s="179"/>
    </row>
    <row r="425" spans="7:18" ht="12.75">
      <c r="G425" s="179"/>
      <c r="H425" s="179"/>
      <c r="I425" s="179"/>
      <c r="J425" s="179"/>
      <c r="K425" s="179"/>
      <c r="L425" s="179"/>
      <c r="M425" s="179"/>
      <c r="N425" s="179"/>
      <c r="O425" s="179"/>
      <c r="P425" s="179"/>
      <c r="Q425" s="179"/>
      <c r="R425" s="179"/>
    </row>
    <row r="426" spans="7:18" ht="12.75">
      <c r="G426" s="179"/>
      <c r="H426" s="179"/>
      <c r="I426" s="179"/>
      <c r="J426" s="179"/>
      <c r="K426" s="179"/>
      <c r="L426" s="179"/>
      <c r="M426" s="179"/>
      <c r="N426" s="179"/>
      <c r="O426" s="179"/>
      <c r="P426" s="179"/>
      <c r="Q426" s="179"/>
      <c r="R426" s="179"/>
    </row>
    <row r="427" spans="7:18" ht="12.75">
      <c r="G427" s="179"/>
      <c r="H427" s="179"/>
      <c r="I427" s="179"/>
      <c r="J427" s="179"/>
      <c r="K427" s="179"/>
      <c r="L427" s="179"/>
      <c r="M427" s="179"/>
      <c r="N427" s="179"/>
      <c r="O427" s="179"/>
      <c r="P427" s="179"/>
      <c r="Q427" s="179"/>
      <c r="R427" s="179"/>
    </row>
    <row r="428" spans="7:18" ht="12.75">
      <c r="G428" s="179"/>
      <c r="H428" s="179"/>
      <c r="I428" s="179"/>
      <c r="J428" s="179"/>
      <c r="K428" s="179"/>
      <c r="L428" s="179"/>
      <c r="M428" s="179"/>
      <c r="N428" s="179"/>
      <c r="O428" s="179"/>
      <c r="P428" s="179"/>
      <c r="Q428" s="179"/>
      <c r="R428" s="179"/>
    </row>
    <row r="429" spans="7:18" ht="12.75">
      <c r="G429" s="179"/>
      <c r="H429" s="179"/>
      <c r="I429" s="179"/>
      <c r="J429" s="179"/>
      <c r="K429" s="179"/>
      <c r="L429" s="179"/>
      <c r="M429" s="179"/>
      <c r="N429" s="179"/>
      <c r="O429" s="179"/>
      <c r="P429" s="179"/>
      <c r="Q429" s="179"/>
      <c r="R429" s="179"/>
    </row>
    <row r="430" spans="7:18" ht="12.75">
      <c r="G430" s="179"/>
      <c r="H430" s="179"/>
      <c r="I430" s="179"/>
      <c r="J430" s="179"/>
      <c r="K430" s="179"/>
      <c r="L430" s="179"/>
      <c r="M430" s="179"/>
      <c r="N430" s="179"/>
      <c r="O430" s="179"/>
      <c r="P430" s="179"/>
      <c r="Q430" s="179"/>
      <c r="R430" s="179"/>
    </row>
    <row r="431" spans="7:18" ht="12.75">
      <c r="G431" s="179"/>
      <c r="H431" s="179"/>
      <c r="I431" s="179"/>
      <c r="J431" s="179"/>
      <c r="K431" s="179"/>
      <c r="L431" s="179"/>
      <c r="M431" s="179"/>
      <c r="N431" s="179"/>
      <c r="O431" s="179"/>
      <c r="P431" s="179"/>
      <c r="Q431" s="179"/>
      <c r="R431" s="179"/>
    </row>
    <row r="432" spans="7:18" ht="12.75">
      <c r="G432" s="179"/>
      <c r="H432" s="179"/>
      <c r="I432" s="179"/>
      <c r="J432" s="179"/>
      <c r="K432" s="179"/>
      <c r="L432" s="179"/>
      <c r="M432" s="179"/>
      <c r="N432" s="179"/>
      <c r="O432" s="179"/>
      <c r="P432" s="179"/>
      <c r="Q432" s="179"/>
      <c r="R432" s="179"/>
    </row>
    <row r="433" spans="7:18" ht="12.75">
      <c r="G433" s="179"/>
      <c r="H433" s="179"/>
      <c r="I433" s="179"/>
      <c r="J433" s="179"/>
      <c r="K433" s="179"/>
      <c r="L433" s="179"/>
      <c r="M433" s="179"/>
      <c r="N433" s="179"/>
      <c r="O433" s="179"/>
      <c r="P433" s="179"/>
      <c r="Q433" s="179"/>
      <c r="R433" s="179"/>
    </row>
    <row r="434" spans="7:18" ht="12.75">
      <c r="G434" s="179"/>
      <c r="H434" s="179"/>
      <c r="I434" s="179"/>
      <c r="J434" s="179"/>
      <c r="K434" s="179"/>
      <c r="L434" s="179"/>
      <c r="M434" s="179"/>
      <c r="N434" s="179"/>
      <c r="O434" s="179"/>
      <c r="P434" s="179"/>
      <c r="Q434" s="179"/>
      <c r="R434" s="179"/>
    </row>
    <row r="435" spans="7:18" ht="12.75">
      <c r="G435" s="179"/>
      <c r="H435" s="179"/>
      <c r="I435" s="179"/>
      <c r="J435" s="179"/>
      <c r="K435" s="179"/>
      <c r="L435" s="179"/>
      <c r="M435" s="179"/>
      <c r="N435" s="179"/>
      <c r="O435" s="179"/>
      <c r="P435" s="179"/>
      <c r="Q435" s="179"/>
      <c r="R435" s="179"/>
    </row>
    <row r="436" spans="7:18" ht="12.75">
      <c r="G436" s="179"/>
      <c r="H436" s="179"/>
      <c r="I436" s="179"/>
      <c r="J436" s="179"/>
      <c r="K436" s="179"/>
      <c r="L436" s="179"/>
      <c r="M436" s="179"/>
      <c r="N436" s="179"/>
      <c r="O436" s="179"/>
      <c r="P436" s="179"/>
      <c r="Q436" s="179"/>
      <c r="R436" s="179"/>
    </row>
    <row r="437" spans="7:18" ht="12.75">
      <c r="G437" s="179"/>
      <c r="H437" s="179"/>
      <c r="I437" s="179"/>
      <c r="J437" s="179"/>
      <c r="K437" s="179"/>
      <c r="L437" s="179"/>
      <c r="M437" s="179"/>
      <c r="N437" s="179"/>
      <c r="O437" s="179"/>
      <c r="P437" s="179"/>
      <c r="Q437" s="179"/>
      <c r="R437" s="179"/>
    </row>
    <row r="438" spans="7:18" ht="12.75">
      <c r="G438" s="179"/>
      <c r="H438" s="179"/>
      <c r="I438" s="179"/>
      <c r="J438" s="179"/>
      <c r="K438" s="179"/>
      <c r="L438" s="179"/>
      <c r="M438" s="179"/>
      <c r="N438" s="179"/>
      <c r="O438" s="179"/>
      <c r="P438" s="179"/>
      <c r="Q438" s="179"/>
      <c r="R438" s="179"/>
    </row>
    <row r="439" spans="7:18" ht="12.75">
      <c r="G439" s="179"/>
      <c r="H439" s="179"/>
      <c r="I439" s="179"/>
      <c r="J439" s="179"/>
      <c r="K439" s="179"/>
      <c r="L439" s="179"/>
      <c r="M439" s="179"/>
      <c r="N439" s="179"/>
      <c r="O439" s="179"/>
      <c r="P439" s="179"/>
      <c r="Q439" s="179"/>
      <c r="R439" s="179"/>
    </row>
    <row r="440" spans="7:18" ht="12.75">
      <c r="G440" s="179"/>
      <c r="H440" s="179"/>
      <c r="I440" s="179"/>
      <c r="J440" s="179"/>
      <c r="K440" s="179"/>
      <c r="L440" s="179"/>
      <c r="M440" s="179"/>
      <c r="N440" s="179"/>
      <c r="O440" s="179"/>
      <c r="P440" s="179"/>
      <c r="Q440" s="179"/>
      <c r="R440" s="179"/>
    </row>
    <row r="441" spans="7:18" ht="12.75">
      <c r="G441" s="179"/>
      <c r="H441" s="179"/>
      <c r="I441" s="179"/>
      <c r="J441" s="179"/>
      <c r="K441" s="179"/>
      <c r="L441" s="179"/>
      <c r="M441" s="179"/>
      <c r="N441" s="179"/>
      <c r="O441" s="179"/>
      <c r="P441" s="179"/>
      <c r="Q441" s="179"/>
      <c r="R441" s="179"/>
    </row>
    <row r="442" spans="7:18" ht="12.75">
      <c r="G442" s="179"/>
      <c r="H442" s="179"/>
      <c r="I442" s="179"/>
      <c r="J442" s="179"/>
      <c r="K442" s="179"/>
      <c r="L442" s="179"/>
      <c r="M442" s="179"/>
      <c r="N442" s="179"/>
      <c r="O442" s="179"/>
      <c r="P442" s="179"/>
      <c r="Q442" s="179"/>
      <c r="R442" s="179"/>
    </row>
    <row r="443" spans="7:18" ht="12.75">
      <c r="G443" s="179"/>
      <c r="H443" s="179"/>
      <c r="I443" s="179"/>
      <c r="J443" s="179"/>
      <c r="K443" s="179"/>
      <c r="L443" s="179"/>
      <c r="M443" s="179"/>
      <c r="N443" s="179"/>
      <c r="O443" s="179"/>
      <c r="P443" s="179"/>
      <c r="Q443" s="179"/>
      <c r="R443" s="179"/>
    </row>
    <row r="444" spans="7:18" ht="12.75">
      <c r="G444" s="179"/>
      <c r="H444" s="179"/>
      <c r="I444" s="179"/>
      <c r="J444" s="179"/>
      <c r="K444" s="179"/>
      <c r="L444" s="179"/>
      <c r="M444" s="179"/>
      <c r="N444" s="179"/>
      <c r="O444" s="179"/>
      <c r="P444" s="179"/>
      <c r="Q444" s="179"/>
      <c r="R444" s="179"/>
    </row>
    <row r="445" spans="7:18" ht="12.75">
      <c r="G445" s="179"/>
      <c r="H445" s="179"/>
      <c r="I445" s="179"/>
      <c r="J445" s="179"/>
      <c r="K445" s="179"/>
      <c r="L445" s="179"/>
      <c r="M445" s="179"/>
      <c r="N445" s="179"/>
      <c r="O445" s="179"/>
      <c r="P445" s="179"/>
      <c r="Q445" s="179"/>
      <c r="R445" s="179"/>
    </row>
    <row r="446" spans="7:18" ht="12.75">
      <c r="G446" s="179"/>
      <c r="H446" s="179"/>
      <c r="I446" s="179"/>
      <c r="J446" s="179"/>
      <c r="K446" s="179"/>
      <c r="L446" s="179"/>
      <c r="M446" s="179"/>
      <c r="N446" s="179"/>
      <c r="O446" s="179"/>
      <c r="P446" s="179"/>
      <c r="Q446" s="179"/>
      <c r="R446" s="179"/>
    </row>
    <row r="447" spans="7:18" ht="12.75">
      <c r="G447" s="179"/>
      <c r="H447" s="179"/>
      <c r="I447" s="179"/>
      <c r="J447" s="179"/>
      <c r="K447" s="179"/>
      <c r="L447" s="179"/>
      <c r="M447" s="179"/>
      <c r="N447" s="179"/>
      <c r="O447" s="179"/>
      <c r="P447" s="179"/>
      <c r="Q447" s="179"/>
      <c r="R447" s="179"/>
    </row>
    <row r="448" spans="7:18" ht="12.75">
      <c r="G448" s="179"/>
      <c r="H448" s="179"/>
      <c r="I448" s="179"/>
      <c r="J448" s="179"/>
      <c r="K448" s="179"/>
      <c r="L448" s="179"/>
      <c r="M448" s="179"/>
      <c r="N448" s="179"/>
      <c r="O448" s="179"/>
      <c r="P448" s="179"/>
      <c r="Q448" s="179"/>
      <c r="R448" s="179"/>
    </row>
    <row r="449" spans="7:18" ht="12.75">
      <c r="G449" s="179"/>
      <c r="H449" s="179"/>
      <c r="I449" s="179"/>
      <c r="J449" s="179"/>
      <c r="K449" s="179"/>
      <c r="L449" s="179"/>
      <c r="M449" s="179"/>
      <c r="N449" s="179"/>
      <c r="O449" s="179"/>
      <c r="P449" s="179"/>
      <c r="Q449" s="179"/>
      <c r="R449" s="179"/>
    </row>
    <row r="450" spans="7:18" ht="12.75">
      <c r="G450" s="179"/>
      <c r="H450" s="179"/>
      <c r="I450" s="179"/>
      <c r="J450" s="179"/>
      <c r="K450" s="179"/>
      <c r="L450" s="179"/>
      <c r="M450" s="179"/>
      <c r="N450" s="179"/>
      <c r="O450" s="179"/>
      <c r="P450" s="179"/>
      <c r="Q450" s="179"/>
      <c r="R450" s="179"/>
    </row>
    <row r="451" spans="7:18" ht="12.75">
      <c r="G451" s="179"/>
      <c r="H451" s="179"/>
      <c r="I451" s="179"/>
      <c r="J451" s="179"/>
      <c r="K451" s="179"/>
      <c r="L451" s="179"/>
      <c r="M451" s="179"/>
      <c r="N451" s="179"/>
      <c r="O451" s="179"/>
      <c r="P451" s="179"/>
      <c r="Q451" s="179"/>
      <c r="R451" s="179"/>
    </row>
    <row r="452" spans="7:18" ht="12.75">
      <c r="G452" s="179"/>
      <c r="H452" s="179"/>
      <c r="I452" s="179"/>
      <c r="J452" s="179"/>
      <c r="K452" s="179"/>
      <c r="L452" s="179"/>
      <c r="M452" s="179"/>
      <c r="N452" s="179"/>
      <c r="O452" s="179"/>
      <c r="P452" s="179"/>
      <c r="Q452" s="179"/>
      <c r="R452" s="179"/>
    </row>
    <row r="453" spans="7:18" ht="12.75">
      <c r="G453" s="179"/>
      <c r="H453" s="179"/>
      <c r="I453" s="179"/>
      <c r="J453" s="179"/>
      <c r="K453" s="179"/>
      <c r="L453" s="179"/>
      <c r="M453" s="179"/>
      <c r="N453" s="179"/>
      <c r="O453" s="179"/>
      <c r="P453" s="179"/>
      <c r="Q453" s="179"/>
      <c r="R453" s="179"/>
    </row>
    <row r="454" spans="7:18" ht="12.75">
      <c r="G454" s="179"/>
      <c r="H454" s="179"/>
      <c r="I454" s="179"/>
      <c r="J454" s="179"/>
      <c r="K454" s="179"/>
      <c r="L454" s="179"/>
      <c r="M454" s="179"/>
      <c r="N454" s="179"/>
      <c r="O454" s="179"/>
      <c r="P454" s="179"/>
      <c r="Q454" s="179"/>
      <c r="R454" s="179"/>
    </row>
    <row r="455" spans="7:18" ht="12.75">
      <c r="G455" s="179"/>
      <c r="H455" s="179"/>
      <c r="I455" s="179"/>
      <c r="J455" s="179"/>
      <c r="K455" s="179"/>
      <c r="L455" s="179"/>
      <c r="M455" s="179"/>
      <c r="N455" s="179"/>
      <c r="O455" s="179"/>
      <c r="P455" s="179"/>
      <c r="Q455" s="179"/>
      <c r="R455" s="179"/>
    </row>
    <row r="456" spans="7:18" ht="12.75">
      <c r="G456" s="179"/>
      <c r="H456" s="179"/>
      <c r="I456" s="179"/>
      <c r="J456" s="179"/>
      <c r="K456" s="179"/>
      <c r="L456" s="179"/>
      <c r="M456" s="179"/>
      <c r="N456" s="179"/>
      <c r="O456" s="179"/>
      <c r="P456" s="179"/>
      <c r="Q456" s="179"/>
      <c r="R456" s="179"/>
    </row>
    <row r="457" spans="7:18" ht="12.75">
      <c r="G457" s="179"/>
      <c r="H457" s="179"/>
      <c r="I457" s="179"/>
      <c r="J457" s="179"/>
      <c r="K457" s="179"/>
      <c r="L457" s="179"/>
      <c r="M457" s="179"/>
      <c r="N457" s="179"/>
      <c r="O457" s="179"/>
      <c r="P457" s="179"/>
      <c r="Q457" s="179"/>
      <c r="R457" s="179"/>
    </row>
    <row r="458" spans="7:18" ht="12.75">
      <c r="G458" s="179"/>
      <c r="H458" s="179"/>
      <c r="I458" s="179"/>
      <c r="J458" s="179"/>
      <c r="K458" s="179"/>
      <c r="L458" s="179"/>
      <c r="M458" s="179"/>
      <c r="N458" s="179"/>
      <c r="O458" s="179"/>
      <c r="P458" s="179"/>
      <c r="Q458" s="179"/>
      <c r="R458" s="179"/>
    </row>
    <row r="459" spans="7:18" ht="12.75">
      <c r="G459" s="179"/>
      <c r="H459" s="179"/>
      <c r="I459" s="179"/>
      <c r="J459" s="179"/>
      <c r="K459" s="179"/>
      <c r="L459" s="179"/>
      <c r="M459" s="179"/>
      <c r="N459" s="179"/>
      <c r="O459" s="179"/>
      <c r="P459" s="179"/>
      <c r="Q459" s="179"/>
      <c r="R459" s="179"/>
    </row>
    <row r="460" spans="7:18" ht="12.75">
      <c r="G460" s="179"/>
      <c r="H460" s="179"/>
      <c r="I460" s="179"/>
      <c r="J460" s="179"/>
      <c r="K460" s="179"/>
      <c r="L460" s="179"/>
      <c r="M460" s="179"/>
      <c r="N460" s="179"/>
      <c r="O460" s="179"/>
      <c r="P460" s="179"/>
      <c r="Q460" s="179"/>
      <c r="R460" s="179"/>
    </row>
    <row r="461" spans="7:18" ht="12.75">
      <c r="G461" s="179"/>
      <c r="H461" s="179"/>
      <c r="I461" s="179"/>
      <c r="J461" s="179"/>
      <c r="K461" s="179"/>
      <c r="L461" s="179"/>
      <c r="M461" s="179"/>
      <c r="N461" s="179"/>
      <c r="O461" s="179"/>
      <c r="P461" s="179"/>
      <c r="Q461" s="179"/>
      <c r="R461" s="179"/>
    </row>
    <row r="462" spans="7:18" ht="12.75">
      <c r="G462" s="179"/>
      <c r="H462" s="179"/>
      <c r="I462" s="179"/>
      <c r="J462" s="179"/>
      <c r="K462" s="179"/>
      <c r="L462" s="179"/>
      <c r="M462" s="179"/>
      <c r="N462" s="179"/>
      <c r="O462" s="179"/>
      <c r="P462" s="179"/>
      <c r="Q462" s="179"/>
      <c r="R462" s="179"/>
    </row>
    <row r="463" spans="7:18" ht="12.75">
      <c r="G463" s="179"/>
      <c r="H463" s="179"/>
      <c r="I463" s="179"/>
      <c r="J463" s="179"/>
      <c r="K463" s="179"/>
      <c r="L463" s="179"/>
      <c r="M463" s="179"/>
      <c r="N463" s="179"/>
      <c r="O463" s="179"/>
      <c r="P463" s="179"/>
      <c r="Q463" s="179"/>
      <c r="R463" s="179"/>
    </row>
    <row r="464" spans="7:18" ht="12.75">
      <c r="G464" s="179"/>
      <c r="H464" s="179"/>
      <c r="I464" s="179"/>
      <c r="J464" s="179"/>
      <c r="K464" s="179"/>
      <c r="L464" s="179"/>
      <c r="M464" s="179"/>
      <c r="N464" s="179"/>
      <c r="O464" s="179"/>
      <c r="P464" s="179"/>
      <c r="Q464" s="179"/>
      <c r="R464" s="179"/>
    </row>
    <row r="465" spans="7:18" ht="12.75">
      <c r="G465" s="179"/>
      <c r="H465" s="179"/>
      <c r="I465" s="179"/>
      <c r="J465" s="179"/>
      <c r="K465" s="179"/>
      <c r="L465" s="179"/>
      <c r="M465" s="179"/>
      <c r="N465" s="179"/>
      <c r="O465" s="179"/>
      <c r="P465" s="179"/>
      <c r="Q465" s="179"/>
      <c r="R465" s="179"/>
    </row>
    <row r="466" spans="7:18" ht="12.75">
      <c r="G466" s="179"/>
      <c r="H466" s="179"/>
      <c r="I466" s="179"/>
      <c r="J466" s="179"/>
      <c r="K466" s="179"/>
      <c r="L466" s="179"/>
      <c r="M466" s="179"/>
      <c r="N466" s="179"/>
      <c r="O466" s="179"/>
      <c r="P466" s="179"/>
      <c r="Q466" s="179"/>
      <c r="R466" s="179"/>
    </row>
    <row r="467" spans="7:18" ht="12.75">
      <c r="G467" s="179"/>
      <c r="H467" s="179"/>
      <c r="I467" s="179"/>
      <c r="J467" s="179"/>
      <c r="K467" s="179"/>
      <c r="L467" s="179"/>
      <c r="M467" s="179"/>
      <c r="N467" s="179"/>
      <c r="O467" s="179"/>
      <c r="P467" s="179"/>
      <c r="Q467" s="179"/>
      <c r="R467" s="179"/>
    </row>
    <row r="468" spans="7:18" ht="12.75">
      <c r="G468" s="179"/>
      <c r="H468" s="179"/>
      <c r="I468" s="179"/>
      <c r="J468" s="179"/>
      <c r="K468" s="179"/>
      <c r="L468" s="179"/>
      <c r="M468" s="179"/>
      <c r="N468" s="179"/>
      <c r="O468" s="179"/>
      <c r="P468" s="179"/>
      <c r="Q468" s="179"/>
      <c r="R468" s="179"/>
    </row>
    <row r="469" spans="7:18" ht="12.75">
      <c r="G469" s="179"/>
      <c r="H469" s="179"/>
      <c r="I469" s="179"/>
      <c r="J469" s="179"/>
      <c r="K469" s="179"/>
      <c r="L469" s="179"/>
      <c r="M469" s="179"/>
      <c r="N469" s="179"/>
      <c r="O469" s="179"/>
      <c r="P469" s="179"/>
      <c r="Q469" s="179"/>
      <c r="R469" s="179"/>
    </row>
    <row r="470" spans="7:18" ht="12.75">
      <c r="G470" s="179"/>
      <c r="H470" s="179"/>
      <c r="I470" s="179"/>
      <c r="J470" s="179"/>
      <c r="K470" s="179"/>
      <c r="L470" s="179"/>
      <c r="M470" s="179"/>
      <c r="N470" s="179"/>
      <c r="O470" s="179"/>
      <c r="P470" s="179"/>
      <c r="Q470" s="179"/>
      <c r="R470" s="179"/>
    </row>
    <row r="471" spans="7:18" ht="12.75">
      <c r="G471" s="179"/>
      <c r="H471" s="179"/>
      <c r="I471" s="179"/>
      <c r="J471" s="179"/>
      <c r="K471" s="179"/>
      <c r="L471" s="179"/>
      <c r="M471" s="179"/>
      <c r="N471" s="179"/>
      <c r="O471" s="179"/>
      <c r="P471" s="179"/>
      <c r="Q471" s="179"/>
      <c r="R471" s="179"/>
    </row>
    <row r="472" spans="7:18" ht="12.75">
      <c r="G472" s="179"/>
      <c r="H472" s="179"/>
      <c r="I472" s="179"/>
      <c r="J472" s="179"/>
      <c r="K472" s="179"/>
      <c r="L472" s="179"/>
      <c r="M472" s="179"/>
      <c r="N472" s="179"/>
      <c r="O472" s="179"/>
      <c r="P472" s="179"/>
      <c r="Q472" s="179"/>
      <c r="R472" s="179"/>
    </row>
    <row r="473" spans="7:18" ht="12.75">
      <c r="G473" s="179"/>
      <c r="H473" s="179"/>
      <c r="I473" s="179"/>
      <c r="J473" s="179"/>
      <c r="K473" s="179"/>
      <c r="L473" s="179"/>
      <c r="M473" s="179"/>
      <c r="N473" s="179"/>
      <c r="O473" s="179"/>
      <c r="P473" s="179"/>
      <c r="Q473" s="179"/>
      <c r="R473" s="179"/>
    </row>
    <row r="474" spans="7:18" ht="12.75">
      <c r="G474" s="179"/>
      <c r="H474" s="179"/>
      <c r="I474" s="179"/>
      <c r="J474" s="179"/>
      <c r="K474" s="179"/>
      <c r="L474" s="179"/>
      <c r="M474" s="179"/>
      <c r="N474" s="179"/>
      <c r="O474" s="179"/>
      <c r="P474" s="179"/>
      <c r="Q474" s="179"/>
      <c r="R474" s="179"/>
    </row>
    <row r="475" spans="7:18" ht="12.75">
      <c r="G475" s="179"/>
      <c r="H475" s="179"/>
      <c r="I475" s="179"/>
      <c r="J475" s="179"/>
      <c r="K475" s="179"/>
      <c r="L475" s="179"/>
      <c r="M475" s="179"/>
      <c r="N475" s="179"/>
      <c r="O475" s="179"/>
      <c r="P475" s="179"/>
      <c r="Q475" s="179"/>
      <c r="R475" s="179"/>
    </row>
    <row r="476" spans="7:18" ht="12.75">
      <c r="G476" s="179"/>
      <c r="H476" s="179"/>
      <c r="I476" s="179"/>
      <c r="J476" s="179"/>
      <c r="K476" s="179"/>
      <c r="L476" s="179"/>
      <c r="M476" s="179"/>
      <c r="N476" s="179"/>
      <c r="O476" s="179"/>
      <c r="P476" s="179"/>
      <c r="Q476" s="179"/>
      <c r="R476" s="179"/>
    </row>
    <row r="477" spans="7:18" ht="12.75">
      <c r="G477" s="179"/>
      <c r="H477" s="179"/>
      <c r="I477" s="179"/>
      <c r="J477" s="179"/>
      <c r="K477" s="179"/>
      <c r="L477" s="179"/>
      <c r="M477" s="179"/>
      <c r="N477" s="179"/>
      <c r="O477" s="179"/>
      <c r="P477" s="179"/>
      <c r="Q477" s="179"/>
      <c r="R477" s="179"/>
    </row>
    <row r="478" spans="7:18" ht="12.75">
      <c r="G478" s="179"/>
      <c r="H478" s="179"/>
      <c r="I478" s="179"/>
      <c r="J478" s="179"/>
      <c r="K478" s="179"/>
      <c r="L478" s="179"/>
      <c r="M478" s="179"/>
      <c r="N478" s="179"/>
      <c r="O478" s="179"/>
      <c r="P478" s="179"/>
      <c r="Q478" s="179"/>
      <c r="R478" s="179"/>
    </row>
    <row r="479" spans="7:18" ht="12.75">
      <c r="G479" s="179"/>
      <c r="H479" s="179"/>
      <c r="I479" s="179"/>
      <c r="J479" s="179"/>
      <c r="K479" s="179"/>
      <c r="L479" s="179"/>
      <c r="M479" s="179"/>
      <c r="N479" s="179"/>
      <c r="O479" s="179"/>
      <c r="P479" s="179"/>
      <c r="Q479" s="179"/>
      <c r="R479" s="179"/>
    </row>
    <row r="480" spans="7:18" ht="12.75">
      <c r="G480" s="179"/>
      <c r="H480" s="179"/>
      <c r="I480" s="179"/>
      <c r="J480" s="179"/>
      <c r="K480" s="179"/>
      <c r="L480" s="179"/>
      <c r="M480" s="179"/>
      <c r="N480" s="179"/>
      <c r="O480" s="179"/>
      <c r="P480" s="179"/>
      <c r="Q480" s="179"/>
      <c r="R480" s="179"/>
    </row>
    <row r="481" spans="7:18" ht="12.75">
      <c r="G481" s="179"/>
      <c r="H481" s="179"/>
      <c r="I481" s="179"/>
      <c r="J481" s="179"/>
      <c r="K481" s="179"/>
      <c r="L481" s="179"/>
      <c r="M481" s="179"/>
      <c r="N481" s="179"/>
      <c r="O481" s="179"/>
      <c r="P481" s="179"/>
      <c r="Q481" s="179"/>
      <c r="R481" s="179"/>
    </row>
    <row r="482" spans="7:18" ht="12.75">
      <c r="G482" s="179"/>
      <c r="H482" s="179"/>
      <c r="I482" s="179"/>
      <c r="J482" s="179"/>
      <c r="K482" s="179"/>
      <c r="L482" s="179"/>
      <c r="M482" s="179"/>
      <c r="N482" s="179"/>
      <c r="O482" s="179"/>
      <c r="P482" s="179"/>
      <c r="Q482" s="179"/>
      <c r="R482" s="179"/>
    </row>
    <row r="483" spans="7:18" ht="12.75">
      <c r="G483" s="179"/>
      <c r="H483" s="179"/>
      <c r="I483" s="179"/>
      <c r="J483" s="179"/>
      <c r="K483" s="179"/>
      <c r="L483" s="179"/>
      <c r="M483" s="179"/>
      <c r="N483" s="179"/>
      <c r="O483" s="179"/>
      <c r="P483" s="179"/>
      <c r="Q483" s="179"/>
      <c r="R483" s="179"/>
    </row>
    <row r="484" spans="7:18" ht="12.75">
      <c r="G484" s="179"/>
      <c r="H484" s="179"/>
      <c r="I484" s="179"/>
      <c r="J484" s="179"/>
      <c r="K484" s="179"/>
      <c r="L484" s="179"/>
      <c r="M484" s="179"/>
      <c r="N484" s="179"/>
      <c r="O484" s="179"/>
      <c r="P484" s="179"/>
      <c r="Q484" s="179"/>
      <c r="R484" s="179"/>
    </row>
    <row r="485" spans="7:18" ht="12.75">
      <c r="G485" s="179"/>
      <c r="H485" s="179"/>
      <c r="I485" s="179"/>
      <c r="J485" s="179"/>
      <c r="K485" s="179"/>
      <c r="L485" s="179"/>
      <c r="M485" s="179"/>
      <c r="N485" s="179"/>
      <c r="O485" s="179"/>
      <c r="P485" s="179"/>
      <c r="Q485" s="179"/>
      <c r="R485" s="179"/>
    </row>
    <row r="486" spans="7:18" ht="12.75">
      <c r="G486" s="179"/>
      <c r="H486" s="179"/>
      <c r="I486" s="179"/>
      <c r="J486" s="179"/>
      <c r="K486" s="179"/>
      <c r="L486" s="179"/>
      <c r="M486" s="179"/>
      <c r="N486" s="179"/>
      <c r="O486" s="179"/>
      <c r="P486" s="179"/>
      <c r="Q486" s="179"/>
      <c r="R486" s="179"/>
    </row>
    <row r="487" spans="7:18" ht="12.75">
      <c r="G487" s="179"/>
      <c r="H487" s="179"/>
      <c r="I487" s="179"/>
      <c r="J487" s="179"/>
      <c r="K487" s="179"/>
      <c r="L487" s="179"/>
      <c r="M487" s="179"/>
      <c r="N487" s="179"/>
      <c r="O487" s="179"/>
      <c r="P487" s="179"/>
      <c r="Q487" s="179"/>
      <c r="R487" s="179"/>
    </row>
    <row r="488" spans="7:18" ht="12.75">
      <c r="G488" s="179"/>
      <c r="H488" s="179"/>
      <c r="I488" s="179"/>
      <c r="J488" s="179"/>
      <c r="K488" s="179"/>
      <c r="L488" s="179"/>
      <c r="M488" s="179"/>
      <c r="N488" s="179"/>
      <c r="O488" s="179"/>
      <c r="P488" s="179"/>
      <c r="Q488" s="179"/>
      <c r="R488" s="179"/>
    </row>
    <row r="489" spans="7:18" ht="12.75">
      <c r="G489" s="179"/>
      <c r="H489" s="179"/>
      <c r="I489" s="179"/>
      <c r="J489" s="179"/>
      <c r="K489" s="179"/>
      <c r="L489" s="179"/>
      <c r="M489" s="179"/>
      <c r="N489" s="179"/>
      <c r="O489" s="179"/>
      <c r="P489" s="179"/>
      <c r="Q489" s="179"/>
      <c r="R489" s="179"/>
    </row>
    <row r="490" spans="7:18" ht="12.75">
      <c r="G490" s="179"/>
      <c r="H490" s="179"/>
      <c r="I490" s="179"/>
      <c r="J490" s="179"/>
      <c r="K490" s="179"/>
      <c r="L490" s="179"/>
      <c r="M490" s="179"/>
      <c r="N490" s="179"/>
      <c r="O490" s="179"/>
      <c r="P490" s="179"/>
      <c r="Q490" s="179"/>
      <c r="R490" s="179"/>
    </row>
    <row r="491" spans="7:18" ht="12.75">
      <c r="G491" s="179"/>
      <c r="H491" s="179"/>
      <c r="I491" s="179"/>
      <c r="J491" s="179"/>
      <c r="K491" s="179"/>
      <c r="L491" s="179"/>
      <c r="M491" s="179"/>
      <c r="N491" s="179"/>
      <c r="O491" s="179"/>
      <c r="P491" s="179"/>
      <c r="Q491" s="179"/>
      <c r="R491" s="179"/>
    </row>
    <row r="492" spans="7:18" ht="12.75">
      <c r="G492" s="179"/>
      <c r="H492" s="179"/>
      <c r="I492" s="179"/>
      <c r="J492" s="179"/>
      <c r="K492" s="179"/>
      <c r="L492" s="179"/>
      <c r="M492" s="179"/>
      <c r="N492" s="179"/>
      <c r="O492" s="179"/>
      <c r="P492" s="179"/>
      <c r="Q492" s="179"/>
      <c r="R492" s="179"/>
    </row>
    <row r="493" spans="7:18" ht="12.75">
      <c r="G493" s="179"/>
      <c r="H493" s="179"/>
      <c r="I493" s="179"/>
      <c r="J493" s="179"/>
      <c r="K493" s="179"/>
      <c r="L493" s="179"/>
      <c r="M493" s="179"/>
      <c r="N493" s="179"/>
      <c r="O493" s="179"/>
      <c r="P493" s="179"/>
      <c r="Q493" s="179"/>
      <c r="R493" s="179"/>
    </row>
    <row r="494" spans="7:18" ht="12.75">
      <c r="G494" s="179"/>
      <c r="H494" s="179"/>
      <c r="I494" s="179"/>
      <c r="J494" s="179"/>
      <c r="K494" s="179"/>
      <c r="L494" s="179"/>
      <c r="M494" s="179"/>
      <c r="N494" s="179"/>
      <c r="O494" s="179"/>
      <c r="P494" s="179"/>
      <c r="Q494" s="179"/>
      <c r="R494" s="179"/>
    </row>
    <row r="495" spans="7:18" ht="12.75">
      <c r="G495" s="179"/>
      <c r="H495" s="179"/>
      <c r="I495" s="179"/>
      <c r="J495" s="179"/>
      <c r="K495" s="179"/>
      <c r="L495" s="179"/>
      <c r="M495" s="179"/>
      <c r="N495" s="179"/>
      <c r="O495" s="179"/>
      <c r="P495" s="179"/>
      <c r="Q495" s="179"/>
      <c r="R495" s="179"/>
    </row>
    <row r="496" spans="7:18" ht="12.75">
      <c r="G496" s="179"/>
      <c r="H496" s="179"/>
      <c r="I496" s="179"/>
      <c r="J496" s="179"/>
      <c r="K496" s="179"/>
      <c r="L496" s="179"/>
      <c r="M496" s="179"/>
      <c r="N496" s="179"/>
      <c r="O496" s="179"/>
      <c r="P496" s="179"/>
      <c r="Q496" s="179"/>
      <c r="R496" s="179"/>
    </row>
    <row r="497" spans="7:18" ht="12.75">
      <c r="G497" s="179"/>
      <c r="H497" s="179"/>
      <c r="I497" s="179"/>
      <c r="J497" s="179"/>
      <c r="K497" s="179"/>
      <c r="L497" s="179"/>
      <c r="M497" s="179"/>
      <c r="N497" s="179"/>
      <c r="O497" s="179"/>
      <c r="P497" s="179"/>
      <c r="Q497" s="179"/>
      <c r="R497" s="179"/>
    </row>
    <row r="498" spans="7:18" ht="12.75">
      <c r="G498" s="179"/>
      <c r="H498" s="179"/>
      <c r="I498" s="179"/>
      <c r="J498" s="179"/>
      <c r="K498" s="179"/>
      <c r="L498" s="179"/>
      <c r="M498" s="179"/>
      <c r="N498" s="179"/>
      <c r="O498" s="179"/>
      <c r="P498" s="179"/>
      <c r="Q498" s="179"/>
      <c r="R498" s="179"/>
    </row>
    <row r="499" spans="7:18" ht="12.75">
      <c r="G499" s="179"/>
      <c r="H499" s="179"/>
      <c r="I499" s="179"/>
      <c r="J499" s="179"/>
      <c r="K499" s="179"/>
      <c r="L499" s="179"/>
      <c r="M499" s="179"/>
      <c r="N499" s="179"/>
      <c r="O499" s="179"/>
      <c r="P499" s="179"/>
      <c r="Q499" s="179"/>
      <c r="R499" s="179"/>
    </row>
    <row r="500" spans="7:18" ht="12.75">
      <c r="G500" s="179"/>
      <c r="H500" s="179"/>
      <c r="I500" s="179"/>
      <c r="J500" s="179"/>
      <c r="K500" s="179"/>
      <c r="L500" s="179"/>
      <c r="M500" s="179"/>
      <c r="N500" s="179"/>
      <c r="O500" s="179"/>
      <c r="P500" s="179"/>
      <c r="Q500" s="179"/>
      <c r="R500" s="179"/>
    </row>
    <row r="501" spans="7:18" ht="12.75">
      <c r="G501" s="179"/>
      <c r="H501" s="179"/>
      <c r="I501" s="179"/>
      <c r="J501" s="179"/>
      <c r="K501" s="179"/>
      <c r="L501" s="179"/>
      <c r="M501" s="179"/>
      <c r="N501" s="179"/>
      <c r="O501" s="179"/>
      <c r="P501" s="179"/>
      <c r="Q501" s="179"/>
      <c r="R501" s="179"/>
    </row>
    <row r="502" spans="7:18" ht="12.75">
      <c r="G502" s="179"/>
      <c r="H502" s="179"/>
      <c r="I502" s="179"/>
      <c r="J502" s="179"/>
      <c r="K502" s="179"/>
      <c r="L502" s="179"/>
      <c r="M502" s="179"/>
      <c r="N502" s="179"/>
      <c r="O502" s="179"/>
      <c r="P502" s="179"/>
      <c r="Q502" s="179"/>
      <c r="R502" s="179"/>
    </row>
    <row r="503" spans="7:18" ht="12.75">
      <c r="G503" s="179"/>
      <c r="H503" s="179"/>
      <c r="I503" s="179"/>
      <c r="J503" s="179"/>
      <c r="K503" s="179"/>
      <c r="L503" s="179"/>
      <c r="M503" s="179"/>
      <c r="N503" s="179"/>
      <c r="O503" s="179"/>
      <c r="P503" s="179"/>
      <c r="Q503" s="179"/>
      <c r="R503" s="179"/>
    </row>
    <row r="504" spans="7:18" ht="12.75">
      <c r="G504" s="179"/>
      <c r="H504" s="179"/>
      <c r="I504" s="179"/>
      <c r="J504" s="179"/>
      <c r="K504" s="179"/>
      <c r="L504" s="179"/>
      <c r="M504" s="179"/>
      <c r="N504" s="179"/>
      <c r="O504" s="179"/>
      <c r="P504" s="179"/>
      <c r="Q504" s="179"/>
      <c r="R504" s="179"/>
    </row>
    <row r="505" spans="7:18" ht="12.75">
      <c r="G505" s="179"/>
      <c r="H505" s="179"/>
      <c r="I505" s="179"/>
      <c r="J505" s="179"/>
      <c r="K505" s="179"/>
      <c r="L505" s="179"/>
      <c r="M505" s="179"/>
      <c r="N505" s="179"/>
      <c r="O505" s="179"/>
      <c r="P505" s="179"/>
      <c r="Q505" s="179"/>
      <c r="R505" s="179"/>
    </row>
    <row r="506" spans="7:18" ht="12.75">
      <c r="G506" s="179"/>
      <c r="H506" s="179"/>
      <c r="I506" s="179"/>
      <c r="J506" s="179"/>
      <c r="K506" s="179"/>
      <c r="L506" s="179"/>
      <c r="M506" s="179"/>
      <c r="N506" s="179"/>
      <c r="O506" s="179"/>
      <c r="P506" s="179"/>
      <c r="Q506" s="179"/>
      <c r="R506" s="179"/>
    </row>
    <row r="507" spans="7:18" ht="12.75">
      <c r="G507" s="179"/>
      <c r="H507" s="179"/>
      <c r="I507" s="179"/>
      <c r="J507" s="179"/>
      <c r="K507" s="179"/>
      <c r="L507" s="179"/>
      <c r="M507" s="179"/>
      <c r="N507" s="179"/>
      <c r="O507" s="179"/>
      <c r="P507" s="179"/>
      <c r="Q507" s="179"/>
      <c r="R507" s="179"/>
    </row>
    <row r="508" spans="7:18" ht="12.75">
      <c r="G508" s="179"/>
      <c r="H508" s="179"/>
      <c r="I508" s="179"/>
      <c r="J508" s="179"/>
      <c r="K508" s="179"/>
      <c r="L508" s="179"/>
      <c r="M508" s="179"/>
      <c r="N508" s="179"/>
      <c r="O508" s="179"/>
      <c r="P508" s="179"/>
      <c r="Q508" s="179"/>
      <c r="R508" s="179"/>
    </row>
    <row r="509" spans="7:18" ht="12.75">
      <c r="G509" s="179"/>
      <c r="H509" s="179"/>
      <c r="I509" s="179"/>
      <c r="J509" s="179"/>
      <c r="K509" s="179"/>
      <c r="L509" s="179"/>
      <c r="M509" s="179"/>
      <c r="N509" s="179"/>
      <c r="O509" s="179"/>
      <c r="P509" s="179"/>
      <c r="Q509" s="179"/>
      <c r="R509" s="179"/>
    </row>
    <row r="510" spans="7:18" ht="12.75">
      <c r="G510" s="179"/>
      <c r="H510" s="179"/>
      <c r="I510" s="179"/>
      <c r="J510" s="179"/>
      <c r="K510" s="179"/>
      <c r="L510" s="179"/>
      <c r="M510" s="179"/>
      <c r="N510" s="179"/>
      <c r="O510" s="179"/>
      <c r="P510" s="179"/>
      <c r="Q510" s="179"/>
      <c r="R510" s="179"/>
    </row>
    <row r="511" spans="7:18" ht="12.75">
      <c r="G511" s="179"/>
      <c r="H511" s="179"/>
      <c r="I511" s="179"/>
      <c r="J511" s="179"/>
      <c r="K511" s="179"/>
      <c r="L511" s="179"/>
      <c r="M511" s="179"/>
      <c r="N511" s="179"/>
      <c r="O511" s="179"/>
      <c r="P511" s="179"/>
      <c r="Q511" s="179"/>
      <c r="R511" s="179"/>
    </row>
    <row r="512" spans="7:18" ht="12.75">
      <c r="G512" s="179"/>
      <c r="H512" s="179"/>
      <c r="I512" s="179"/>
      <c r="J512" s="179"/>
      <c r="K512" s="179"/>
      <c r="L512" s="179"/>
      <c r="M512" s="179"/>
      <c r="N512" s="179"/>
      <c r="O512" s="179"/>
      <c r="P512" s="179"/>
      <c r="Q512" s="179"/>
      <c r="R512" s="179"/>
    </row>
    <row r="513" spans="7:18" ht="12.75">
      <c r="G513" s="179"/>
      <c r="H513" s="179"/>
      <c r="I513" s="179"/>
      <c r="J513" s="179"/>
      <c r="K513" s="179"/>
      <c r="L513" s="179"/>
      <c r="M513" s="179"/>
      <c r="N513" s="179"/>
      <c r="O513" s="179"/>
      <c r="P513" s="179"/>
      <c r="Q513" s="179"/>
      <c r="R513" s="179"/>
    </row>
    <row r="514" spans="7:18" ht="12.75">
      <c r="G514" s="179"/>
      <c r="H514" s="179"/>
      <c r="I514" s="179"/>
      <c r="J514" s="179"/>
      <c r="K514" s="179"/>
      <c r="L514" s="179"/>
      <c r="M514" s="179"/>
      <c r="N514" s="179"/>
      <c r="O514" s="179"/>
      <c r="P514" s="179"/>
      <c r="Q514" s="179"/>
      <c r="R514" s="179"/>
    </row>
    <row r="515" spans="7:18" ht="12.75">
      <c r="G515" s="179"/>
      <c r="H515" s="179"/>
      <c r="I515" s="179"/>
      <c r="J515" s="179"/>
      <c r="K515" s="179"/>
      <c r="L515" s="179"/>
      <c r="M515" s="179"/>
      <c r="N515" s="179"/>
      <c r="O515" s="179"/>
      <c r="P515" s="179"/>
      <c r="Q515" s="179"/>
      <c r="R515" s="179"/>
    </row>
    <row r="516" spans="7:18" ht="12.75">
      <c r="G516" s="179"/>
      <c r="H516" s="179"/>
      <c r="I516" s="179"/>
      <c r="J516" s="179"/>
      <c r="K516" s="179"/>
      <c r="L516" s="179"/>
      <c r="M516" s="179"/>
      <c r="N516" s="179"/>
      <c r="O516" s="179"/>
      <c r="P516" s="179"/>
      <c r="Q516" s="179"/>
      <c r="R516" s="179"/>
    </row>
    <row r="517" spans="7:18" ht="12.75">
      <c r="G517" s="179"/>
      <c r="H517" s="179"/>
      <c r="I517" s="179"/>
      <c r="J517" s="179"/>
      <c r="K517" s="179"/>
      <c r="L517" s="179"/>
      <c r="M517" s="179"/>
      <c r="N517" s="179"/>
      <c r="O517" s="179"/>
      <c r="P517" s="179"/>
      <c r="Q517" s="179"/>
      <c r="R517" s="179"/>
    </row>
    <row r="518" spans="7:18" ht="12.75">
      <c r="G518" s="179"/>
      <c r="H518" s="179"/>
      <c r="I518" s="179"/>
      <c r="J518" s="179"/>
      <c r="K518" s="179"/>
      <c r="L518" s="179"/>
      <c r="M518" s="179"/>
      <c r="N518" s="179"/>
      <c r="O518" s="179"/>
      <c r="P518" s="179"/>
      <c r="Q518" s="179"/>
      <c r="R518" s="179"/>
    </row>
    <row r="519" spans="7:18" ht="12.75">
      <c r="G519" s="179"/>
      <c r="H519" s="179"/>
      <c r="I519" s="179"/>
      <c r="J519" s="179"/>
      <c r="K519" s="179"/>
      <c r="L519" s="179"/>
      <c r="M519" s="179"/>
      <c r="N519" s="179"/>
      <c r="O519" s="179"/>
      <c r="P519" s="179"/>
      <c r="Q519" s="179"/>
      <c r="R519" s="179"/>
    </row>
    <row r="520" spans="7:18" ht="12.75">
      <c r="G520" s="179"/>
      <c r="H520" s="179"/>
      <c r="I520" s="179"/>
      <c r="J520" s="179"/>
      <c r="K520" s="179"/>
      <c r="L520" s="179"/>
      <c r="M520" s="179"/>
      <c r="N520" s="179"/>
      <c r="O520" s="179"/>
      <c r="P520" s="179"/>
      <c r="Q520" s="179"/>
      <c r="R520" s="179"/>
    </row>
    <row r="521" spans="7:18" ht="12.75">
      <c r="G521" s="179"/>
      <c r="H521" s="179"/>
      <c r="I521" s="179"/>
      <c r="J521" s="179"/>
      <c r="K521" s="179"/>
      <c r="L521" s="179"/>
      <c r="M521" s="179"/>
      <c r="N521" s="179"/>
      <c r="O521" s="179"/>
      <c r="P521" s="179"/>
      <c r="Q521" s="179"/>
      <c r="R521" s="179"/>
    </row>
    <row r="522" spans="7:18" ht="12.75">
      <c r="G522" s="179"/>
      <c r="H522" s="179"/>
      <c r="I522" s="179"/>
      <c r="J522" s="179"/>
      <c r="K522" s="179"/>
      <c r="L522" s="179"/>
      <c r="M522" s="179"/>
      <c r="N522" s="179"/>
      <c r="O522" s="179"/>
      <c r="P522" s="179"/>
      <c r="Q522" s="179"/>
      <c r="R522" s="179"/>
    </row>
    <row r="523" spans="7:18" ht="12.75">
      <c r="G523" s="179"/>
      <c r="H523" s="179"/>
      <c r="I523" s="179"/>
      <c r="J523" s="179"/>
      <c r="K523" s="179"/>
      <c r="L523" s="179"/>
      <c r="M523" s="179"/>
      <c r="N523" s="179"/>
      <c r="O523" s="179"/>
      <c r="P523" s="179"/>
      <c r="Q523" s="179"/>
      <c r="R523" s="179"/>
    </row>
    <row r="524" spans="7:18" ht="12.75">
      <c r="G524" s="179"/>
      <c r="H524" s="179"/>
      <c r="I524" s="179"/>
      <c r="J524" s="179"/>
      <c r="K524" s="179"/>
      <c r="L524" s="179"/>
      <c r="M524" s="179"/>
      <c r="N524" s="179"/>
      <c r="O524" s="179"/>
      <c r="P524" s="179"/>
      <c r="Q524" s="179"/>
      <c r="R524" s="179"/>
    </row>
    <row r="525" spans="7:18" ht="12.75">
      <c r="G525" s="179"/>
      <c r="H525" s="179"/>
      <c r="I525" s="179"/>
      <c r="J525" s="179"/>
      <c r="K525" s="179"/>
      <c r="L525" s="179"/>
      <c r="M525" s="179"/>
      <c r="N525" s="179"/>
      <c r="O525" s="179"/>
      <c r="P525" s="179"/>
      <c r="Q525" s="179"/>
      <c r="R525" s="179"/>
    </row>
    <row r="526" spans="7:18" ht="12.75">
      <c r="G526" s="179"/>
      <c r="H526" s="179"/>
      <c r="I526" s="179"/>
      <c r="J526" s="179"/>
      <c r="K526" s="179"/>
      <c r="L526" s="179"/>
      <c r="M526" s="179"/>
      <c r="N526" s="179"/>
      <c r="O526" s="179"/>
      <c r="P526" s="179"/>
      <c r="Q526" s="179"/>
      <c r="R526" s="179"/>
    </row>
    <row r="527" spans="7:18" ht="12.75">
      <c r="G527" s="179"/>
      <c r="H527" s="179"/>
      <c r="I527" s="179"/>
      <c r="J527" s="179"/>
      <c r="K527" s="179"/>
      <c r="L527" s="179"/>
      <c r="M527" s="179"/>
      <c r="N527" s="179"/>
      <c r="O527" s="179"/>
      <c r="P527" s="179"/>
      <c r="Q527" s="179"/>
      <c r="R527" s="179"/>
    </row>
    <row r="528" spans="7:18" ht="12.75">
      <c r="G528" s="179"/>
      <c r="H528" s="179"/>
      <c r="I528" s="179"/>
      <c r="J528" s="179"/>
      <c r="K528" s="179"/>
      <c r="L528" s="179"/>
      <c r="M528" s="179"/>
      <c r="N528" s="179"/>
      <c r="O528" s="179"/>
      <c r="P528" s="179"/>
      <c r="Q528" s="179"/>
      <c r="R528" s="179"/>
    </row>
    <row r="529" spans="7:18" ht="12.75">
      <c r="G529" s="179"/>
      <c r="H529" s="179"/>
      <c r="I529" s="179"/>
      <c r="J529" s="179"/>
      <c r="K529" s="179"/>
      <c r="L529" s="179"/>
      <c r="M529" s="179"/>
      <c r="N529" s="179"/>
      <c r="O529" s="179"/>
      <c r="P529" s="179"/>
      <c r="Q529" s="179"/>
      <c r="R529" s="179"/>
    </row>
    <row r="530" spans="7:18" ht="12.75">
      <c r="G530" s="179"/>
      <c r="H530" s="179"/>
      <c r="I530" s="179"/>
      <c r="J530" s="179"/>
      <c r="K530" s="179"/>
      <c r="L530" s="179"/>
      <c r="M530" s="179"/>
      <c r="N530" s="179"/>
      <c r="O530" s="179"/>
      <c r="P530" s="179"/>
      <c r="Q530" s="179"/>
      <c r="R530" s="179"/>
    </row>
    <row r="531" spans="7:18" ht="12.75">
      <c r="G531" s="179"/>
      <c r="H531" s="179"/>
      <c r="I531" s="179"/>
      <c r="J531" s="179"/>
      <c r="K531" s="179"/>
      <c r="L531" s="179"/>
      <c r="M531" s="179"/>
      <c r="N531" s="179"/>
      <c r="O531" s="179"/>
      <c r="P531" s="179"/>
      <c r="Q531" s="179"/>
      <c r="R531" s="179"/>
    </row>
    <row r="532" spans="7:18" ht="12.75">
      <c r="G532" s="179"/>
      <c r="H532" s="179"/>
      <c r="I532" s="179"/>
      <c r="J532" s="179"/>
      <c r="K532" s="179"/>
      <c r="L532" s="179"/>
      <c r="M532" s="179"/>
      <c r="N532" s="179"/>
      <c r="O532" s="179"/>
      <c r="P532" s="179"/>
      <c r="Q532" s="179"/>
      <c r="R532" s="179"/>
    </row>
    <row r="533" spans="7:18" ht="12.75">
      <c r="G533" s="179"/>
      <c r="H533" s="179"/>
      <c r="I533" s="179"/>
      <c r="J533" s="179"/>
      <c r="K533" s="179"/>
      <c r="L533" s="179"/>
      <c r="M533" s="179"/>
      <c r="N533" s="179"/>
      <c r="O533" s="179"/>
      <c r="P533" s="179"/>
      <c r="Q533" s="179"/>
      <c r="R533" s="179"/>
    </row>
    <row r="534" spans="7:18" ht="12.75">
      <c r="G534" s="179"/>
      <c r="H534" s="179"/>
      <c r="I534" s="179"/>
      <c r="J534" s="179"/>
      <c r="K534" s="179"/>
      <c r="L534" s="179"/>
      <c r="M534" s="179"/>
      <c r="N534" s="179"/>
      <c r="O534" s="179"/>
      <c r="P534" s="179"/>
      <c r="Q534" s="179"/>
      <c r="R534" s="179"/>
    </row>
    <row r="535" spans="7:18" ht="12.75">
      <c r="G535" s="179"/>
      <c r="H535" s="179"/>
      <c r="I535" s="179"/>
      <c r="J535" s="179"/>
      <c r="K535" s="179"/>
      <c r="L535" s="179"/>
      <c r="M535" s="179"/>
      <c r="N535" s="179"/>
      <c r="O535" s="179"/>
      <c r="P535" s="179"/>
      <c r="Q535" s="179"/>
      <c r="R535" s="179"/>
    </row>
    <row r="536" spans="7:18" ht="12.75">
      <c r="G536" s="179"/>
      <c r="H536" s="179"/>
      <c r="I536" s="179"/>
      <c r="J536" s="179"/>
      <c r="K536" s="179"/>
      <c r="L536" s="179"/>
      <c r="M536" s="179"/>
      <c r="N536" s="179"/>
      <c r="O536" s="179"/>
      <c r="P536" s="179"/>
      <c r="Q536" s="179"/>
      <c r="R536" s="179"/>
    </row>
    <row r="537" spans="7:18" ht="12.75">
      <c r="G537" s="179"/>
      <c r="H537" s="179"/>
      <c r="I537" s="179"/>
      <c r="J537" s="179"/>
      <c r="K537" s="179"/>
      <c r="L537" s="179"/>
      <c r="M537" s="179"/>
      <c r="N537" s="179"/>
      <c r="O537" s="179"/>
      <c r="P537" s="179"/>
      <c r="Q537" s="179"/>
      <c r="R537" s="179"/>
    </row>
    <row r="538" spans="7:18" ht="12.75">
      <c r="G538" s="179"/>
      <c r="H538" s="179"/>
      <c r="I538" s="179"/>
      <c r="J538" s="179"/>
      <c r="K538" s="179"/>
      <c r="L538" s="179"/>
      <c r="M538" s="179"/>
      <c r="N538" s="179"/>
      <c r="O538" s="179"/>
      <c r="P538" s="179"/>
      <c r="Q538" s="179"/>
      <c r="R538" s="179"/>
    </row>
    <row r="539" spans="7:18" ht="12.75">
      <c r="G539" s="179"/>
      <c r="H539" s="179"/>
      <c r="I539" s="179"/>
      <c r="J539" s="179"/>
      <c r="K539" s="179"/>
      <c r="L539" s="179"/>
      <c r="M539" s="179"/>
      <c r="N539" s="179"/>
      <c r="O539" s="179"/>
      <c r="P539" s="179"/>
      <c r="Q539" s="179"/>
      <c r="R539" s="179"/>
    </row>
    <row r="540" spans="7:18" ht="12.75">
      <c r="G540" s="179"/>
      <c r="H540" s="179"/>
      <c r="I540" s="179"/>
      <c r="J540" s="179"/>
      <c r="K540" s="179"/>
      <c r="L540" s="179"/>
      <c r="M540" s="179"/>
      <c r="N540" s="179"/>
      <c r="O540" s="179"/>
      <c r="P540" s="179"/>
      <c r="Q540" s="179"/>
      <c r="R540" s="179"/>
    </row>
    <row r="541" spans="7:18" ht="12.75">
      <c r="G541" s="179"/>
      <c r="H541" s="179"/>
      <c r="I541" s="179"/>
      <c r="J541" s="179"/>
      <c r="K541" s="179"/>
      <c r="L541" s="179"/>
      <c r="M541" s="179"/>
      <c r="N541" s="179"/>
      <c r="O541" s="179"/>
      <c r="P541" s="179"/>
      <c r="Q541" s="179"/>
      <c r="R541" s="179"/>
    </row>
    <row r="542" spans="7:18" ht="12.75">
      <c r="G542" s="179"/>
      <c r="H542" s="179"/>
      <c r="I542" s="179"/>
      <c r="J542" s="179"/>
      <c r="K542" s="179"/>
      <c r="L542" s="179"/>
      <c r="M542" s="179"/>
      <c r="N542" s="179"/>
      <c r="O542" s="179"/>
      <c r="P542" s="179"/>
      <c r="Q542" s="179"/>
      <c r="R542" s="179"/>
    </row>
    <row r="543" spans="7:18" ht="12.75">
      <c r="G543" s="179"/>
      <c r="H543" s="179"/>
      <c r="I543" s="179"/>
      <c r="J543" s="179"/>
      <c r="K543" s="179"/>
      <c r="L543" s="179"/>
      <c r="M543" s="179"/>
      <c r="N543" s="179"/>
      <c r="O543" s="179"/>
      <c r="P543" s="179"/>
      <c r="Q543" s="179"/>
      <c r="R543" s="179"/>
    </row>
    <row r="544" spans="7:18" ht="12.75">
      <c r="G544" s="179"/>
      <c r="H544" s="179"/>
      <c r="I544" s="179"/>
      <c r="J544" s="179"/>
      <c r="K544" s="179"/>
      <c r="L544" s="179"/>
      <c r="M544" s="179"/>
      <c r="N544" s="179"/>
      <c r="O544" s="179"/>
      <c r="P544" s="179"/>
      <c r="Q544" s="179"/>
      <c r="R544" s="179"/>
    </row>
    <row r="545" spans="7:18" ht="12.75">
      <c r="G545" s="179"/>
      <c r="H545" s="179"/>
      <c r="I545" s="179"/>
      <c r="J545" s="179"/>
      <c r="K545" s="179"/>
      <c r="L545" s="179"/>
      <c r="M545" s="179"/>
      <c r="N545" s="179"/>
      <c r="O545" s="179"/>
      <c r="P545" s="179"/>
      <c r="Q545" s="179"/>
      <c r="R545" s="179"/>
    </row>
    <row r="546" spans="7:18" ht="12.75">
      <c r="G546" s="179"/>
      <c r="H546" s="179"/>
      <c r="I546" s="179"/>
      <c r="J546" s="179"/>
      <c r="K546" s="179"/>
      <c r="L546" s="179"/>
      <c r="M546" s="179"/>
      <c r="N546" s="179"/>
      <c r="O546" s="179"/>
      <c r="P546" s="179"/>
      <c r="Q546" s="179"/>
      <c r="R546" s="179"/>
    </row>
    <row r="547" spans="7:18" ht="12.75">
      <c r="G547" s="179"/>
      <c r="H547" s="179"/>
      <c r="I547" s="179"/>
      <c r="J547" s="179"/>
      <c r="K547" s="179"/>
      <c r="L547" s="179"/>
      <c r="M547" s="179"/>
      <c r="N547" s="179"/>
      <c r="O547" s="179"/>
      <c r="P547" s="179"/>
      <c r="Q547" s="179"/>
      <c r="R547" s="179"/>
    </row>
    <row r="548" spans="7:18" ht="12.75">
      <c r="G548" s="179"/>
      <c r="H548" s="179"/>
      <c r="I548" s="179"/>
      <c r="J548" s="179"/>
      <c r="K548" s="179"/>
      <c r="L548" s="179"/>
      <c r="M548" s="179"/>
      <c r="N548" s="179"/>
      <c r="O548" s="179"/>
      <c r="P548" s="179"/>
      <c r="Q548" s="179"/>
      <c r="R548" s="179"/>
    </row>
    <row r="549" spans="7:18" ht="12.75">
      <c r="G549" s="179"/>
      <c r="H549" s="179"/>
      <c r="I549" s="179"/>
      <c r="J549" s="179"/>
      <c r="K549" s="179"/>
      <c r="L549" s="179"/>
      <c r="M549" s="179"/>
      <c r="N549" s="179"/>
      <c r="O549" s="179"/>
      <c r="P549" s="179"/>
      <c r="Q549" s="179"/>
      <c r="R549" s="179"/>
    </row>
    <row r="550" spans="7:18" ht="12.75">
      <c r="G550" s="179"/>
      <c r="H550" s="179"/>
      <c r="I550" s="179"/>
      <c r="J550" s="179"/>
      <c r="K550" s="179"/>
      <c r="L550" s="179"/>
      <c r="M550" s="179"/>
      <c r="N550" s="179"/>
      <c r="O550" s="179"/>
      <c r="P550" s="179"/>
      <c r="Q550" s="179"/>
      <c r="R550" s="179"/>
    </row>
    <row r="551" spans="7:18" ht="12.75">
      <c r="G551" s="179"/>
      <c r="H551" s="179"/>
      <c r="I551" s="179"/>
      <c r="J551" s="179"/>
      <c r="K551" s="179"/>
      <c r="L551" s="179"/>
      <c r="M551" s="179"/>
      <c r="N551" s="179"/>
      <c r="O551" s="179"/>
      <c r="P551" s="179"/>
      <c r="Q551" s="179"/>
      <c r="R551" s="179"/>
    </row>
    <row r="552" spans="7:18" ht="12.75">
      <c r="G552" s="179"/>
      <c r="H552" s="179"/>
      <c r="I552" s="179"/>
      <c r="J552" s="179"/>
      <c r="K552" s="179"/>
      <c r="L552" s="179"/>
      <c r="M552" s="179"/>
      <c r="N552" s="179"/>
      <c r="O552" s="179"/>
      <c r="P552" s="179"/>
      <c r="Q552" s="179"/>
      <c r="R552" s="179"/>
    </row>
    <row r="553" spans="7:18" ht="12.75">
      <c r="G553" s="179"/>
      <c r="H553" s="179"/>
      <c r="I553" s="179"/>
      <c r="J553" s="179"/>
      <c r="K553" s="179"/>
      <c r="L553" s="179"/>
      <c r="M553" s="179"/>
      <c r="N553" s="179"/>
      <c r="O553" s="179"/>
      <c r="P553" s="179"/>
      <c r="Q553" s="179"/>
      <c r="R553" s="179"/>
    </row>
    <row r="554" spans="7:18" ht="12.75">
      <c r="G554" s="179"/>
      <c r="H554" s="179"/>
      <c r="I554" s="179"/>
      <c r="J554" s="179"/>
      <c r="K554" s="179"/>
      <c r="L554" s="179"/>
      <c r="M554" s="179"/>
      <c r="N554" s="179"/>
      <c r="O554" s="179"/>
      <c r="P554" s="179"/>
      <c r="Q554" s="179"/>
      <c r="R554" s="179"/>
    </row>
    <row r="555" spans="7:18" ht="12.75">
      <c r="G555" s="179"/>
      <c r="H555" s="179"/>
      <c r="I555" s="179"/>
      <c r="J555" s="179"/>
      <c r="K555" s="179"/>
      <c r="L555" s="179"/>
      <c r="M555" s="179"/>
      <c r="N555" s="179"/>
      <c r="O555" s="179"/>
      <c r="P555" s="179"/>
      <c r="Q555" s="179"/>
      <c r="R555" s="179"/>
    </row>
    <row r="556" spans="7:18" ht="12.75">
      <c r="G556" s="179"/>
      <c r="H556" s="179"/>
      <c r="I556" s="179"/>
      <c r="J556" s="179"/>
      <c r="K556" s="179"/>
      <c r="L556" s="179"/>
      <c r="M556" s="179"/>
      <c r="N556" s="179"/>
      <c r="O556" s="179"/>
      <c r="P556" s="179"/>
      <c r="Q556" s="179"/>
      <c r="R556" s="179"/>
    </row>
    <row r="557" spans="7:18" ht="12.75">
      <c r="G557" s="179"/>
      <c r="H557" s="179"/>
      <c r="I557" s="179"/>
      <c r="J557" s="179"/>
      <c r="K557" s="179"/>
      <c r="L557" s="179"/>
      <c r="M557" s="179"/>
      <c r="N557" s="179"/>
      <c r="O557" s="179"/>
      <c r="P557" s="179"/>
      <c r="Q557" s="179"/>
      <c r="R557" s="179"/>
    </row>
    <row r="558" spans="7:18" ht="12.75">
      <c r="G558" s="179"/>
      <c r="H558" s="179"/>
      <c r="I558" s="179"/>
      <c r="J558" s="179"/>
      <c r="K558" s="179"/>
      <c r="L558" s="179"/>
      <c r="M558" s="179"/>
      <c r="N558" s="179"/>
      <c r="O558" s="179"/>
      <c r="P558" s="179"/>
      <c r="Q558" s="179"/>
      <c r="R558" s="179"/>
    </row>
    <row r="559" spans="7:18" ht="12.75">
      <c r="G559" s="179"/>
      <c r="H559" s="179"/>
      <c r="I559" s="179"/>
      <c r="J559" s="179"/>
      <c r="K559" s="179"/>
      <c r="L559" s="179"/>
      <c r="M559" s="179"/>
      <c r="N559" s="179"/>
      <c r="O559" s="179"/>
      <c r="P559" s="179"/>
      <c r="Q559" s="179"/>
      <c r="R559" s="179"/>
    </row>
    <row r="560" spans="7:18" ht="12.75">
      <c r="G560" s="179"/>
      <c r="H560" s="179"/>
      <c r="I560" s="179"/>
      <c r="J560" s="179"/>
      <c r="K560" s="179"/>
      <c r="L560" s="179"/>
      <c r="M560" s="179"/>
      <c r="N560" s="179"/>
      <c r="O560" s="179"/>
      <c r="P560" s="179"/>
      <c r="Q560" s="179"/>
      <c r="R560" s="179"/>
    </row>
    <row r="561" spans="7:18" ht="12.75">
      <c r="G561" s="179"/>
      <c r="H561" s="179"/>
      <c r="I561" s="179"/>
      <c r="J561" s="179"/>
      <c r="K561" s="179"/>
      <c r="L561" s="179"/>
      <c r="M561" s="179"/>
      <c r="N561" s="179"/>
      <c r="O561" s="179"/>
      <c r="P561" s="179"/>
      <c r="Q561" s="179"/>
      <c r="R561" s="179"/>
    </row>
    <row r="562" spans="7:18" ht="12.75">
      <c r="G562" s="179"/>
      <c r="H562" s="179"/>
      <c r="I562" s="179"/>
      <c r="J562" s="179"/>
      <c r="K562" s="179"/>
      <c r="L562" s="179"/>
      <c r="M562" s="179"/>
      <c r="N562" s="179"/>
      <c r="O562" s="179"/>
      <c r="P562" s="179"/>
      <c r="Q562" s="179"/>
      <c r="R562" s="179"/>
    </row>
    <row r="563" spans="7:18" ht="12.75">
      <c r="G563" s="179"/>
      <c r="H563" s="179"/>
      <c r="I563" s="179"/>
      <c r="J563" s="179"/>
      <c r="K563" s="179"/>
      <c r="L563" s="179"/>
      <c r="M563" s="179"/>
      <c r="N563" s="179"/>
      <c r="O563" s="179"/>
      <c r="P563" s="179"/>
      <c r="Q563" s="179"/>
      <c r="R563" s="179"/>
    </row>
    <row r="564" spans="7:18" ht="12.75">
      <c r="G564" s="179"/>
      <c r="H564" s="179"/>
      <c r="I564" s="179"/>
      <c r="J564" s="179"/>
      <c r="K564" s="179"/>
      <c r="L564" s="179"/>
      <c r="M564" s="179"/>
      <c r="N564" s="179"/>
      <c r="O564" s="179"/>
      <c r="P564" s="179"/>
      <c r="Q564" s="179"/>
      <c r="R564" s="179"/>
    </row>
    <row r="565" spans="7:18" ht="12.75">
      <c r="G565" s="179"/>
      <c r="H565" s="179"/>
      <c r="I565" s="179"/>
      <c r="J565" s="179"/>
      <c r="K565" s="179"/>
      <c r="L565" s="179"/>
      <c r="M565" s="179"/>
      <c r="N565" s="179"/>
      <c r="O565" s="179"/>
      <c r="P565" s="179"/>
      <c r="Q565" s="179"/>
      <c r="R565" s="179"/>
    </row>
    <row r="566" spans="7:18" ht="12.75">
      <c r="G566" s="179"/>
      <c r="H566" s="179"/>
      <c r="I566" s="179"/>
      <c r="J566" s="179"/>
      <c r="K566" s="179"/>
      <c r="L566" s="179"/>
      <c r="M566" s="179"/>
      <c r="N566" s="179"/>
      <c r="O566" s="179"/>
      <c r="P566" s="179"/>
      <c r="Q566" s="179"/>
      <c r="R566" s="179"/>
    </row>
    <row r="567" spans="7:18" ht="12.75">
      <c r="G567" s="179"/>
      <c r="H567" s="179"/>
      <c r="I567" s="179"/>
      <c r="J567" s="179"/>
      <c r="K567" s="179"/>
      <c r="L567" s="179"/>
      <c r="M567" s="179"/>
      <c r="N567" s="179"/>
      <c r="O567" s="179"/>
      <c r="P567" s="179"/>
      <c r="Q567" s="179"/>
      <c r="R567" s="179"/>
    </row>
    <row r="568" spans="7:18" ht="12.75">
      <c r="G568" s="179"/>
      <c r="H568" s="179"/>
      <c r="I568" s="179"/>
      <c r="J568" s="179"/>
      <c r="K568" s="179"/>
      <c r="L568" s="179"/>
      <c r="M568" s="179"/>
      <c r="N568" s="179"/>
      <c r="O568" s="179"/>
      <c r="P568" s="179"/>
      <c r="Q568" s="179"/>
      <c r="R568" s="179"/>
    </row>
    <row r="569" spans="7:18" ht="12.75">
      <c r="G569" s="179"/>
      <c r="H569" s="179"/>
      <c r="I569" s="179"/>
      <c r="J569" s="179"/>
      <c r="K569" s="179"/>
      <c r="L569" s="179"/>
      <c r="M569" s="179"/>
      <c r="N569" s="179"/>
      <c r="O569" s="179"/>
      <c r="P569" s="179"/>
      <c r="Q569" s="179"/>
      <c r="R569" s="179"/>
    </row>
    <row r="570" spans="7:18" ht="12.75">
      <c r="G570" s="179"/>
      <c r="H570" s="179"/>
      <c r="I570" s="179"/>
      <c r="J570" s="179"/>
      <c r="K570" s="179"/>
      <c r="L570" s="179"/>
      <c r="M570" s="179"/>
      <c r="N570" s="179"/>
      <c r="O570" s="179"/>
      <c r="P570" s="179"/>
      <c r="Q570" s="179"/>
      <c r="R570" s="179"/>
    </row>
    <row r="571" spans="7:18" ht="12.75">
      <c r="G571" s="179"/>
      <c r="H571" s="179"/>
      <c r="I571" s="179"/>
      <c r="J571" s="179"/>
      <c r="K571" s="179"/>
      <c r="L571" s="179"/>
      <c r="M571" s="179"/>
      <c r="N571" s="179"/>
      <c r="O571" s="179"/>
      <c r="P571" s="179"/>
      <c r="Q571" s="179"/>
      <c r="R571" s="179"/>
    </row>
    <row r="572" spans="7:18" ht="12.75">
      <c r="G572" s="179"/>
      <c r="H572" s="179"/>
      <c r="I572" s="179"/>
      <c r="J572" s="179"/>
      <c r="K572" s="179"/>
      <c r="L572" s="179"/>
      <c r="M572" s="179"/>
      <c r="N572" s="179"/>
      <c r="O572" s="179"/>
      <c r="P572" s="179"/>
      <c r="Q572" s="179"/>
      <c r="R572" s="179"/>
    </row>
    <row r="573" spans="7:18" ht="12.75">
      <c r="G573" s="179"/>
      <c r="H573" s="179"/>
      <c r="I573" s="179"/>
      <c r="J573" s="179"/>
      <c r="K573" s="179"/>
      <c r="L573" s="179"/>
      <c r="M573" s="179"/>
      <c r="N573" s="179"/>
      <c r="O573" s="179"/>
      <c r="P573" s="179"/>
      <c r="Q573" s="179"/>
      <c r="R573" s="179"/>
    </row>
    <row r="574" spans="7:18" ht="12.75">
      <c r="G574" s="179"/>
      <c r="H574" s="179"/>
      <c r="I574" s="179"/>
      <c r="J574" s="179"/>
      <c r="K574" s="179"/>
      <c r="L574" s="179"/>
      <c r="M574" s="179"/>
      <c r="N574" s="179"/>
      <c r="O574" s="179"/>
      <c r="P574" s="179"/>
      <c r="Q574" s="179"/>
      <c r="R574" s="179"/>
    </row>
    <row r="575" spans="7:18" ht="12.75">
      <c r="G575" s="179"/>
      <c r="H575" s="179"/>
      <c r="I575" s="179"/>
      <c r="J575" s="179"/>
      <c r="K575" s="179"/>
      <c r="L575" s="179"/>
      <c r="M575" s="179"/>
      <c r="N575" s="179"/>
      <c r="O575" s="179"/>
      <c r="P575" s="179"/>
      <c r="Q575" s="179"/>
      <c r="R575" s="179"/>
    </row>
    <row r="576" spans="7:18" ht="12.75">
      <c r="G576" s="179"/>
      <c r="H576" s="179"/>
      <c r="I576" s="179"/>
      <c r="J576" s="179"/>
      <c r="K576" s="179"/>
      <c r="L576" s="179"/>
      <c r="M576" s="179"/>
      <c r="N576" s="179"/>
      <c r="O576" s="179"/>
      <c r="P576" s="179"/>
      <c r="Q576" s="179"/>
      <c r="R576" s="179"/>
    </row>
    <row r="577" spans="7:18" ht="12.75">
      <c r="G577" s="179"/>
      <c r="H577" s="179"/>
      <c r="I577" s="179"/>
      <c r="J577" s="179"/>
      <c r="K577" s="179"/>
      <c r="L577" s="179"/>
      <c r="M577" s="179"/>
      <c r="N577" s="179"/>
      <c r="O577" s="179"/>
      <c r="P577" s="179"/>
      <c r="Q577" s="179"/>
      <c r="R577" s="179"/>
    </row>
    <row r="578" spans="7:18" ht="12.75">
      <c r="G578" s="179"/>
      <c r="H578" s="179"/>
      <c r="I578" s="179"/>
      <c r="J578" s="179"/>
      <c r="K578" s="179"/>
      <c r="L578" s="179"/>
      <c r="M578" s="179"/>
      <c r="N578" s="179"/>
      <c r="O578" s="179"/>
      <c r="P578" s="179"/>
      <c r="Q578" s="179"/>
      <c r="R578" s="179"/>
    </row>
    <row r="579" spans="7:18" ht="12.75">
      <c r="G579" s="179"/>
      <c r="H579" s="179"/>
      <c r="I579" s="179"/>
      <c r="J579" s="179"/>
      <c r="K579" s="179"/>
      <c r="L579" s="179"/>
      <c r="M579" s="179"/>
      <c r="N579" s="179"/>
      <c r="O579" s="179"/>
      <c r="P579" s="179"/>
      <c r="Q579" s="179"/>
      <c r="R579" s="179"/>
    </row>
    <row r="580" spans="7:18" ht="12.75">
      <c r="G580" s="179"/>
      <c r="H580" s="179"/>
      <c r="I580" s="179"/>
      <c r="J580" s="179"/>
      <c r="K580" s="179"/>
      <c r="L580" s="179"/>
      <c r="M580" s="179"/>
      <c r="N580" s="179"/>
      <c r="O580" s="179"/>
      <c r="P580" s="179"/>
      <c r="Q580" s="179"/>
      <c r="R580" s="179"/>
    </row>
    <row r="581" spans="7:18" ht="12.75">
      <c r="G581" s="179"/>
      <c r="H581" s="179"/>
      <c r="I581" s="179"/>
      <c r="J581" s="179"/>
      <c r="K581" s="179"/>
      <c r="L581" s="179"/>
      <c r="M581" s="179"/>
      <c r="N581" s="179"/>
      <c r="O581" s="179"/>
      <c r="P581" s="179"/>
      <c r="Q581" s="179"/>
      <c r="R581" s="179"/>
    </row>
    <row r="582" spans="7:18" ht="12.75">
      <c r="G582" s="179"/>
      <c r="H582" s="179"/>
      <c r="I582" s="179"/>
      <c r="J582" s="179"/>
      <c r="K582" s="179"/>
      <c r="L582" s="179"/>
      <c r="M582" s="179"/>
      <c r="N582" s="179"/>
      <c r="O582" s="179"/>
      <c r="P582" s="179"/>
      <c r="Q582" s="179"/>
      <c r="R582" s="179"/>
    </row>
    <row r="583" spans="7:18" ht="12.75">
      <c r="G583" s="179"/>
      <c r="H583" s="179"/>
      <c r="I583" s="179"/>
      <c r="J583" s="179"/>
      <c r="K583" s="179"/>
      <c r="L583" s="179"/>
      <c r="M583" s="179"/>
      <c r="N583" s="179"/>
      <c r="O583" s="179"/>
      <c r="P583" s="179"/>
      <c r="Q583" s="179"/>
      <c r="R583" s="179"/>
    </row>
    <row r="584" spans="7:18" ht="12.75">
      <c r="G584" s="179"/>
      <c r="H584" s="179"/>
      <c r="I584" s="179"/>
      <c r="J584" s="179"/>
      <c r="K584" s="179"/>
      <c r="L584" s="179"/>
      <c r="M584" s="179"/>
      <c r="N584" s="179"/>
      <c r="O584" s="179"/>
      <c r="P584" s="179"/>
      <c r="Q584" s="179"/>
      <c r="R584" s="179"/>
    </row>
    <row r="585" spans="7:18" ht="12.75">
      <c r="G585" s="179"/>
      <c r="H585" s="179"/>
      <c r="I585" s="179"/>
      <c r="J585" s="179"/>
      <c r="K585" s="179"/>
      <c r="L585" s="179"/>
      <c r="M585" s="179"/>
      <c r="N585" s="179"/>
      <c r="O585" s="179"/>
      <c r="P585" s="179"/>
      <c r="Q585" s="179"/>
      <c r="R585" s="179"/>
    </row>
    <row r="586" spans="7:18" ht="12.75">
      <c r="G586" s="179"/>
      <c r="H586" s="179"/>
      <c r="I586" s="179"/>
      <c r="J586" s="179"/>
      <c r="K586" s="179"/>
      <c r="L586" s="179"/>
      <c r="M586" s="179"/>
      <c r="N586" s="179"/>
      <c r="O586" s="179"/>
      <c r="P586" s="179"/>
      <c r="Q586" s="179"/>
      <c r="R586" s="179"/>
    </row>
    <row r="587" spans="7:18" ht="12.75">
      <c r="G587" s="179"/>
      <c r="H587" s="179"/>
      <c r="I587" s="179"/>
      <c r="J587" s="179"/>
      <c r="K587" s="179"/>
      <c r="L587" s="179"/>
      <c r="M587" s="179"/>
      <c r="N587" s="179"/>
      <c r="O587" s="179"/>
      <c r="P587" s="179"/>
      <c r="Q587" s="179"/>
      <c r="R587" s="179"/>
    </row>
    <row r="588" spans="7:18" ht="12.75">
      <c r="G588" s="179"/>
      <c r="H588" s="179"/>
      <c r="I588" s="179"/>
      <c r="J588" s="179"/>
      <c r="K588" s="179"/>
      <c r="L588" s="179"/>
      <c r="M588" s="179"/>
      <c r="N588" s="179"/>
      <c r="O588" s="179"/>
      <c r="P588" s="179"/>
      <c r="Q588" s="179"/>
      <c r="R588" s="179"/>
    </row>
    <row r="589" spans="7:18" ht="12.75">
      <c r="G589" s="179"/>
      <c r="H589" s="179"/>
      <c r="I589" s="179"/>
      <c r="J589" s="179"/>
      <c r="K589" s="179"/>
      <c r="L589" s="179"/>
      <c r="M589" s="179"/>
      <c r="N589" s="179"/>
      <c r="O589" s="179"/>
      <c r="P589" s="179"/>
      <c r="Q589" s="179"/>
      <c r="R589" s="179"/>
    </row>
    <row r="590" spans="7:18" ht="12.75">
      <c r="G590" s="179"/>
      <c r="H590" s="179"/>
      <c r="I590" s="179"/>
      <c r="J590" s="179"/>
      <c r="K590" s="179"/>
      <c r="L590" s="179"/>
      <c r="M590" s="179"/>
      <c r="N590" s="179"/>
      <c r="O590" s="179"/>
      <c r="P590" s="179"/>
      <c r="Q590" s="179"/>
      <c r="R590" s="179"/>
    </row>
    <row r="591" spans="7:18" ht="12.75">
      <c r="G591" s="179"/>
      <c r="H591" s="179"/>
      <c r="I591" s="179"/>
      <c r="J591" s="179"/>
      <c r="K591" s="179"/>
      <c r="L591" s="179"/>
      <c r="M591" s="179"/>
      <c r="N591" s="179"/>
      <c r="O591" s="179"/>
      <c r="P591" s="179"/>
      <c r="Q591" s="179"/>
      <c r="R591" s="179"/>
    </row>
    <row r="592" spans="7:18" ht="12.75">
      <c r="G592" s="179"/>
      <c r="H592" s="179"/>
      <c r="I592" s="179"/>
      <c r="J592" s="179"/>
      <c r="K592" s="179"/>
      <c r="L592" s="179"/>
      <c r="M592" s="179"/>
      <c r="N592" s="179"/>
      <c r="O592" s="179"/>
      <c r="P592" s="179"/>
      <c r="Q592" s="179"/>
      <c r="R592" s="179"/>
    </row>
    <row r="593" spans="7:18" ht="12.75">
      <c r="G593" s="179"/>
      <c r="H593" s="179"/>
      <c r="I593" s="179"/>
      <c r="J593" s="179"/>
      <c r="K593" s="179"/>
      <c r="L593" s="179"/>
      <c r="M593" s="179"/>
      <c r="N593" s="179"/>
      <c r="O593" s="179"/>
      <c r="P593" s="179"/>
      <c r="Q593" s="179"/>
      <c r="R593" s="179"/>
    </row>
    <row r="594" spans="7:18" ht="12.75">
      <c r="G594" s="179"/>
      <c r="H594" s="179"/>
      <c r="I594" s="179"/>
      <c r="J594" s="179"/>
      <c r="K594" s="179"/>
      <c r="L594" s="179"/>
      <c r="M594" s="179"/>
      <c r="N594" s="179"/>
      <c r="O594" s="179"/>
      <c r="P594" s="179"/>
      <c r="Q594" s="179"/>
      <c r="R594" s="179"/>
    </row>
    <row r="595" spans="7:18" ht="12.75">
      <c r="G595" s="179"/>
      <c r="H595" s="179"/>
      <c r="I595" s="179"/>
      <c r="J595" s="179"/>
      <c r="K595" s="179"/>
      <c r="L595" s="179"/>
      <c r="M595" s="179"/>
      <c r="N595" s="179"/>
      <c r="O595" s="179"/>
      <c r="P595" s="179"/>
      <c r="Q595" s="179"/>
      <c r="R595" s="179"/>
    </row>
    <row r="596" spans="7:18" ht="12.75">
      <c r="G596" s="179"/>
      <c r="H596" s="179"/>
      <c r="I596" s="179"/>
      <c r="J596" s="179"/>
      <c r="K596" s="179"/>
      <c r="L596" s="179"/>
      <c r="M596" s="179"/>
      <c r="N596" s="179"/>
      <c r="O596" s="179"/>
      <c r="P596" s="179"/>
      <c r="Q596" s="179"/>
      <c r="R596" s="179"/>
    </row>
    <row r="597" spans="7:18" ht="12.75">
      <c r="G597" s="179"/>
      <c r="H597" s="179"/>
      <c r="I597" s="179"/>
      <c r="J597" s="179"/>
      <c r="K597" s="179"/>
      <c r="L597" s="179"/>
      <c r="M597" s="179"/>
      <c r="N597" s="179"/>
      <c r="O597" s="179"/>
      <c r="P597" s="179"/>
      <c r="Q597" s="179"/>
      <c r="R597" s="179"/>
    </row>
    <row r="598" spans="7:18" ht="12.75">
      <c r="G598" s="179"/>
      <c r="H598" s="179"/>
      <c r="I598" s="179"/>
      <c r="J598" s="179"/>
      <c r="K598" s="179"/>
      <c r="L598" s="179"/>
      <c r="M598" s="179"/>
      <c r="N598" s="179"/>
      <c r="O598" s="179"/>
      <c r="P598" s="179"/>
      <c r="Q598" s="179"/>
      <c r="R598" s="179"/>
    </row>
    <row r="599" spans="7:18" ht="12.75">
      <c r="G599" s="179"/>
      <c r="H599" s="179"/>
      <c r="I599" s="179"/>
      <c r="J599" s="179"/>
      <c r="K599" s="179"/>
      <c r="L599" s="179"/>
      <c r="M599" s="179"/>
      <c r="N599" s="179"/>
      <c r="O599" s="179"/>
      <c r="P599" s="179"/>
      <c r="Q599" s="179"/>
      <c r="R599" s="179"/>
    </row>
    <row r="600" spans="7:18" ht="12.75">
      <c r="G600" s="179"/>
      <c r="H600" s="179"/>
      <c r="I600" s="179"/>
      <c r="J600" s="179"/>
      <c r="K600" s="179"/>
      <c r="L600" s="179"/>
      <c r="M600" s="179"/>
      <c r="N600" s="179"/>
      <c r="O600" s="179"/>
      <c r="P600" s="179"/>
      <c r="Q600" s="179"/>
      <c r="R600" s="179"/>
    </row>
    <row r="601" spans="7:18" ht="12.75">
      <c r="G601" s="179"/>
      <c r="H601" s="179"/>
      <c r="I601" s="179"/>
      <c r="J601" s="179"/>
      <c r="K601" s="179"/>
      <c r="L601" s="179"/>
      <c r="M601" s="179"/>
      <c r="N601" s="179"/>
      <c r="O601" s="179"/>
      <c r="P601" s="179"/>
      <c r="Q601" s="179"/>
      <c r="R601" s="179"/>
    </row>
    <row r="602" spans="7:18" ht="12.75">
      <c r="G602" s="179"/>
      <c r="H602" s="179"/>
      <c r="I602" s="179"/>
      <c r="J602" s="179"/>
      <c r="K602" s="179"/>
      <c r="L602" s="179"/>
      <c r="M602" s="179"/>
      <c r="N602" s="179"/>
      <c r="O602" s="179"/>
      <c r="P602" s="179"/>
      <c r="Q602" s="179"/>
      <c r="R602" s="179"/>
    </row>
    <row r="603" spans="7:18" ht="12.75">
      <c r="G603" s="179"/>
      <c r="H603" s="179"/>
      <c r="I603" s="179"/>
      <c r="J603" s="179"/>
      <c r="K603" s="179"/>
      <c r="L603" s="179"/>
      <c r="M603" s="179"/>
      <c r="N603" s="179"/>
      <c r="O603" s="179"/>
      <c r="P603" s="179"/>
      <c r="Q603" s="179"/>
      <c r="R603" s="179"/>
    </row>
    <row r="604" spans="7:18" ht="12.75">
      <c r="G604" s="179"/>
      <c r="H604" s="179"/>
      <c r="I604" s="179"/>
      <c r="J604" s="179"/>
      <c r="K604" s="179"/>
      <c r="L604" s="179"/>
      <c r="M604" s="179"/>
      <c r="N604" s="179"/>
      <c r="O604" s="179"/>
      <c r="P604" s="179"/>
      <c r="Q604" s="179"/>
      <c r="R604" s="179"/>
    </row>
    <row r="605" spans="7:18" ht="12.75">
      <c r="G605" s="179"/>
      <c r="H605" s="179"/>
      <c r="I605" s="179"/>
      <c r="J605" s="179"/>
      <c r="K605" s="179"/>
      <c r="L605" s="179"/>
      <c r="M605" s="179"/>
      <c r="N605" s="179"/>
      <c r="O605" s="179"/>
      <c r="P605" s="179"/>
      <c r="Q605" s="179"/>
      <c r="R605" s="179"/>
    </row>
    <row r="606" spans="7:18" ht="12.75">
      <c r="G606" s="179"/>
      <c r="H606" s="179"/>
      <c r="I606" s="179"/>
      <c r="J606" s="179"/>
      <c r="K606" s="179"/>
      <c r="L606" s="179"/>
      <c r="M606" s="179"/>
      <c r="N606" s="179"/>
      <c r="O606" s="179"/>
      <c r="P606" s="179"/>
      <c r="Q606" s="179"/>
      <c r="R606" s="179"/>
    </row>
    <row r="607" spans="7:18" ht="12.75">
      <c r="G607" s="179"/>
      <c r="H607" s="179"/>
      <c r="I607" s="179"/>
      <c r="J607" s="179"/>
      <c r="K607" s="179"/>
      <c r="L607" s="179"/>
      <c r="M607" s="179"/>
      <c r="N607" s="179"/>
      <c r="O607" s="179"/>
      <c r="P607" s="179"/>
      <c r="Q607" s="179"/>
      <c r="R607" s="179"/>
    </row>
    <row r="608" spans="7:18" ht="12.75">
      <c r="G608" s="179"/>
      <c r="H608" s="179"/>
      <c r="I608" s="179"/>
      <c r="J608" s="179"/>
      <c r="K608" s="179"/>
      <c r="L608" s="179"/>
      <c r="M608" s="179"/>
      <c r="N608" s="179"/>
      <c r="O608" s="179"/>
      <c r="P608" s="179"/>
      <c r="Q608" s="179"/>
      <c r="R608" s="179"/>
    </row>
    <row r="609" spans="7:18" ht="12.75">
      <c r="G609" s="179"/>
      <c r="H609" s="179"/>
      <c r="I609" s="179"/>
      <c r="J609" s="179"/>
      <c r="K609" s="179"/>
      <c r="L609" s="179"/>
      <c r="M609" s="179"/>
      <c r="N609" s="179"/>
      <c r="O609" s="179"/>
      <c r="P609" s="179"/>
      <c r="Q609" s="179"/>
      <c r="R609" s="179"/>
    </row>
    <row r="610" spans="7:18" ht="12.75">
      <c r="G610" s="179"/>
      <c r="H610" s="179"/>
      <c r="I610" s="179"/>
      <c r="J610" s="179"/>
      <c r="K610" s="179"/>
      <c r="L610" s="179"/>
      <c r="M610" s="179"/>
      <c r="N610" s="179"/>
      <c r="O610" s="179"/>
      <c r="P610" s="179"/>
      <c r="Q610" s="179"/>
      <c r="R610" s="179"/>
    </row>
    <row r="611" spans="7:18" ht="12.75">
      <c r="G611" s="179"/>
      <c r="H611" s="179"/>
      <c r="I611" s="179"/>
      <c r="J611" s="179"/>
      <c r="K611" s="179"/>
      <c r="L611" s="179"/>
      <c r="M611" s="179"/>
      <c r="N611" s="179"/>
      <c r="O611" s="179"/>
      <c r="P611" s="179"/>
      <c r="Q611" s="179"/>
      <c r="R611" s="179"/>
    </row>
    <row r="612" spans="7:18" ht="12.75">
      <c r="G612" s="179"/>
      <c r="H612" s="179"/>
      <c r="I612" s="179"/>
      <c r="J612" s="179"/>
      <c r="K612" s="179"/>
      <c r="L612" s="179"/>
      <c r="M612" s="179"/>
      <c r="N612" s="179"/>
      <c r="O612" s="179"/>
      <c r="P612" s="179"/>
      <c r="Q612" s="179"/>
      <c r="R612" s="179"/>
    </row>
    <row r="613" spans="7:18" ht="12.75">
      <c r="G613" s="179"/>
      <c r="H613" s="179"/>
      <c r="I613" s="179"/>
      <c r="J613" s="179"/>
      <c r="K613" s="179"/>
      <c r="L613" s="179"/>
      <c r="M613" s="179"/>
      <c r="N613" s="179"/>
      <c r="O613" s="179"/>
      <c r="P613" s="179"/>
      <c r="Q613" s="179"/>
      <c r="R613" s="179"/>
    </row>
    <row r="614" spans="7:18" ht="12.75">
      <c r="G614" s="179"/>
      <c r="H614" s="179"/>
      <c r="I614" s="179"/>
      <c r="J614" s="179"/>
      <c r="K614" s="179"/>
      <c r="L614" s="179"/>
      <c r="M614" s="179"/>
      <c r="N614" s="179"/>
      <c r="O614" s="179"/>
      <c r="P614" s="179"/>
      <c r="Q614" s="179"/>
      <c r="R614" s="179"/>
    </row>
    <row r="615" spans="7:18" ht="12.75">
      <c r="G615" s="179"/>
      <c r="H615" s="179"/>
      <c r="I615" s="179"/>
      <c r="J615" s="179"/>
      <c r="K615" s="179"/>
      <c r="L615" s="179"/>
      <c r="M615" s="179"/>
      <c r="N615" s="179"/>
      <c r="O615" s="179"/>
      <c r="P615" s="179"/>
      <c r="Q615" s="179"/>
      <c r="R615" s="179"/>
    </row>
    <row r="616" spans="7:18" ht="12.75">
      <c r="G616" s="179"/>
      <c r="H616" s="179"/>
      <c r="I616" s="179"/>
      <c r="J616" s="179"/>
      <c r="K616" s="179"/>
      <c r="L616" s="179"/>
      <c r="M616" s="179"/>
      <c r="N616" s="179"/>
      <c r="O616" s="179"/>
      <c r="P616" s="179"/>
      <c r="Q616" s="179"/>
      <c r="R616" s="179"/>
    </row>
    <row r="617" spans="7:18" ht="12.75">
      <c r="G617" s="179"/>
      <c r="H617" s="179"/>
      <c r="I617" s="179"/>
      <c r="J617" s="179"/>
      <c r="K617" s="179"/>
      <c r="L617" s="179"/>
      <c r="M617" s="179"/>
      <c r="N617" s="179"/>
      <c r="O617" s="179"/>
      <c r="P617" s="179"/>
      <c r="Q617" s="179"/>
      <c r="R617" s="179"/>
    </row>
    <row r="618" spans="7:18" ht="12.75">
      <c r="G618" s="179"/>
      <c r="H618" s="179"/>
      <c r="I618" s="179"/>
      <c r="J618" s="179"/>
      <c r="K618" s="179"/>
      <c r="L618" s="179"/>
      <c r="M618" s="179"/>
      <c r="N618" s="179"/>
      <c r="O618" s="179"/>
      <c r="P618" s="179"/>
      <c r="Q618" s="179"/>
      <c r="R618" s="179"/>
    </row>
    <row r="619" spans="7:18" ht="12.75">
      <c r="G619" s="179"/>
      <c r="H619" s="179"/>
      <c r="I619" s="179"/>
      <c r="J619" s="179"/>
      <c r="K619" s="179"/>
      <c r="L619" s="179"/>
      <c r="M619" s="179"/>
      <c r="N619" s="179"/>
      <c r="O619" s="179"/>
      <c r="P619" s="179"/>
      <c r="Q619" s="179"/>
      <c r="R619" s="179"/>
    </row>
    <row r="620" spans="7:18" ht="12.75">
      <c r="G620" s="179"/>
      <c r="H620" s="179"/>
      <c r="I620" s="179"/>
      <c r="J620" s="179"/>
      <c r="K620" s="179"/>
      <c r="L620" s="179"/>
      <c r="M620" s="179"/>
      <c r="N620" s="179"/>
      <c r="O620" s="179"/>
      <c r="P620" s="179"/>
      <c r="Q620" s="179"/>
      <c r="R620" s="179"/>
    </row>
    <row r="621" spans="7:18" ht="12.75">
      <c r="G621" s="179"/>
      <c r="H621" s="179"/>
      <c r="I621" s="179"/>
      <c r="J621" s="179"/>
      <c r="K621" s="179"/>
      <c r="L621" s="179"/>
      <c r="M621" s="179"/>
      <c r="N621" s="179"/>
      <c r="O621" s="179"/>
      <c r="P621" s="179"/>
      <c r="Q621" s="179"/>
      <c r="R621" s="179"/>
    </row>
    <row r="622" spans="7:18" ht="12.75">
      <c r="G622" s="179"/>
      <c r="H622" s="179"/>
      <c r="I622" s="179"/>
      <c r="J622" s="179"/>
      <c r="K622" s="179"/>
      <c r="L622" s="179"/>
      <c r="M622" s="179"/>
      <c r="N622" s="179"/>
      <c r="O622" s="179"/>
      <c r="P622" s="179"/>
      <c r="Q622" s="179"/>
      <c r="R622" s="179"/>
    </row>
    <row r="623" spans="7:18" ht="12.75">
      <c r="G623" s="179"/>
      <c r="H623" s="179"/>
      <c r="I623" s="179"/>
      <c r="J623" s="179"/>
      <c r="K623" s="179"/>
      <c r="L623" s="179"/>
      <c r="M623" s="179"/>
      <c r="N623" s="179"/>
      <c r="O623" s="179"/>
      <c r="P623" s="179"/>
      <c r="Q623" s="179"/>
      <c r="R623" s="179"/>
    </row>
    <row r="624" spans="7:18" ht="12.75">
      <c r="G624" s="179"/>
      <c r="H624" s="179"/>
      <c r="I624" s="179"/>
      <c r="J624" s="179"/>
      <c r="K624" s="179"/>
      <c r="L624" s="179"/>
      <c r="M624" s="179"/>
      <c r="N624" s="179"/>
      <c r="O624" s="179"/>
      <c r="P624" s="179"/>
      <c r="Q624" s="179"/>
      <c r="R624" s="179"/>
    </row>
    <row r="625" spans="7:18" ht="12.75">
      <c r="G625" s="179"/>
      <c r="H625" s="179"/>
      <c r="I625" s="179"/>
      <c r="J625" s="179"/>
      <c r="K625" s="179"/>
      <c r="L625" s="179"/>
      <c r="M625" s="179"/>
      <c r="N625" s="179"/>
      <c r="O625" s="179"/>
      <c r="P625" s="179"/>
      <c r="Q625" s="179"/>
      <c r="R625" s="179"/>
    </row>
    <row r="626" spans="7:18" ht="12.75">
      <c r="G626" s="179"/>
      <c r="H626" s="179"/>
      <c r="I626" s="179"/>
      <c r="J626" s="179"/>
      <c r="K626" s="179"/>
      <c r="L626" s="179"/>
      <c r="M626" s="179"/>
      <c r="N626" s="179"/>
      <c r="O626" s="179"/>
      <c r="P626" s="179"/>
      <c r="Q626" s="179"/>
      <c r="R626" s="179"/>
    </row>
    <row r="627" spans="7:18" ht="12.75">
      <c r="G627" s="179"/>
      <c r="H627" s="179"/>
      <c r="I627" s="179"/>
      <c r="J627" s="179"/>
      <c r="K627" s="179"/>
      <c r="L627" s="179"/>
      <c r="M627" s="179"/>
      <c r="N627" s="179"/>
      <c r="O627" s="179"/>
      <c r="P627" s="179"/>
      <c r="Q627" s="179"/>
      <c r="R627" s="179"/>
    </row>
    <row r="628" spans="7:18" ht="12.75">
      <c r="G628" s="179"/>
      <c r="H628" s="179"/>
      <c r="I628" s="179"/>
      <c r="J628" s="179"/>
      <c r="K628" s="179"/>
      <c r="L628" s="179"/>
      <c r="M628" s="179"/>
      <c r="N628" s="179"/>
      <c r="O628" s="179"/>
      <c r="P628" s="179"/>
      <c r="Q628" s="179"/>
      <c r="R628" s="179"/>
    </row>
    <row r="629" spans="7:18" ht="12.75">
      <c r="G629" s="179"/>
      <c r="H629" s="179"/>
      <c r="I629" s="179"/>
      <c r="J629" s="179"/>
      <c r="K629" s="179"/>
      <c r="L629" s="179"/>
      <c r="M629" s="179"/>
      <c r="N629" s="179"/>
      <c r="O629" s="179"/>
      <c r="P629" s="179"/>
      <c r="Q629" s="179"/>
      <c r="R629" s="179"/>
    </row>
    <row r="630" spans="7:18" ht="12.75">
      <c r="G630" s="179"/>
      <c r="H630" s="179"/>
      <c r="I630" s="179"/>
      <c r="J630" s="179"/>
      <c r="K630" s="179"/>
      <c r="L630" s="179"/>
      <c r="M630" s="179"/>
      <c r="N630" s="179"/>
      <c r="O630" s="179"/>
      <c r="P630" s="179"/>
      <c r="Q630" s="179"/>
      <c r="R630" s="179"/>
    </row>
    <row r="631" spans="7:18" ht="12.75">
      <c r="G631" s="179"/>
      <c r="H631" s="179"/>
      <c r="I631" s="179"/>
      <c r="J631" s="179"/>
      <c r="K631" s="179"/>
      <c r="L631" s="179"/>
      <c r="M631" s="179"/>
      <c r="N631" s="179"/>
      <c r="O631" s="179"/>
      <c r="P631" s="179"/>
      <c r="Q631" s="179"/>
      <c r="R631" s="179"/>
    </row>
    <row r="632" spans="7:18" ht="12.75">
      <c r="G632" s="179"/>
      <c r="H632" s="179"/>
      <c r="I632" s="179"/>
      <c r="J632" s="179"/>
      <c r="K632" s="179"/>
      <c r="L632" s="179"/>
      <c r="M632" s="179"/>
      <c r="N632" s="179"/>
      <c r="O632" s="179"/>
      <c r="P632" s="179"/>
      <c r="Q632" s="179"/>
      <c r="R632" s="179"/>
    </row>
    <row r="633" spans="7:18" ht="12.75">
      <c r="G633" s="179"/>
      <c r="H633" s="179"/>
      <c r="I633" s="179"/>
      <c r="J633" s="179"/>
      <c r="K633" s="179"/>
      <c r="L633" s="179"/>
      <c r="M633" s="179"/>
      <c r="N633" s="179"/>
      <c r="O633" s="179"/>
      <c r="P633" s="179"/>
      <c r="Q633" s="179"/>
      <c r="R633" s="179"/>
    </row>
    <row r="634" spans="7:18" ht="12.75">
      <c r="G634" s="179"/>
      <c r="H634" s="179"/>
      <c r="I634" s="179"/>
      <c r="J634" s="179"/>
      <c r="K634" s="179"/>
      <c r="L634" s="179"/>
      <c r="M634" s="179"/>
      <c r="N634" s="179"/>
      <c r="O634" s="179"/>
      <c r="P634" s="179"/>
      <c r="Q634" s="179"/>
      <c r="R634" s="179"/>
    </row>
    <row r="635" spans="7:18" ht="12.75">
      <c r="G635" s="179"/>
      <c r="H635" s="179"/>
      <c r="I635" s="179"/>
      <c r="J635" s="179"/>
      <c r="K635" s="179"/>
      <c r="L635" s="179"/>
      <c r="M635" s="179"/>
      <c r="N635" s="179"/>
      <c r="O635" s="179"/>
      <c r="P635" s="179"/>
      <c r="Q635" s="179"/>
      <c r="R635" s="179"/>
    </row>
    <row r="636" spans="7:18" ht="12.75">
      <c r="G636" s="179"/>
      <c r="H636" s="179"/>
      <c r="I636" s="179"/>
      <c r="J636" s="179"/>
      <c r="K636" s="179"/>
      <c r="L636" s="179"/>
      <c r="M636" s="179"/>
      <c r="N636" s="179"/>
      <c r="O636" s="179"/>
      <c r="P636" s="179"/>
      <c r="Q636" s="179"/>
      <c r="R636" s="179"/>
    </row>
    <row r="637" spans="7:18" ht="12.75">
      <c r="G637" s="179"/>
      <c r="H637" s="179"/>
      <c r="I637" s="179"/>
      <c r="J637" s="179"/>
      <c r="K637" s="179"/>
      <c r="L637" s="179"/>
      <c r="M637" s="179"/>
      <c r="N637" s="179"/>
      <c r="O637" s="179"/>
      <c r="P637" s="179"/>
      <c r="Q637" s="179"/>
      <c r="R637" s="179"/>
    </row>
    <row r="638" spans="7:18" ht="12.75">
      <c r="G638" s="179"/>
      <c r="H638" s="179"/>
      <c r="I638" s="179"/>
      <c r="J638" s="179"/>
      <c r="K638" s="179"/>
      <c r="L638" s="179"/>
      <c r="M638" s="179"/>
      <c r="N638" s="179"/>
      <c r="O638" s="179"/>
      <c r="P638" s="179"/>
      <c r="Q638" s="179"/>
      <c r="R638" s="179"/>
    </row>
    <row r="639" spans="7:18" ht="12.75">
      <c r="G639" s="179"/>
      <c r="H639" s="179"/>
      <c r="I639" s="179"/>
      <c r="J639" s="179"/>
      <c r="K639" s="179"/>
      <c r="L639" s="179"/>
      <c r="M639" s="179"/>
      <c r="N639" s="179"/>
      <c r="O639" s="179"/>
      <c r="P639" s="179"/>
      <c r="Q639" s="179"/>
      <c r="R639" s="179"/>
    </row>
    <row r="640" spans="7:18" ht="12.75">
      <c r="G640" s="179"/>
      <c r="H640" s="179"/>
      <c r="I640" s="179"/>
      <c r="J640" s="179"/>
      <c r="K640" s="179"/>
      <c r="L640" s="179"/>
      <c r="M640" s="179"/>
      <c r="N640" s="179"/>
      <c r="O640" s="179"/>
      <c r="P640" s="179"/>
      <c r="Q640" s="179"/>
      <c r="R640" s="179"/>
    </row>
    <row r="641" spans="7:18" ht="12.75">
      <c r="G641" s="179"/>
      <c r="H641" s="179"/>
      <c r="I641" s="179"/>
      <c r="J641" s="179"/>
      <c r="K641" s="179"/>
      <c r="L641" s="179"/>
      <c r="M641" s="179"/>
      <c r="N641" s="179"/>
      <c r="O641" s="179"/>
      <c r="P641" s="179"/>
      <c r="Q641" s="179"/>
      <c r="R641" s="179"/>
    </row>
    <row r="642" spans="7:18" ht="12.75">
      <c r="G642" s="179"/>
      <c r="H642" s="179"/>
      <c r="I642" s="179"/>
      <c r="J642" s="179"/>
      <c r="K642" s="179"/>
      <c r="L642" s="179"/>
      <c r="M642" s="179"/>
      <c r="N642" s="179"/>
      <c r="O642" s="179"/>
      <c r="P642" s="179"/>
      <c r="Q642" s="179"/>
      <c r="R642" s="179"/>
    </row>
    <row r="643" spans="7:18" ht="12.75">
      <c r="G643" s="179"/>
      <c r="H643" s="179"/>
      <c r="I643" s="179"/>
      <c r="J643" s="179"/>
      <c r="K643" s="179"/>
      <c r="L643" s="179"/>
      <c r="M643" s="179"/>
      <c r="N643" s="179"/>
      <c r="O643" s="179"/>
      <c r="P643" s="179"/>
      <c r="Q643" s="179"/>
      <c r="R643" s="179"/>
    </row>
    <row r="644" spans="7:18" ht="12.75">
      <c r="G644" s="179"/>
      <c r="H644" s="179"/>
      <c r="I644" s="179"/>
      <c r="J644" s="179"/>
      <c r="K644" s="179"/>
      <c r="L644" s="179"/>
      <c r="M644" s="179"/>
      <c r="N644" s="179"/>
      <c r="O644" s="179"/>
      <c r="P644" s="179"/>
      <c r="Q644" s="179"/>
      <c r="R644" s="179"/>
    </row>
    <row r="645" spans="7:18" ht="12.75">
      <c r="G645" s="179"/>
      <c r="H645" s="179"/>
      <c r="I645" s="179"/>
      <c r="J645" s="179"/>
      <c r="K645" s="179"/>
      <c r="L645" s="179"/>
      <c r="M645" s="179"/>
      <c r="N645" s="179"/>
      <c r="O645" s="179"/>
      <c r="P645" s="179"/>
      <c r="Q645" s="179"/>
      <c r="R645" s="179"/>
    </row>
    <row r="646" spans="7:18" ht="12.75">
      <c r="G646" s="179"/>
      <c r="H646" s="179"/>
      <c r="I646" s="179"/>
      <c r="J646" s="179"/>
      <c r="K646" s="179"/>
      <c r="L646" s="179"/>
      <c r="M646" s="179"/>
      <c r="N646" s="179"/>
      <c r="O646" s="179"/>
      <c r="P646" s="179"/>
      <c r="Q646" s="179"/>
      <c r="R646" s="179"/>
    </row>
    <row r="647" spans="7:18" ht="12.75">
      <c r="G647" s="179"/>
      <c r="H647" s="179"/>
      <c r="I647" s="179"/>
      <c r="J647" s="179"/>
      <c r="K647" s="179"/>
      <c r="L647" s="179"/>
      <c r="M647" s="179"/>
      <c r="N647" s="179"/>
      <c r="O647" s="179"/>
      <c r="P647" s="179"/>
      <c r="Q647" s="179"/>
      <c r="R647" s="179"/>
    </row>
    <row r="648" spans="7:18" ht="12.75">
      <c r="G648" s="179"/>
      <c r="H648" s="179"/>
      <c r="I648" s="179"/>
      <c r="J648" s="179"/>
      <c r="K648" s="179"/>
      <c r="L648" s="179"/>
      <c r="M648" s="179"/>
      <c r="N648" s="179"/>
      <c r="O648" s="179"/>
      <c r="P648" s="179"/>
      <c r="Q648" s="179"/>
      <c r="R648" s="179"/>
    </row>
    <row r="649" spans="7:18" ht="12.75">
      <c r="G649" s="179"/>
      <c r="H649" s="179"/>
      <c r="I649" s="179"/>
      <c r="J649" s="179"/>
      <c r="K649" s="179"/>
      <c r="L649" s="179"/>
      <c r="M649" s="179"/>
      <c r="N649" s="179"/>
      <c r="O649" s="179"/>
      <c r="P649" s="179"/>
      <c r="Q649" s="179"/>
      <c r="R649" s="179"/>
    </row>
    <row r="650" spans="7:18" ht="12.75">
      <c r="G650" s="179"/>
      <c r="H650" s="179"/>
      <c r="I650" s="179"/>
      <c r="J650" s="179"/>
      <c r="K650" s="179"/>
      <c r="L650" s="179"/>
      <c r="M650" s="179"/>
      <c r="N650" s="179"/>
      <c r="O650" s="179"/>
      <c r="P650" s="179"/>
      <c r="Q650" s="179"/>
      <c r="R650" s="179"/>
    </row>
    <row r="651" spans="7:18" ht="12.75">
      <c r="G651" s="179"/>
      <c r="H651" s="179"/>
      <c r="I651" s="179"/>
      <c r="J651" s="179"/>
      <c r="K651" s="179"/>
      <c r="L651" s="179"/>
      <c r="M651" s="179"/>
      <c r="N651" s="179"/>
      <c r="O651" s="179"/>
      <c r="P651" s="179"/>
      <c r="Q651" s="179"/>
      <c r="R651" s="179"/>
    </row>
    <row r="652" spans="7:18" ht="12.75">
      <c r="G652" s="179"/>
      <c r="H652" s="179"/>
      <c r="I652" s="179"/>
      <c r="J652" s="179"/>
      <c r="K652" s="179"/>
      <c r="L652" s="179"/>
      <c r="M652" s="179"/>
      <c r="N652" s="179"/>
      <c r="O652" s="179"/>
      <c r="P652" s="179"/>
      <c r="Q652" s="179"/>
      <c r="R652" s="179"/>
    </row>
    <row r="653" spans="7:18" ht="12.75">
      <c r="G653" s="179"/>
      <c r="H653" s="179"/>
      <c r="I653" s="179"/>
      <c r="J653" s="179"/>
      <c r="K653" s="179"/>
      <c r="L653" s="179"/>
      <c r="M653" s="179"/>
      <c r="N653" s="179"/>
      <c r="O653" s="179"/>
      <c r="P653" s="179"/>
      <c r="Q653" s="179"/>
      <c r="R653" s="179"/>
    </row>
    <row r="654" spans="7:18" ht="12.75">
      <c r="G654" s="179"/>
      <c r="H654" s="179"/>
      <c r="I654" s="179"/>
      <c r="J654" s="179"/>
      <c r="K654" s="179"/>
      <c r="L654" s="179"/>
      <c r="M654" s="179"/>
      <c r="N654" s="179"/>
      <c r="O654" s="179"/>
      <c r="P654" s="179"/>
      <c r="Q654" s="179"/>
      <c r="R654" s="179"/>
    </row>
    <row r="655" spans="7:18" ht="12.75">
      <c r="G655" s="179"/>
      <c r="H655" s="179"/>
      <c r="I655" s="179"/>
      <c r="J655" s="179"/>
      <c r="K655" s="179"/>
      <c r="L655" s="179"/>
      <c r="M655" s="179"/>
      <c r="N655" s="179"/>
      <c r="O655" s="179"/>
      <c r="P655" s="179"/>
      <c r="Q655" s="179"/>
      <c r="R655" s="179"/>
    </row>
    <row r="656" spans="7:18" ht="12.75">
      <c r="G656" s="179"/>
      <c r="H656" s="179"/>
      <c r="I656" s="179"/>
      <c r="J656" s="179"/>
      <c r="K656" s="179"/>
      <c r="L656" s="179"/>
      <c r="M656" s="179"/>
      <c r="N656" s="179"/>
      <c r="O656" s="179"/>
      <c r="P656" s="179"/>
      <c r="Q656" s="179"/>
      <c r="R656" s="179"/>
    </row>
    <row r="657" spans="7:18" ht="12.75">
      <c r="G657" s="179"/>
      <c r="H657" s="179"/>
      <c r="I657" s="179"/>
      <c r="J657" s="179"/>
      <c r="K657" s="179"/>
      <c r="L657" s="179"/>
      <c r="M657" s="179"/>
      <c r="N657" s="179"/>
      <c r="O657" s="179"/>
      <c r="P657" s="179"/>
      <c r="Q657" s="179"/>
      <c r="R657" s="179"/>
    </row>
    <row r="658" spans="7:18" ht="12.75">
      <c r="G658" s="179"/>
      <c r="H658" s="179"/>
      <c r="I658" s="179"/>
      <c r="J658" s="179"/>
      <c r="K658" s="179"/>
      <c r="L658" s="179"/>
      <c r="M658" s="179"/>
      <c r="N658" s="179"/>
      <c r="O658" s="179"/>
      <c r="P658" s="179"/>
      <c r="Q658" s="179"/>
      <c r="R658" s="179"/>
    </row>
    <row r="659" spans="7:18" ht="12.75">
      <c r="G659" s="179"/>
      <c r="H659" s="179"/>
      <c r="I659" s="179"/>
      <c r="J659" s="179"/>
      <c r="K659" s="179"/>
      <c r="L659" s="179"/>
      <c r="M659" s="179"/>
      <c r="N659" s="179"/>
      <c r="O659" s="179"/>
      <c r="P659" s="179"/>
      <c r="Q659" s="179"/>
      <c r="R659" s="179"/>
    </row>
    <row r="660" spans="7:18" ht="12.75">
      <c r="G660" s="179"/>
      <c r="H660" s="179"/>
      <c r="I660" s="179"/>
      <c r="J660" s="179"/>
      <c r="K660" s="179"/>
      <c r="L660" s="179"/>
      <c r="M660" s="179"/>
      <c r="N660" s="179"/>
      <c r="O660" s="179"/>
      <c r="P660" s="179"/>
      <c r="Q660" s="179"/>
      <c r="R660" s="179"/>
    </row>
    <row r="661" spans="7:18" ht="12.75">
      <c r="G661" s="179"/>
      <c r="H661" s="179"/>
      <c r="I661" s="179"/>
      <c r="J661" s="179"/>
      <c r="K661" s="179"/>
      <c r="L661" s="179"/>
      <c r="M661" s="179"/>
      <c r="N661" s="179"/>
      <c r="O661" s="179"/>
      <c r="P661" s="179"/>
      <c r="Q661" s="179"/>
      <c r="R661" s="179"/>
    </row>
    <row r="662" spans="7:18" ht="12.75">
      <c r="G662" s="179"/>
      <c r="H662" s="179"/>
      <c r="I662" s="179"/>
      <c r="J662" s="179"/>
      <c r="K662" s="179"/>
      <c r="L662" s="179"/>
      <c r="M662" s="179"/>
      <c r="N662" s="179"/>
      <c r="O662" s="179"/>
      <c r="P662" s="179"/>
      <c r="Q662" s="179"/>
      <c r="R662" s="179"/>
    </row>
    <row r="663" spans="7:18" ht="12.75">
      <c r="G663" s="179"/>
      <c r="H663" s="179"/>
      <c r="I663" s="179"/>
      <c r="J663" s="179"/>
      <c r="K663" s="179"/>
      <c r="L663" s="179"/>
      <c r="M663" s="179"/>
      <c r="N663" s="179"/>
      <c r="O663" s="179"/>
      <c r="P663" s="179"/>
      <c r="Q663" s="179"/>
      <c r="R663" s="179"/>
    </row>
    <row r="664" spans="7:18" ht="12.75">
      <c r="G664" s="179"/>
      <c r="H664" s="179"/>
      <c r="I664" s="179"/>
      <c r="J664" s="179"/>
      <c r="K664" s="179"/>
      <c r="L664" s="179"/>
      <c r="M664" s="179"/>
      <c r="N664" s="179"/>
      <c r="O664" s="179"/>
      <c r="P664" s="179"/>
      <c r="Q664" s="179"/>
      <c r="R664" s="179"/>
    </row>
    <row r="665" spans="7:18" ht="12.75">
      <c r="G665" s="179"/>
      <c r="H665" s="179"/>
      <c r="I665" s="179"/>
      <c r="J665" s="179"/>
      <c r="K665" s="179"/>
      <c r="L665" s="179"/>
      <c r="M665" s="179"/>
      <c r="N665" s="179"/>
      <c r="O665" s="179"/>
      <c r="P665" s="179"/>
      <c r="Q665" s="179"/>
      <c r="R665" s="179"/>
    </row>
    <row r="666" spans="7:18" ht="12.75">
      <c r="G666" s="179"/>
      <c r="H666" s="179"/>
      <c r="I666" s="179"/>
      <c r="J666" s="179"/>
      <c r="K666" s="179"/>
      <c r="L666" s="179"/>
      <c r="M666" s="179"/>
      <c r="N666" s="179"/>
      <c r="O666" s="179"/>
      <c r="P666" s="179"/>
      <c r="Q666" s="179"/>
      <c r="R666" s="179"/>
    </row>
    <row r="667" spans="7:18" ht="12.75">
      <c r="G667" s="179"/>
      <c r="H667" s="179"/>
      <c r="I667" s="179"/>
      <c r="J667" s="179"/>
      <c r="K667" s="179"/>
      <c r="L667" s="179"/>
      <c r="M667" s="179"/>
      <c r="N667" s="179"/>
      <c r="O667" s="179"/>
      <c r="P667" s="179"/>
      <c r="Q667" s="179"/>
      <c r="R667" s="179"/>
    </row>
    <row r="668" spans="7:18" ht="12.75">
      <c r="G668" s="179"/>
      <c r="H668" s="179"/>
      <c r="I668" s="179"/>
      <c r="J668" s="179"/>
      <c r="K668" s="179"/>
      <c r="L668" s="179"/>
      <c r="M668" s="179"/>
      <c r="N668" s="179"/>
      <c r="O668" s="179"/>
      <c r="P668" s="179"/>
      <c r="Q668" s="179"/>
      <c r="R668" s="179"/>
    </row>
    <row r="669" spans="7:18" ht="12.75">
      <c r="G669" s="179"/>
      <c r="H669" s="179"/>
      <c r="I669" s="179"/>
      <c r="J669" s="179"/>
      <c r="K669" s="179"/>
      <c r="L669" s="179"/>
      <c r="M669" s="179"/>
      <c r="N669" s="179"/>
      <c r="O669" s="179"/>
      <c r="P669" s="179"/>
      <c r="Q669" s="179"/>
      <c r="R669" s="179"/>
    </row>
    <row r="670" spans="7:18" ht="12.75">
      <c r="G670" s="179"/>
      <c r="H670" s="179"/>
      <c r="I670" s="179"/>
      <c r="J670" s="179"/>
      <c r="K670" s="179"/>
      <c r="L670" s="179"/>
      <c r="M670" s="179"/>
      <c r="N670" s="179"/>
      <c r="O670" s="179"/>
      <c r="P670" s="179"/>
      <c r="Q670" s="179"/>
      <c r="R670" s="179"/>
    </row>
    <row r="671" spans="7:18" ht="12.75">
      <c r="G671" s="179"/>
      <c r="H671" s="179"/>
      <c r="I671" s="179"/>
      <c r="J671" s="179"/>
      <c r="K671" s="179"/>
      <c r="L671" s="179"/>
      <c r="M671" s="179"/>
      <c r="N671" s="179"/>
      <c r="O671" s="179"/>
      <c r="P671" s="179"/>
      <c r="Q671" s="179"/>
      <c r="R671" s="179"/>
    </row>
    <row r="672" spans="7:18" ht="12.75">
      <c r="G672" s="179"/>
      <c r="H672" s="179"/>
      <c r="I672" s="179"/>
      <c r="J672" s="179"/>
      <c r="K672" s="179"/>
      <c r="L672" s="179"/>
      <c r="M672" s="179"/>
      <c r="N672" s="179"/>
      <c r="O672" s="179"/>
      <c r="P672" s="179"/>
      <c r="Q672" s="179"/>
      <c r="R672" s="179"/>
    </row>
    <row r="673" spans="7:18" ht="12.75">
      <c r="G673" s="179"/>
      <c r="H673" s="179"/>
      <c r="I673" s="179"/>
      <c r="J673" s="179"/>
      <c r="K673" s="179"/>
      <c r="L673" s="179"/>
      <c r="M673" s="179"/>
      <c r="N673" s="179"/>
      <c r="O673" s="179"/>
      <c r="P673" s="179"/>
      <c r="Q673" s="179"/>
      <c r="R673" s="179"/>
    </row>
    <row r="674" spans="7:18" ht="12.75">
      <c r="G674" s="179"/>
      <c r="H674" s="179"/>
      <c r="I674" s="179"/>
      <c r="J674" s="179"/>
      <c r="K674" s="179"/>
      <c r="L674" s="179"/>
      <c r="M674" s="179"/>
      <c r="N674" s="179"/>
      <c r="O674" s="179"/>
      <c r="P674" s="179"/>
      <c r="Q674" s="179"/>
      <c r="R674" s="179"/>
    </row>
    <row r="675" spans="7:18" ht="12.75">
      <c r="G675" s="179"/>
      <c r="H675" s="179"/>
      <c r="I675" s="179"/>
      <c r="J675" s="179"/>
      <c r="K675" s="179"/>
      <c r="L675" s="179"/>
      <c r="M675" s="179"/>
      <c r="N675" s="179"/>
      <c r="O675" s="179"/>
      <c r="P675" s="179"/>
      <c r="Q675" s="179"/>
      <c r="R675" s="179"/>
    </row>
    <row r="676" spans="7:18" ht="12.75">
      <c r="G676" s="179"/>
      <c r="H676" s="179"/>
      <c r="I676" s="179"/>
      <c r="J676" s="179"/>
      <c r="K676" s="179"/>
      <c r="L676" s="179"/>
      <c r="M676" s="179"/>
      <c r="N676" s="179"/>
      <c r="O676" s="179"/>
      <c r="P676" s="179"/>
      <c r="Q676" s="179"/>
      <c r="R676" s="179"/>
    </row>
    <row r="677" spans="7:18" ht="12.75">
      <c r="G677" s="179"/>
      <c r="H677" s="179"/>
      <c r="I677" s="179"/>
      <c r="J677" s="179"/>
      <c r="K677" s="179"/>
      <c r="L677" s="179"/>
      <c r="M677" s="179"/>
      <c r="N677" s="179"/>
      <c r="O677" s="179"/>
      <c r="P677" s="179"/>
      <c r="Q677" s="179"/>
      <c r="R677" s="179"/>
    </row>
    <row r="678" spans="7:18" ht="12.75">
      <c r="G678" s="179"/>
      <c r="H678" s="179"/>
      <c r="I678" s="179"/>
      <c r="J678" s="179"/>
      <c r="K678" s="179"/>
      <c r="L678" s="179"/>
      <c r="M678" s="179"/>
      <c r="N678" s="179"/>
      <c r="O678" s="179"/>
      <c r="P678" s="179"/>
      <c r="Q678" s="179"/>
      <c r="R678" s="179"/>
    </row>
    <row r="679" spans="7:18" ht="12.75">
      <c r="G679" s="179"/>
      <c r="H679" s="179"/>
      <c r="I679" s="179"/>
      <c r="J679" s="179"/>
      <c r="K679" s="179"/>
      <c r="L679" s="179"/>
      <c r="M679" s="179"/>
      <c r="N679" s="179"/>
      <c r="O679" s="179"/>
      <c r="P679" s="179"/>
      <c r="Q679" s="179"/>
      <c r="R679" s="179"/>
    </row>
    <row r="680" spans="7:18" ht="12.75">
      <c r="G680" s="179"/>
      <c r="H680" s="179"/>
      <c r="I680" s="179"/>
      <c r="J680" s="179"/>
      <c r="K680" s="179"/>
      <c r="L680" s="179"/>
      <c r="M680" s="179"/>
      <c r="N680" s="179"/>
      <c r="O680" s="179"/>
      <c r="P680" s="179"/>
      <c r="Q680" s="179"/>
      <c r="R680" s="179"/>
    </row>
    <row r="681" spans="7:18" ht="12.75">
      <c r="G681" s="179"/>
      <c r="H681" s="179"/>
      <c r="I681" s="179"/>
      <c r="J681" s="179"/>
      <c r="K681" s="179"/>
      <c r="L681" s="179"/>
      <c r="M681" s="179"/>
      <c r="N681" s="179"/>
      <c r="O681" s="179"/>
      <c r="P681" s="179"/>
      <c r="Q681" s="179"/>
      <c r="R681" s="179"/>
    </row>
    <row r="682" spans="7:18" ht="12.75">
      <c r="G682" s="179"/>
      <c r="H682" s="179"/>
      <c r="I682" s="179"/>
      <c r="J682" s="179"/>
      <c r="K682" s="179"/>
      <c r="L682" s="179"/>
      <c r="M682" s="179"/>
      <c r="N682" s="179"/>
      <c r="O682" s="179"/>
      <c r="P682" s="179"/>
      <c r="Q682" s="179"/>
      <c r="R682" s="179"/>
    </row>
    <row r="683" spans="7:18" ht="12.75">
      <c r="G683" s="179"/>
      <c r="H683" s="179"/>
      <c r="I683" s="179"/>
      <c r="J683" s="179"/>
      <c r="K683" s="179"/>
      <c r="L683" s="179"/>
      <c r="M683" s="179"/>
      <c r="N683" s="179"/>
      <c r="O683" s="179"/>
      <c r="P683" s="179"/>
      <c r="Q683" s="179"/>
      <c r="R683" s="179"/>
    </row>
    <row r="684" spans="7:18" ht="12.75">
      <c r="G684" s="179"/>
      <c r="H684" s="179"/>
      <c r="I684" s="179"/>
      <c r="J684" s="179"/>
      <c r="K684" s="179"/>
      <c r="L684" s="179"/>
      <c r="M684" s="179"/>
      <c r="N684" s="179"/>
      <c r="O684" s="179"/>
      <c r="P684" s="179"/>
      <c r="Q684" s="179"/>
      <c r="R684" s="179"/>
    </row>
    <row r="685" spans="7:18" ht="12.75">
      <c r="G685" s="179"/>
      <c r="H685" s="179"/>
      <c r="I685" s="179"/>
      <c r="J685" s="179"/>
      <c r="K685" s="179"/>
      <c r="L685" s="179"/>
      <c r="M685" s="179"/>
      <c r="N685" s="179"/>
      <c r="O685" s="179"/>
      <c r="P685" s="179"/>
      <c r="Q685" s="179"/>
      <c r="R685" s="179"/>
    </row>
    <row r="686" spans="7:18" ht="12.75">
      <c r="G686" s="179"/>
      <c r="H686" s="179"/>
      <c r="I686" s="179"/>
      <c r="J686" s="179"/>
      <c r="K686" s="179"/>
      <c r="L686" s="179"/>
      <c r="M686" s="179"/>
      <c r="N686" s="179"/>
      <c r="O686" s="179"/>
      <c r="P686" s="179"/>
      <c r="Q686" s="179"/>
      <c r="R686" s="179"/>
    </row>
    <row r="687" spans="7:18" ht="12.75">
      <c r="G687" s="179"/>
      <c r="H687" s="179"/>
      <c r="I687" s="179"/>
      <c r="J687" s="179"/>
      <c r="K687" s="179"/>
      <c r="L687" s="179"/>
      <c r="M687" s="179"/>
      <c r="N687" s="179"/>
      <c r="O687" s="179"/>
      <c r="P687" s="179"/>
      <c r="Q687" s="179"/>
      <c r="R687" s="179"/>
    </row>
    <row r="688" spans="7:18" ht="12.75">
      <c r="G688" s="179"/>
      <c r="H688" s="179"/>
      <c r="I688" s="179"/>
      <c r="J688" s="179"/>
      <c r="K688" s="179"/>
      <c r="L688" s="179"/>
      <c r="M688" s="179"/>
      <c r="N688" s="179"/>
      <c r="O688" s="179"/>
      <c r="P688" s="179"/>
      <c r="Q688" s="179"/>
      <c r="R688" s="179"/>
    </row>
    <row r="689" spans="7:18" ht="12.75">
      <c r="G689" s="179"/>
      <c r="H689" s="179"/>
      <c r="I689" s="179"/>
      <c r="J689" s="179"/>
      <c r="K689" s="179"/>
      <c r="L689" s="179"/>
      <c r="M689" s="179"/>
      <c r="N689" s="179"/>
      <c r="O689" s="179"/>
      <c r="P689" s="179"/>
      <c r="Q689" s="179"/>
      <c r="R689" s="179"/>
    </row>
    <row r="690" spans="7:18" ht="12.75">
      <c r="G690" s="179"/>
      <c r="H690" s="179"/>
      <c r="I690" s="179"/>
      <c r="J690" s="179"/>
      <c r="K690" s="179"/>
      <c r="L690" s="179"/>
      <c r="M690" s="179"/>
      <c r="N690" s="179"/>
      <c r="O690" s="179"/>
      <c r="P690" s="179"/>
      <c r="Q690" s="179"/>
      <c r="R690" s="179"/>
    </row>
    <row r="691" spans="7:18" ht="12.75">
      <c r="G691" s="179"/>
      <c r="H691" s="179"/>
      <c r="I691" s="179"/>
      <c r="J691" s="179"/>
      <c r="K691" s="179"/>
      <c r="L691" s="179"/>
      <c r="M691" s="179"/>
      <c r="N691" s="179"/>
      <c r="O691" s="179"/>
      <c r="P691" s="179"/>
      <c r="Q691" s="179"/>
      <c r="R691" s="179"/>
    </row>
    <row r="692" spans="7:18" ht="12.75">
      <c r="G692" s="179"/>
      <c r="H692" s="179"/>
      <c r="I692" s="179"/>
      <c r="J692" s="179"/>
      <c r="K692" s="179"/>
      <c r="L692" s="179"/>
      <c r="M692" s="179"/>
      <c r="N692" s="179"/>
      <c r="O692" s="179"/>
      <c r="P692" s="179"/>
      <c r="Q692" s="179"/>
      <c r="R692" s="179"/>
    </row>
    <row r="693" spans="7:18" ht="12.75">
      <c r="G693" s="179"/>
      <c r="H693" s="179"/>
      <c r="I693" s="179"/>
      <c r="J693" s="179"/>
      <c r="K693" s="179"/>
      <c r="L693" s="179"/>
      <c r="M693" s="179"/>
      <c r="N693" s="179"/>
      <c r="O693" s="179"/>
      <c r="P693" s="179"/>
      <c r="Q693" s="179"/>
      <c r="R693" s="179"/>
    </row>
    <row r="694" spans="7:18" ht="12.75">
      <c r="G694" s="179"/>
      <c r="H694" s="179"/>
      <c r="I694" s="179"/>
      <c r="J694" s="179"/>
      <c r="K694" s="179"/>
      <c r="L694" s="179"/>
      <c r="M694" s="179"/>
      <c r="N694" s="179"/>
      <c r="O694" s="179"/>
      <c r="P694" s="179"/>
      <c r="Q694" s="179"/>
      <c r="R694" s="179"/>
    </row>
    <row r="695" spans="7:18" ht="12.75">
      <c r="G695" s="179"/>
      <c r="H695" s="179"/>
      <c r="I695" s="179"/>
      <c r="J695" s="179"/>
      <c r="K695" s="179"/>
      <c r="L695" s="179"/>
      <c r="M695" s="179"/>
      <c r="N695" s="179"/>
      <c r="O695" s="179"/>
      <c r="P695" s="179"/>
      <c r="Q695" s="179"/>
      <c r="R695" s="179"/>
    </row>
    <row r="696" spans="7:18" ht="12.75">
      <c r="G696" s="179"/>
      <c r="H696" s="179"/>
      <c r="I696" s="179"/>
      <c r="J696" s="179"/>
      <c r="K696" s="179"/>
      <c r="L696" s="179"/>
      <c r="M696" s="179"/>
      <c r="N696" s="179"/>
      <c r="O696" s="179"/>
      <c r="P696" s="179"/>
      <c r="Q696" s="179"/>
      <c r="R696" s="179"/>
    </row>
    <row r="697" spans="7:18" ht="12.75">
      <c r="G697" s="179"/>
      <c r="H697" s="179"/>
      <c r="I697" s="179"/>
      <c r="J697" s="179"/>
      <c r="K697" s="179"/>
      <c r="L697" s="179"/>
      <c r="M697" s="179"/>
      <c r="N697" s="179"/>
      <c r="O697" s="179"/>
      <c r="P697" s="179"/>
      <c r="Q697" s="179"/>
      <c r="R697" s="179"/>
    </row>
    <row r="698" spans="7:18" ht="12.75">
      <c r="G698" s="179"/>
      <c r="H698" s="179"/>
      <c r="I698" s="179"/>
      <c r="J698" s="179"/>
      <c r="K698" s="179"/>
      <c r="L698" s="179"/>
      <c r="M698" s="179"/>
      <c r="N698" s="179"/>
      <c r="O698" s="179"/>
      <c r="P698" s="179"/>
      <c r="Q698" s="179"/>
      <c r="R698" s="179"/>
    </row>
    <row r="699" spans="7:18" ht="12.75">
      <c r="G699" s="179"/>
      <c r="H699" s="179"/>
      <c r="I699" s="179"/>
      <c r="J699" s="179"/>
      <c r="K699" s="179"/>
      <c r="L699" s="179"/>
      <c r="M699" s="179"/>
      <c r="N699" s="179"/>
      <c r="O699" s="179"/>
      <c r="P699" s="179"/>
      <c r="Q699" s="179"/>
      <c r="R699" s="179"/>
    </row>
    <row r="700" spans="7:18" ht="12.75">
      <c r="G700" s="179"/>
      <c r="H700" s="179"/>
      <c r="I700" s="179"/>
      <c r="J700" s="179"/>
      <c r="K700" s="179"/>
      <c r="L700" s="179"/>
      <c r="M700" s="179"/>
      <c r="N700" s="179"/>
      <c r="O700" s="179"/>
      <c r="P700" s="179"/>
      <c r="Q700" s="179"/>
      <c r="R700" s="179"/>
    </row>
    <row r="701" spans="7:18" ht="12.75">
      <c r="G701" s="179"/>
      <c r="H701" s="179"/>
      <c r="I701" s="179"/>
      <c r="J701" s="179"/>
      <c r="K701" s="179"/>
      <c r="L701" s="179"/>
      <c r="M701" s="179"/>
      <c r="N701" s="179"/>
      <c r="O701" s="179"/>
      <c r="P701" s="179"/>
      <c r="Q701" s="179"/>
      <c r="R701" s="179"/>
    </row>
    <row r="702" spans="7:18" ht="12.75">
      <c r="G702" s="179"/>
      <c r="H702" s="179"/>
      <c r="I702" s="179"/>
      <c r="J702" s="179"/>
      <c r="K702" s="179"/>
      <c r="L702" s="179"/>
      <c r="M702" s="179"/>
      <c r="N702" s="179"/>
      <c r="O702" s="179"/>
      <c r="P702" s="179"/>
      <c r="Q702" s="179"/>
      <c r="R702" s="179"/>
    </row>
    <row r="703" spans="7:18" ht="12.75">
      <c r="G703" s="179"/>
      <c r="H703" s="179"/>
      <c r="I703" s="179"/>
      <c r="J703" s="179"/>
      <c r="K703" s="179"/>
      <c r="L703" s="179"/>
      <c r="M703" s="179"/>
      <c r="N703" s="179"/>
      <c r="O703" s="179"/>
      <c r="P703" s="179"/>
      <c r="Q703" s="179"/>
      <c r="R703" s="179"/>
    </row>
    <row r="704" spans="7:18" ht="12.75">
      <c r="G704" s="179"/>
      <c r="H704" s="179"/>
      <c r="I704" s="179"/>
      <c r="J704" s="179"/>
      <c r="K704" s="179"/>
      <c r="L704" s="179"/>
      <c r="M704" s="179"/>
      <c r="N704" s="179"/>
      <c r="O704" s="179"/>
      <c r="P704" s="179"/>
      <c r="Q704" s="179"/>
      <c r="R704" s="179"/>
    </row>
    <row r="705" spans="7:18" ht="12.75">
      <c r="G705" s="179"/>
      <c r="H705" s="179"/>
      <c r="I705" s="179"/>
      <c r="J705" s="179"/>
      <c r="K705" s="179"/>
      <c r="L705" s="179"/>
      <c r="M705" s="179"/>
      <c r="N705" s="179"/>
      <c r="O705" s="179"/>
      <c r="P705" s="179"/>
      <c r="Q705" s="179"/>
      <c r="R705" s="179"/>
    </row>
    <row r="706" spans="7:18" ht="12.75">
      <c r="G706" s="179"/>
      <c r="H706" s="179"/>
      <c r="I706" s="179"/>
      <c r="J706" s="179"/>
      <c r="K706" s="179"/>
      <c r="L706" s="179"/>
      <c r="M706" s="179"/>
      <c r="N706" s="179"/>
      <c r="O706" s="179"/>
      <c r="P706" s="179"/>
      <c r="Q706" s="179"/>
      <c r="R706" s="179"/>
    </row>
    <row r="707" spans="7:18" ht="12.75">
      <c r="G707" s="179"/>
      <c r="H707" s="179"/>
      <c r="I707" s="179"/>
      <c r="J707" s="179"/>
      <c r="K707" s="179"/>
      <c r="L707" s="179"/>
      <c r="M707" s="179"/>
      <c r="N707" s="179"/>
      <c r="O707" s="179"/>
      <c r="P707" s="179"/>
      <c r="Q707" s="179"/>
      <c r="R707" s="179"/>
    </row>
    <row r="708" spans="7:18" ht="12.75">
      <c r="G708" s="179"/>
      <c r="H708" s="179"/>
      <c r="I708" s="179"/>
      <c r="J708" s="179"/>
      <c r="K708" s="179"/>
      <c r="L708" s="179"/>
      <c r="M708" s="179"/>
      <c r="N708" s="179"/>
      <c r="O708" s="179"/>
      <c r="P708" s="179"/>
      <c r="Q708" s="179"/>
      <c r="R708" s="179"/>
    </row>
    <row r="709" spans="7:18" ht="12.75">
      <c r="G709" s="179"/>
      <c r="H709" s="179"/>
      <c r="I709" s="179"/>
      <c r="J709" s="179"/>
      <c r="K709" s="179"/>
      <c r="L709" s="179"/>
      <c r="M709" s="179"/>
      <c r="N709" s="179"/>
      <c r="O709" s="179"/>
      <c r="P709" s="179"/>
      <c r="Q709" s="179"/>
      <c r="R709" s="179"/>
    </row>
    <row r="710" spans="7:18" ht="12.75">
      <c r="G710" s="179"/>
      <c r="H710" s="179"/>
      <c r="I710" s="179"/>
      <c r="J710" s="179"/>
      <c r="K710" s="179"/>
      <c r="L710" s="179"/>
      <c r="M710" s="179"/>
      <c r="N710" s="179"/>
      <c r="O710" s="179"/>
      <c r="P710" s="179"/>
      <c r="Q710" s="179"/>
      <c r="R710" s="179"/>
    </row>
    <row r="711" spans="7:18" ht="12.75">
      <c r="G711" s="179"/>
      <c r="H711" s="179"/>
      <c r="I711" s="179"/>
      <c r="J711" s="179"/>
      <c r="K711" s="179"/>
      <c r="L711" s="179"/>
      <c r="M711" s="179"/>
      <c r="N711" s="179"/>
      <c r="O711" s="179"/>
      <c r="P711" s="179"/>
      <c r="Q711" s="179"/>
      <c r="R711" s="179"/>
    </row>
    <row r="712" spans="7:18" ht="12.75">
      <c r="G712" s="179"/>
      <c r="H712" s="179"/>
      <c r="I712" s="179"/>
      <c r="J712" s="179"/>
      <c r="K712" s="179"/>
      <c r="L712" s="179"/>
      <c r="M712" s="179"/>
      <c r="N712" s="179"/>
      <c r="O712" s="179"/>
      <c r="P712" s="179"/>
      <c r="Q712" s="179"/>
      <c r="R712" s="179"/>
    </row>
    <row r="713" spans="7:18" ht="12.75">
      <c r="G713" s="179"/>
      <c r="H713" s="179"/>
      <c r="I713" s="179"/>
      <c r="J713" s="179"/>
      <c r="K713" s="179"/>
      <c r="L713" s="179"/>
      <c r="M713" s="179"/>
      <c r="N713" s="179"/>
      <c r="O713" s="179"/>
      <c r="P713" s="179"/>
      <c r="Q713" s="179"/>
      <c r="R713" s="179"/>
    </row>
    <row r="714" spans="7:18" ht="12.75">
      <c r="G714" s="179"/>
      <c r="H714" s="179"/>
      <c r="I714" s="179"/>
      <c r="J714" s="179"/>
      <c r="K714" s="179"/>
      <c r="L714" s="179"/>
      <c r="M714" s="179"/>
      <c r="N714" s="179"/>
      <c r="O714" s="179"/>
      <c r="P714" s="179"/>
      <c r="Q714" s="179"/>
      <c r="R714" s="179"/>
    </row>
    <row r="715" spans="7:18" ht="12.75">
      <c r="G715" s="179"/>
      <c r="H715" s="179"/>
      <c r="I715" s="179"/>
      <c r="J715" s="179"/>
      <c r="K715" s="179"/>
      <c r="L715" s="179"/>
      <c r="M715" s="179"/>
      <c r="N715" s="179"/>
      <c r="O715" s="179"/>
      <c r="P715" s="179"/>
      <c r="Q715" s="179"/>
      <c r="R715" s="179"/>
    </row>
    <row r="716" spans="7:18" ht="12.75">
      <c r="G716" s="179"/>
      <c r="H716" s="179"/>
      <c r="I716" s="179"/>
      <c r="J716" s="179"/>
      <c r="K716" s="179"/>
      <c r="L716" s="179"/>
      <c r="M716" s="179"/>
      <c r="N716" s="179"/>
      <c r="O716" s="179"/>
      <c r="P716" s="179"/>
      <c r="Q716" s="179"/>
      <c r="R716" s="179"/>
    </row>
    <row r="717" spans="7:18" ht="12.75">
      <c r="G717" s="179"/>
      <c r="H717" s="179"/>
      <c r="I717" s="179"/>
      <c r="J717" s="179"/>
      <c r="K717" s="179"/>
      <c r="L717" s="179"/>
      <c r="M717" s="179"/>
      <c r="N717" s="179"/>
      <c r="O717" s="179"/>
      <c r="P717" s="179"/>
      <c r="Q717" s="179"/>
      <c r="R717" s="179"/>
    </row>
    <row r="718" spans="7:18" ht="12.75">
      <c r="G718" s="179"/>
      <c r="H718" s="179"/>
      <c r="I718" s="179"/>
      <c r="J718" s="179"/>
      <c r="K718" s="179"/>
      <c r="L718" s="179"/>
      <c r="M718" s="179"/>
      <c r="N718" s="179"/>
      <c r="O718" s="179"/>
      <c r="P718" s="179"/>
      <c r="Q718" s="179"/>
      <c r="R718" s="179"/>
    </row>
    <row r="719" spans="7:18" ht="12.75">
      <c r="G719" s="179"/>
      <c r="H719" s="179"/>
      <c r="I719" s="179"/>
      <c r="J719" s="179"/>
      <c r="K719" s="179"/>
      <c r="L719" s="179"/>
      <c r="M719" s="179"/>
      <c r="N719" s="179"/>
      <c r="O719" s="179"/>
      <c r="P719" s="179"/>
      <c r="Q719" s="179"/>
      <c r="R719" s="179"/>
    </row>
    <row r="720" spans="7:18" ht="12.75">
      <c r="G720" s="179"/>
      <c r="H720" s="179"/>
      <c r="I720" s="179"/>
      <c r="J720" s="179"/>
      <c r="K720" s="179"/>
      <c r="L720" s="179"/>
      <c r="M720" s="179"/>
      <c r="N720" s="179"/>
      <c r="O720" s="179"/>
      <c r="P720" s="179"/>
      <c r="Q720" s="179"/>
      <c r="R720" s="179"/>
    </row>
    <row r="721" spans="7:18" ht="12.75">
      <c r="G721" s="179"/>
      <c r="H721" s="179"/>
      <c r="I721" s="179"/>
      <c r="J721" s="179"/>
      <c r="K721" s="179"/>
      <c r="L721" s="179"/>
      <c r="M721" s="179"/>
      <c r="N721" s="179"/>
      <c r="O721" s="179"/>
      <c r="P721" s="179"/>
      <c r="Q721" s="179"/>
      <c r="R721" s="179"/>
    </row>
    <row r="722" spans="7:18" ht="12.75">
      <c r="G722" s="179"/>
      <c r="H722" s="179"/>
      <c r="I722" s="179"/>
      <c r="J722" s="179"/>
      <c r="K722" s="179"/>
      <c r="L722" s="179"/>
      <c r="M722" s="179"/>
      <c r="N722" s="179"/>
      <c r="O722" s="179"/>
      <c r="P722" s="179"/>
      <c r="Q722" s="179"/>
      <c r="R722" s="179"/>
    </row>
    <row r="723" spans="7:18" ht="12.75">
      <c r="G723" s="179"/>
      <c r="H723" s="179"/>
      <c r="I723" s="179"/>
      <c r="J723" s="179"/>
      <c r="K723" s="179"/>
      <c r="L723" s="179"/>
      <c r="M723" s="179"/>
      <c r="N723" s="179"/>
      <c r="O723" s="179"/>
      <c r="P723" s="179"/>
      <c r="Q723" s="179"/>
      <c r="R723" s="179"/>
    </row>
    <row r="724" spans="7:18" ht="12.75">
      <c r="G724" s="179"/>
      <c r="H724" s="179"/>
      <c r="I724" s="179"/>
      <c r="J724" s="179"/>
      <c r="K724" s="179"/>
      <c r="L724" s="179"/>
      <c r="M724" s="179"/>
      <c r="N724" s="179"/>
      <c r="O724" s="179"/>
      <c r="P724" s="179"/>
      <c r="Q724" s="179"/>
      <c r="R724" s="179"/>
    </row>
    <row r="725" spans="7:18" ht="12.75">
      <c r="G725" s="179"/>
      <c r="H725" s="179"/>
      <c r="I725" s="179"/>
      <c r="J725" s="179"/>
      <c r="K725" s="179"/>
      <c r="L725" s="179"/>
      <c r="M725" s="179"/>
      <c r="N725" s="179"/>
      <c r="O725" s="179"/>
      <c r="P725" s="179"/>
      <c r="Q725" s="179"/>
      <c r="R725" s="179"/>
    </row>
    <row r="726" spans="7:18" ht="12.75">
      <c r="G726" s="179"/>
      <c r="H726" s="179"/>
      <c r="I726" s="179"/>
      <c r="J726" s="179"/>
      <c r="K726" s="179"/>
      <c r="L726" s="179"/>
      <c r="M726" s="179"/>
      <c r="N726" s="179"/>
      <c r="O726" s="179"/>
      <c r="P726" s="179"/>
      <c r="Q726" s="179"/>
      <c r="R726" s="179"/>
    </row>
    <row r="727" spans="7:18" ht="12.75">
      <c r="G727" s="179"/>
      <c r="H727" s="179"/>
      <c r="I727" s="179"/>
      <c r="J727" s="179"/>
      <c r="K727" s="179"/>
      <c r="L727" s="179"/>
      <c r="M727" s="179"/>
      <c r="N727" s="179"/>
      <c r="O727" s="179"/>
      <c r="P727" s="179"/>
      <c r="Q727" s="179"/>
      <c r="R727" s="179"/>
    </row>
    <row r="728" spans="7:18" ht="12.75">
      <c r="G728" s="179"/>
      <c r="H728" s="179"/>
      <c r="I728" s="179"/>
      <c r="J728" s="179"/>
      <c r="K728" s="179"/>
      <c r="L728" s="179"/>
      <c r="M728" s="179"/>
      <c r="N728" s="179"/>
      <c r="O728" s="179"/>
      <c r="P728" s="179"/>
      <c r="Q728" s="179"/>
      <c r="R728" s="179"/>
    </row>
    <row r="729" spans="7:18" ht="12.75">
      <c r="G729" s="179"/>
      <c r="H729" s="179"/>
      <c r="I729" s="179"/>
      <c r="J729" s="179"/>
      <c r="K729" s="179"/>
      <c r="L729" s="179"/>
      <c r="M729" s="179"/>
      <c r="N729" s="179"/>
      <c r="O729" s="179"/>
      <c r="P729" s="179"/>
      <c r="Q729" s="179"/>
      <c r="R729" s="179"/>
    </row>
    <row r="730" spans="7:18" ht="12.75">
      <c r="G730" s="179"/>
      <c r="H730" s="179"/>
      <c r="I730" s="179"/>
      <c r="J730" s="179"/>
      <c r="K730" s="179"/>
      <c r="L730" s="179"/>
      <c r="M730" s="179"/>
      <c r="N730" s="179"/>
      <c r="O730" s="179"/>
      <c r="P730" s="179"/>
      <c r="Q730" s="179"/>
      <c r="R730" s="179"/>
    </row>
    <row r="731" spans="7:18" ht="12.75">
      <c r="G731" s="179"/>
      <c r="H731" s="179"/>
      <c r="I731" s="179"/>
      <c r="J731" s="179"/>
      <c r="K731" s="179"/>
      <c r="L731" s="179"/>
      <c r="M731" s="179"/>
      <c r="N731" s="179"/>
      <c r="O731" s="179"/>
      <c r="P731" s="179"/>
      <c r="Q731" s="179"/>
      <c r="R731" s="179"/>
    </row>
    <row r="732" spans="7:18" ht="12.75">
      <c r="G732" s="179"/>
      <c r="H732" s="179"/>
      <c r="I732" s="179"/>
      <c r="J732" s="179"/>
      <c r="K732" s="179"/>
      <c r="L732" s="179"/>
      <c r="M732" s="179"/>
      <c r="N732" s="179"/>
      <c r="O732" s="179"/>
      <c r="P732" s="179"/>
      <c r="Q732" s="179"/>
      <c r="R732" s="179"/>
    </row>
    <row r="733" spans="7:18" ht="12.75">
      <c r="G733" s="179"/>
      <c r="H733" s="179"/>
      <c r="I733" s="179"/>
      <c r="J733" s="179"/>
      <c r="K733" s="179"/>
      <c r="L733" s="179"/>
      <c r="M733" s="179"/>
      <c r="N733" s="179"/>
      <c r="O733" s="179"/>
      <c r="P733" s="179"/>
      <c r="Q733" s="179"/>
      <c r="R733" s="179"/>
    </row>
    <row r="734" spans="7:18" ht="12.75">
      <c r="G734" s="179"/>
      <c r="H734" s="179"/>
      <c r="I734" s="179"/>
      <c r="J734" s="179"/>
      <c r="K734" s="179"/>
      <c r="L734" s="179"/>
      <c r="M734" s="179"/>
      <c r="N734" s="179"/>
      <c r="O734" s="179"/>
      <c r="P734" s="179"/>
      <c r="Q734" s="179"/>
      <c r="R734" s="179"/>
    </row>
    <row r="735" spans="7:18" ht="12.75">
      <c r="G735" s="179"/>
      <c r="H735" s="179"/>
      <c r="I735" s="179"/>
      <c r="J735" s="179"/>
      <c r="K735" s="179"/>
      <c r="L735" s="179"/>
      <c r="M735" s="179"/>
      <c r="N735" s="179"/>
      <c r="O735" s="179"/>
      <c r="P735" s="179"/>
      <c r="Q735" s="179"/>
      <c r="R735" s="179"/>
    </row>
    <row r="736" spans="7:18" ht="12.75">
      <c r="G736" s="179"/>
      <c r="H736" s="179"/>
      <c r="I736" s="179"/>
      <c r="J736" s="179"/>
      <c r="K736" s="179"/>
      <c r="L736" s="179"/>
      <c r="M736" s="179"/>
      <c r="N736" s="179"/>
      <c r="O736" s="179"/>
      <c r="P736" s="179"/>
      <c r="Q736" s="179"/>
      <c r="R736" s="179"/>
    </row>
    <row r="737" spans="7:18" ht="12.75">
      <c r="G737" s="179"/>
      <c r="H737" s="179"/>
      <c r="I737" s="179"/>
      <c r="J737" s="179"/>
      <c r="K737" s="179"/>
      <c r="L737" s="179"/>
      <c r="M737" s="179"/>
      <c r="N737" s="179"/>
      <c r="O737" s="179"/>
      <c r="P737" s="179"/>
      <c r="Q737" s="179"/>
      <c r="R737" s="179"/>
    </row>
    <row r="738" spans="7:18" ht="12.75">
      <c r="G738" s="179"/>
      <c r="H738" s="179"/>
      <c r="I738" s="179"/>
      <c r="J738" s="179"/>
      <c r="K738" s="179"/>
      <c r="L738" s="179"/>
      <c r="M738" s="179"/>
      <c r="N738" s="179"/>
      <c r="O738" s="179"/>
      <c r="P738" s="179"/>
      <c r="Q738" s="179"/>
      <c r="R738" s="179"/>
    </row>
    <row r="739" spans="7:18" ht="12.75">
      <c r="G739" s="179"/>
      <c r="H739" s="179"/>
      <c r="I739" s="179"/>
      <c r="J739" s="179"/>
      <c r="K739" s="179"/>
      <c r="L739" s="179"/>
      <c r="M739" s="179"/>
      <c r="N739" s="179"/>
      <c r="O739" s="179"/>
      <c r="P739" s="179"/>
      <c r="Q739" s="179"/>
      <c r="R739" s="179"/>
    </row>
    <row r="740" spans="7:18" ht="12.75">
      <c r="G740" s="179"/>
      <c r="H740" s="179"/>
      <c r="I740" s="179"/>
      <c r="J740" s="179"/>
      <c r="K740" s="179"/>
      <c r="L740" s="179"/>
      <c r="M740" s="179"/>
      <c r="N740" s="179"/>
      <c r="O740" s="179"/>
      <c r="P740" s="179"/>
      <c r="Q740" s="179"/>
      <c r="R740" s="179"/>
    </row>
    <row r="741" spans="7:18" ht="12.75">
      <c r="G741" s="179"/>
      <c r="H741" s="179"/>
      <c r="I741" s="179"/>
      <c r="J741" s="179"/>
      <c r="K741" s="179"/>
      <c r="L741" s="179"/>
      <c r="M741" s="179"/>
      <c r="N741" s="179"/>
      <c r="O741" s="179"/>
      <c r="P741" s="179"/>
      <c r="Q741" s="179"/>
      <c r="R741" s="179"/>
    </row>
    <row r="742" spans="7:18" ht="12.75">
      <c r="G742" s="179"/>
      <c r="H742" s="179"/>
      <c r="I742" s="179"/>
      <c r="J742" s="179"/>
      <c r="K742" s="179"/>
      <c r="L742" s="179"/>
      <c r="M742" s="179"/>
      <c r="N742" s="179"/>
      <c r="O742" s="179"/>
      <c r="P742" s="179"/>
      <c r="Q742" s="179"/>
      <c r="R742" s="179"/>
    </row>
    <row r="743" spans="7:18" ht="12.75">
      <c r="G743" s="179"/>
      <c r="H743" s="179"/>
      <c r="I743" s="179"/>
      <c r="J743" s="179"/>
      <c r="K743" s="179"/>
      <c r="L743" s="179"/>
      <c r="M743" s="179"/>
      <c r="N743" s="179"/>
      <c r="O743" s="179"/>
      <c r="P743" s="179"/>
      <c r="Q743" s="179"/>
      <c r="R743" s="179"/>
    </row>
    <row r="744" spans="7:18" ht="12.75">
      <c r="G744" s="179"/>
      <c r="H744" s="179"/>
      <c r="I744" s="179"/>
      <c r="J744" s="179"/>
      <c r="K744" s="179"/>
      <c r="L744" s="179"/>
      <c r="M744" s="179"/>
      <c r="N744" s="179"/>
      <c r="O744" s="179"/>
      <c r="P744" s="179"/>
      <c r="Q744" s="179"/>
      <c r="R744" s="179"/>
    </row>
    <row r="745" spans="7:18" ht="12.75">
      <c r="G745" s="179"/>
      <c r="H745" s="179"/>
      <c r="I745" s="179"/>
      <c r="J745" s="179"/>
      <c r="K745" s="179"/>
      <c r="L745" s="179"/>
      <c r="M745" s="179"/>
      <c r="N745" s="179"/>
      <c r="O745" s="179"/>
      <c r="P745" s="179"/>
      <c r="Q745" s="179"/>
      <c r="R745" s="179"/>
    </row>
    <row r="746" spans="7:18" ht="12.75">
      <c r="G746" s="179"/>
      <c r="H746" s="179"/>
      <c r="I746" s="179"/>
      <c r="J746" s="179"/>
      <c r="K746" s="179"/>
      <c r="L746" s="179"/>
      <c r="M746" s="179"/>
      <c r="N746" s="179"/>
      <c r="O746" s="179"/>
      <c r="P746" s="179"/>
      <c r="Q746" s="179"/>
      <c r="R746" s="179"/>
    </row>
    <row r="747" spans="7:18" ht="12.75">
      <c r="G747" s="179"/>
      <c r="H747" s="179"/>
      <c r="I747" s="179"/>
      <c r="J747" s="179"/>
      <c r="K747" s="179"/>
      <c r="L747" s="179"/>
      <c r="M747" s="179"/>
      <c r="N747" s="179"/>
      <c r="O747" s="179"/>
      <c r="P747" s="179"/>
      <c r="Q747" s="179"/>
      <c r="R747" s="179"/>
    </row>
    <row r="748" spans="7:18" ht="12.75">
      <c r="G748" s="179"/>
      <c r="H748" s="179"/>
      <c r="I748" s="179"/>
      <c r="J748" s="179"/>
      <c r="K748" s="179"/>
      <c r="L748" s="179"/>
      <c r="M748" s="179"/>
      <c r="N748" s="179"/>
      <c r="O748" s="179"/>
      <c r="P748" s="179"/>
      <c r="Q748" s="179"/>
      <c r="R748" s="179"/>
    </row>
    <row r="749" spans="7:18" ht="12.75">
      <c r="G749" s="179"/>
      <c r="H749" s="179"/>
      <c r="I749" s="179"/>
      <c r="J749" s="179"/>
      <c r="K749" s="179"/>
      <c r="L749" s="179"/>
      <c r="M749" s="179"/>
      <c r="N749" s="179"/>
      <c r="O749" s="179"/>
      <c r="P749" s="179"/>
      <c r="Q749" s="179"/>
      <c r="R749" s="179"/>
    </row>
    <row r="750" spans="7:18" ht="12.75">
      <c r="G750" s="179"/>
      <c r="H750" s="179"/>
      <c r="I750" s="179"/>
      <c r="J750" s="179"/>
      <c r="K750" s="179"/>
      <c r="L750" s="179"/>
      <c r="M750" s="179"/>
      <c r="N750" s="179"/>
      <c r="O750" s="179"/>
      <c r="P750" s="179"/>
      <c r="Q750" s="179"/>
      <c r="R750" s="179"/>
    </row>
    <row r="751" spans="7:18" ht="12.75">
      <c r="G751" s="179"/>
      <c r="H751" s="179"/>
      <c r="I751" s="179"/>
      <c r="J751" s="179"/>
      <c r="K751" s="179"/>
      <c r="L751" s="179"/>
      <c r="M751" s="179"/>
      <c r="N751" s="179"/>
      <c r="O751" s="179"/>
      <c r="P751" s="179"/>
      <c r="Q751" s="179"/>
      <c r="R751" s="179"/>
    </row>
    <row r="752" spans="7:18" ht="12.75">
      <c r="G752" s="179"/>
      <c r="H752" s="179"/>
      <c r="I752" s="179"/>
      <c r="J752" s="179"/>
      <c r="K752" s="179"/>
      <c r="L752" s="179"/>
      <c r="M752" s="179"/>
      <c r="N752" s="179"/>
      <c r="O752" s="179"/>
      <c r="P752" s="179"/>
      <c r="Q752" s="179"/>
      <c r="R752" s="179"/>
    </row>
    <row r="753" spans="7:18" ht="12.75">
      <c r="G753" s="179"/>
      <c r="H753" s="179"/>
      <c r="I753" s="179"/>
      <c r="J753" s="179"/>
      <c r="K753" s="179"/>
      <c r="L753" s="179"/>
      <c r="M753" s="179"/>
      <c r="N753" s="179"/>
      <c r="O753" s="179"/>
      <c r="P753" s="179"/>
      <c r="Q753" s="179"/>
      <c r="R753" s="179"/>
    </row>
    <row r="754" spans="7:18" ht="12.75">
      <c r="G754" s="179"/>
      <c r="H754" s="179"/>
      <c r="I754" s="179"/>
      <c r="J754" s="179"/>
      <c r="K754" s="179"/>
      <c r="L754" s="179"/>
      <c r="M754" s="179"/>
      <c r="N754" s="179"/>
      <c r="O754" s="179"/>
      <c r="P754" s="179"/>
      <c r="Q754" s="179"/>
      <c r="R754" s="179"/>
    </row>
    <row r="755" spans="7:18" ht="12.75">
      <c r="G755" s="179"/>
      <c r="H755" s="179"/>
      <c r="I755" s="179"/>
      <c r="J755" s="179"/>
      <c r="K755" s="179"/>
      <c r="L755" s="179"/>
      <c r="M755" s="179"/>
      <c r="N755" s="179"/>
      <c r="O755" s="179"/>
      <c r="P755" s="179"/>
      <c r="Q755" s="179"/>
      <c r="R755" s="179"/>
    </row>
    <row r="756" spans="7:18" ht="12.75">
      <c r="G756" s="179"/>
      <c r="H756" s="179"/>
      <c r="I756" s="179"/>
      <c r="J756" s="179"/>
      <c r="K756" s="179"/>
      <c r="L756" s="179"/>
      <c r="M756" s="179"/>
      <c r="N756" s="179"/>
      <c r="O756" s="179"/>
      <c r="P756" s="179"/>
      <c r="Q756" s="179"/>
      <c r="R756" s="179"/>
    </row>
    <row r="757" spans="7:18" ht="12.75">
      <c r="G757" s="179"/>
      <c r="H757" s="179"/>
      <c r="I757" s="179"/>
      <c r="J757" s="179"/>
      <c r="K757" s="179"/>
      <c r="L757" s="179"/>
      <c r="M757" s="179"/>
      <c r="N757" s="179"/>
      <c r="O757" s="179"/>
      <c r="P757" s="179"/>
      <c r="Q757" s="179"/>
      <c r="R757" s="179"/>
    </row>
    <row r="758" spans="7:18" ht="12.75">
      <c r="G758" s="179"/>
      <c r="H758" s="179"/>
      <c r="I758" s="179"/>
      <c r="J758" s="179"/>
      <c r="K758" s="179"/>
      <c r="L758" s="179"/>
      <c r="M758" s="179"/>
      <c r="N758" s="179"/>
      <c r="O758" s="179"/>
      <c r="P758" s="179"/>
      <c r="Q758" s="179"/>
      <c r="R758" s="179"/>
    </row>
    <row r="759" spans="7:18" ht="12.75">
      <c r="G759" s="179"/>
      <c r="H759" s="179"/>
      <c r="I759" s="179"/>
      <c r="J759" s="179"/>
      <c r="K759" s="179"/>
      <c r="L759" s="179"/>
      <c r="M759" s="179"/>
      <c r="N759" s="179"/>
      <c r="O759" s="179"/>
      <c r="P759" s="179"/>
      <c r="Q759" s="179"/>
      <c r="R759" s="179"/>
    </row>
    <row r="760" spans="7:18" ht="12.75">
      <c r="G760" s="179"/>
      <c r="H760" s="179"/>
      <c r="I760" s="179"/>
      <c r="J760" s="179"/>
      <c r="K760" s="179"/>
      <c r="L760" s="179"/>
      <c r="M760" s="179"/>
      <c r="N760" s="179"/>
      <c r="O760" s="179"/>
      <c r="P760" s="179"/>
      <c r="Q760" s="179"/>
      <c r="R760" s="179"/>
    </row>
    <row r="761" spans="7:18" ht="12.75">
      <c r="G761" s="179"/>
      <c r="H761" s="179"/>
      <c r="I761" s="179"/>
      <c r="J761" s="179"/>
      <c r="K761" s="179"/>
      <c r="L761" s="179"/>
      <c r="M761" s="179"/>
      <c r="N761" s="179"/>
      <c r="O761" s="179"/>
      <c r="P761" s="179"/>
      <c r="Q761" s="179"/>
      <c r="R761" s="179"/>
    </row>
    <row r="762" spans="7:18" ht="12.75">
      <c r="G762" s="179"/>
      <c r="H762" s="179"/>
      <c r="I762" s="179"/>
      <c r="J762" s="179"/>
      <c r="K762" s="179"/>
      <c r="L762" s="179"/>
      <c r="M762" s="179"/>
      <c r="N762" s="179"/>
      <c r="O762" s="179"/>
      <c r="P762" s="179"/>
      <c r="Q762" s="179"/>
      <c r="R762" s="179"/>
    </row>
    <row r="763" spans="7:18" ht="12.75">
      <c r="G763" s="179"/>
      <c r="H763" s="179"/>
      <c r="I763" s="179"/>
      <c r="J763" s="179"/>
      <c r="K763" s="179"/>
      <c r="L763" s="179"/>
      <c r="M763" s="179"/>
      <c r="N763" s="179"/>
      <c r="O763" s="179"/>
      <c r="P763" s="179"/>
      <c r="Q763" s="179"/>
      <c r="R763" s="179"/>
    </row>
    <row r="764" spans="7:18" ht="12.75">
      <c r="G764" s="179"/>
      <c r="H764" s="179"/>
      <c r="I764" s="179"/>
      <c r="J764" s="179"/>
      <c r="K764" s="179"/>
      <c r="L764" s="179"/>
      <c r="M764" s="179"/>
      <c r="N764" s="179"/>
      <c r="O764" s="179"/>
      <c r="P764" s="179"/>
      <c r="Q764" s="179"/>
      <c r="R764" s="179"/>
    </row>
    <row r="765" spans="7:18" ht="12.75">
      <c r="G765" s="179"/>
      <c r="H765" s="179"/>
      <c r="I765" s="179"/>
      <c r="J765" s="179"/>
      <c r="K765" s="179"/>
      <c r="L765" s="179"/>
      <c r="M765" s="179"/>
      <c r="N765" s="179"/>
      <c r="O765" s="179"/>
      <c r="P765" s="179"/>
      <c r="Q765" s="179"/>
      <c r="R765" s="179"/>
    </row>
    <row r="766" spans="7:18" ht="12.75">
      <c r="G766" s="179"/>
      <c r="H766" s="179"/>
      <c r="I766" s="179"/>
      <c r="J766" s="179"/>
      <c r="K766" s="179"/>
      <c r="L766" s="179"/>
      <c r="M766" s="179"/>
      <c r="N766" s="179"/>
      <c r="O766" s="179"/>
      <c r="P766" s="179"/>
      <c r="Q766" s="179"/>
      <c r="R766" s="179"/>
    </row>
    <row r="767" spans="7:18" ht="12.75">
      <c r="G767" s="179"/>
      <c r="H767" s="179"/>
      <c r="I767" s="179"/>
      <c r="J767" s="179"/>
      <c r="K767" s="179"/>
      <c r="L767" s="179"/>
      <c r="M767" s="179"/>
      <c r="N767" s="179"/>
      <c r="O767" s="179"/>
      <c r="P767" s="179"/>
      <c r="Q767" s="179"/>
      <c r="R767" s="179"/>
    </row>
    <row r="768" spans="7:18" ht="12.75">
      <c r="G768" s="179"/>
      <c r="H768" s="179"/>
      <c r="I768" s="179"/>
      <c r="J768" s="179"/>
      <c r="K768" s="179"/>
      <c r="L768" s="179"/>
      <c r="M768" s="179"/>
      <c r="N768" s="179"/>
      <c r="O768" s="179"/>
      <c r="P768" s="179"/>
      <c r="Q768" s="179"/>
      <c r="R768" s="179"/>
    </row>
    <row r="769" spans="7:18" ht="12.75">
      <c r="G769" s="179"/>
      <c r="H769" s="179"/>
      <c r="I769" s="179"/>
      <c r="J769" s="179"/>
      <c r="K769" s="179"/>
      <c r="L769" s="179"/>
      <c r="M769" s="179"/>
      <c r="N769" s="179"/>
      <c r="O769" s="179"/>
      <c r="P769" s="179"/>
      <c r="Q769" s="179"/>
      <c r="R769" s="179"/>
    </row>
    <row r="770" spans="7:18" ht="12.75">
      <c r="G770" s="179"/>
      <c r="H770" s="179"/>
      <c r="I770" s="179"/>
      <c r="J770" s="179"/>
      <c r="K770" s="179"/>
      <c r="L770" s="179"/>
      <c r="M770" s="179"/>
      <c r="N770" s="179"/>
      <c r="O770" s="179"/>
      <c r="P770" s="179"/>
      <c r="Q770" s="179"/>
      <c r="R770" s="179"/>
    </row>
    <row r="771" spans="7:18" ht="12.75">
      <c r="G771" s="179"/>
      <c r="H771" s="179"/>
      <c r="I771" s="179"/>
      <c r="J771" s="179"/>
      <c r="K771" s="179"/>
      <c r="L771" s="179"/>
      <c r="M771" s="179"/>
      <c r="N771" s="179"/>
      <c r="O771" s="179"/>
      <c r="P771" s="179"/>
      <c r="Q771" s="179"/>
      <c r="R771" s="179"/>
    </row>
    <row r="772" spans="7:18" ht="12.75">
      <c r="G772" s="179"/>
      <c r="H772" s="179"/>
      <c r="I772" s="179"/>
      <c r="J772" s="179"/>
      <c r="K772" s="179"/>
      <c r="L772" s="179"/>
      <c r="M772" s="179"/>
      <c r="N772" s="179"/>
      <c r="O772" s="179"/>
      <c r="P772" s="179"/>
      <c r="Q772" s="179"/>
      <c r="R772" s="179"/>
    </row>
    <row r="773" spans="7:18" ht="12.75">
      <c r="G773" s="179"/>
      <c r="H773" s="179"/>
      <c r="I773" s="179"/>
      <c r="J773" s="179"/>
      <c r="K773" s="179"/>
      <c r="L773" s="179"/>
      <c r="M773" s="179"/>
      <c r="N773" s="179"/>
      <c r="O773" s="179"/>
      <c r="P773" s="179"/>
      <c r="Q773" s="179"/>
      <c r="R773" s="179"/>
    </row>
    <row r="774" spans="7:18" ht="12.75">
      <c r="G774" s="179"/>
      <c r="H774" s="179"/>
      <c r="I774" s="179"/>
      <c r="J774" s="179"/>
      <c r="K774" s="179"/>
      <c r="L774" s="179"/>
      <c r="M774" s="179"/>
      <c r="N774" s="179"/>
      <c r="O774" s="179"/>
      <c r="P774" s="179"/>
      <c r="Q774" s="179"/>
      <c r="R774" s="179"/>
    </row>
    <row r="775" spans="7:18" ht="12.75">
      <c r="G775" s="179"/>
      <c r="H775" s="179"/>
      <c r="I775" s="179"/>
      <c r="J775" s="179"/>
      <c r="K775" s="179"/>
      <c r="L775" s="179"/>
      <c r="M775" s="179"/>
      <c r="N775" s="179"/>
      <c r="O775" s="179"/>
      <c r="P775" s="179"/>
      <c r="Q775" s="179"/>
      <c r="R775" s="179"/>
    </row>
    <row r="776" spans="7:18" ht="12.75">
      <c r="G776" s="179"/>
      <c r="H776" s="179"/>
      <c r="I776" s="179"/>
      <c r="J776" s="179"/>
      <c r="K776" s="179"/>
      <c r="L776" s="179"/>
      <c r="M776" s="179"/>
      <c r="N776" s="179"/>
      <c r="O776" s="179"/>
      <c r="P776" s="179"/>
      <c r="Q776" s="179"/>
      <c r="R776" s="179"/>
    </row>
    <row r="777" spans="7:18" ht="12.75">
      <c r="G777" s="179"/>
      <c r="H777" s="179"/>
      <c r="I777" s="179"/>
      <c r="J777" s="179"/>
      <c r="K777" s="179"/>
      <c r="L777" s="179"/>
      <c r="M777" s="179"/>
      <c r="N777" s="179"/>
      <c r="O777" s="179"/>
      <c r="P777" s="179"/>
      <c r="Q777" s="179"/>
      <c r="R777" s="179"/>
    </row>
    <row r="778" spans="7:18" ht="12.75">
      <c r="G778" s="179"/>
      <c r="H778" s="179"/>
      <c r="I778" s="179"/>
      <c r="J778" s="179"/>
      <c r="K778" s="179"/>
      <c r="L778" s="179"/>
      <c r="M778" s="179"/>
      <c r="N778" s="179"/>
      <c r="O778" s="179"/>
      <c r="P778" s="179"/>
      <c r="Q778" s="179"/>
      <c r="R778" s="179"/>
    </row>
    <row r="779" spans="7:18" ht="12.75">
      <c r="G779" s="179"/>
      <c r="H779" s="179"/>
      <c r="I779" s="179"/>
      <c r="J779" s="179"/>
      <c r="K779" s="179"/>
      <c r="L779" s="179"/>
      <c r="M779" s="179"/>
      <c r="N779" s="179"/>
      <c r="O779" s="179"/>
      <c r="P779" s="179"/>
      <c r="Q779" s="179"/>
      <c r="R779" s="179"/>
    </row>
    <row r="780" spans="7:18" ht="12.75">
      <c r="G780" s="179"/>
      <c r="H780" s="179"/>
      <c r="I780" s="179"/>
      <c r="J780" s="179"/>
      <c r="K780" s="179"/>
      <c r="L780" s="179"/>
      <c r="M780" s="179"/>
      <c r="N780" s="179"/>
      <c r="O780" s="179"/>
      <c r="P780" s="179"/>
      <c r="Q780" s="179"/>
      <c r="R780" s="179"/>
    </row>
    <row r="781" spans="7:18" ht="12.75">
      <c r="G781" s="179"/>
      <c r="H781" s="179"/>
      <c r="I781" s="179"/>
      <c r="J781" s="179"/>
      <c r="K781" s="179"/>
      <c r="L781" s="179"/>
      <c r="M781" s="179"/>
      <c r="N781" s="179"/>
      <c r="O781" s="179"/>
      <c r="P781" s="179"/>
      <c r="Q781" s="179"/>
      <c r="R781" s="179"/>
    </row>
    <row r="782" spans="7:18" ht="12.75">
      <c r="G782" s="179"/>
      <c r="H782" s="179"/>
      <c r="I782" s="179"/>
      <c r="J782" s="179"/>
      <c r="K782" s="179"/>
      <c r="L782" s="179"/>
      <c r="M782" s="179"/>
      <c r="N782" s="179"/>
      <c r="O782" s="179"/>
      <c r="P782" s="179"/>
      <c r="Q782" s="179"/>
      <c r="R782" s="179"/>
    </row>
    <row r="783" spans="7:18" ht="12.75">
      <c r="G783" s="179"/>
      <c r="H783" s="179"/>
      <c r="I783" s="179"/>
      <c r="J783" s="179"/>
      <c r="K783" s="179"/>
      <c r="L783" s="179"/>
      <c r="M783" s="179"/>
      <c r="N783" s="179"/>
      <c r="O783" s="179"/>
      <c r="P783" s="179"/>
      <c r="Q783" s="179"/>
      <c r="R783" s="179"/>
    </row>
    <row r="784" spans="7:18" ht="12.75">
      <c r="G784" s="179"/>
      <c r="H784" s="179"/>
      <c r="I784" s="179"/>
      <c r="J784" s="179"/>
      <c r="K784" s="179"/>
      <c r="L784" s="179"/>
      <c r="M784" s="179"/>
      <c r="N784" s="179"/>
      <c r="O784" s="179"/>
      <c r="P784" s="179"/>
      <c r="Q784" s="179"/>
      <c r="R784" s="179"/>
    </row>
    <row r="785" spans="7:18" ht="12.75">
      <c r="G785" s="179"/>
      <c r="H785" s="179"/>
      <c r="I785" s="179"/>
      <c r="J785" s="179"/>
      <c r="K785" s="179"/>
      <c r="L785" s="179"/>
      <c r="M785" s="179"/>
      <c r="N785" s="179"/>
      <c r="O785" s="179"/>
      <c r="P785" s="179"/>
      <c r="Q785" s="179"/>
      <c r="R785" s="179"/>
    </row>
    <row r="786" spans="7:18" ht="12.75">
      <c r="G786" s="179"/>
      <c r="H786" s="179"/>
      <c r="I786" s="179"/>
      <c r="J786" s="179"/>
      <c r="K786" s="179"/>
      <c r="L786" s="179"/>
      <c r="M786" s="179"/>
      <c r="N786" s="179"/>
      <c r="O786" s="179"/>
      <c r="P786" s="179"/>
      <c r="Q786" s="179"/>
      <c r="R786" s="179"/>
    </row>
    <row r="787" spans="7:18" ht="12.75">
      <c r="G787" s="179"/>
      <c r="H787" s="179"/>
      <c r="I787" s="179"/>
      <c r="J787" s="179"/>
      <c r="K787" s="179"/>
      <c r="L787" s="179"/>
      <c r="M787" s="179"/>
      <c r="N787" s="179"/>
      <c r="O787" s="179"/>
      <c r="P787" s="179"/>
      <c r="Q787" s="179"/>
      <c r="R787" s="179"/>
    </row>
    <row r="788" spans="7:18" ht="12.75">
      <c r="G788" s="179"/>
      <c r="H788" s="179"/>
      <c r="I788" s="179"/>
      <c r="J788" s="179"/>
      <c r="K788" s="179"/>
      <c r="L788" s="179"/>
      <c r="M788" s="179"/>
      <c r="N788" s="179"/>
      <c r="O788" s="179"/>
      <c r="P788" s="179"/>
      <c r="Q788" s="179"/>
      <c r="R788" s="179"/>
    </row>
    <row r="789" spans="7:18" ht="12.75">
      <c r="G789" s="179"/>
      <c r="H789" s="179"/>
      <c r="I789" s="179"/>
      <c r="J789" s="179"/>
      <c r="K789" s="179"/>
      <c r="L789" s="179"/>
      <c r="M789" s="179"/>
      <c r="N789" s="179"/>
      <c r="O789" s="179"/>
      <c r="P789" s="179"/>
      <c r="Q789" s="179"/>
      <c r="R789" s="179"/>
    </row>
    <row r="790" spans="7:18" ht="12.75">
      <c r="G790" s="179"/>
      <c r="H790" s="179"/>
      <c r="I790" s="179"/>
      <c r="J790" s="179"/>
      <c r="K790" s="179"/>
      <c r="L790" s="179"/>
      <c r="M790" s="179"/>
      <c r="N790" s="179"/>
      <c r="O790" s="179"/>
      <c r="P790" s="179"/>
      <c r="Q790" s="179"/>
      <c r="R790" s="179"/>
    </row>
    <row r="791" spans="7:18" ht="12.75">
      <c r="G791" s="179"/>
      <c r="H791" s="179"/>
      <c r="I791" s="179"/>
      <c r="J791" s="179"/>
      <c r="K791" s="179"/>
      <c r="L791" s="179"/>
      <c r="M791" s="179"/>
      <c r="N791" s="179"/>
      <c r="O791" s="179"/>
      <c r="P791" s="179"/>
      <c r="Q791" s="179"/>
      <c r="R791" s="179"/>
    </row>
    <row r="792" spans="7:18" ht="12.75">
      <c r="G792" s="179"/>
      <c r="H792" s="179"/>
      <c r="I792" s="179"/>
      <c r="J792" s="179"/>
      <c r="K792" s="179"/>
      <c r="L792" s="179"/>
      <c r="M792" s="179"/>
      <c r="N792" s="179"/>
      <c r="O792" s="179"/>
      <c r="P792" s="179"/>
      <c r="Q792" s="179"/>
      <c r="R792" s="179"/>
    </row>
    <row r="793" spans="7:18" ht="12.75">
      <c r="G793" s="179"/>
      <c r="H793" s="179"/>
      <c r="I793" s="179"/>
      <c r="J793" s="179"/>
      <c r="K793" s="179"/>
      <c r="L793" s="179"/>
      <c r="M793" s="179"/>
      <c r="N793" s="179"/>
      <c r="O793" s="179"/>
      <c r="P793" s="179"/>
      <c r="Q793" s="179"/>
      <c r="R793" s="179"/>
    </row>
    <row r="794" spans="7:18" ht="12.75">
      <c r="G794" s="179"/>
      <c r="H794" s="179"/>
      <c r="I794" s="179"/>
      <c r="J794" s="179"/>
      <c r="K794" s="179"/>
      <c r="L794" s="179"/>
      <c r="M794" s="179"/>
      <c r="N794" s="179"/>
      <c r="O794" s="179"/>
      <c r="P794" s="179"/>
      <c r="Q794" s="179"/>
      <c r="R794" s="179"/>
    </row>
    <row r="795" spans="7:18" ht="12.75">
      <c r="G795" s="179"/>
      <c r="H795" s="179"/>
      <c r="I795" s="179"/>
      <c r="J795" s="179"/>
      <c r="K795" s="179"/>
      <c r="L795" s="179"/>
      <c r="M795" s="179"/>
      <c r="N795" s="179"/>
      <c r="O795" s="179"/>
      <c r="P795" s="179"/>
      <c r="Q795" s="179"/>
      <c r="R795" s="179"/>
    </row>
    <row r="796" spans="7:18" ht="12.75">
      <c r="G796" s="179"/>
      <c r="H796" s="179"/>
      <c r="I796" s="179"/>
      <c r="J796" s="179"/>
      <c r="K796" s="179"/>
      <c r="L796" s="179"/>
      <c r="M796" s="179"/>
      <c r="N796" s="179"/>
      <c r="O796" s="179"/>
      <c r="P796" s="179"/>
      <c r="Q796" s="179"/>
      <c r="R796" s="179"/>
    </row>
    <row r="797" spans="7:18" ht="12.75">
      <c r="G797" s="179"/>
      <c r="H797" s="179"/>
      <c r="I797" s="179"/>
      <c r="J797" s="179"/>
      <c r="K797" s="179"/>
      <c r="L797" s="179"/>
      <c r="M797" s="179"/>
      <c r="N797" s="179"/>
      <c r="O797" s="179"/>
      <c r="P797" s="179"/>
      <c r="Q797" s="179"/>
      <c r="R797" s="179"/>
    </row>
    <row r="798" spans="7:18" ht="12.75">
      <c r="G798" s="179"/>
      <c r="H798" s="179"/>
      <c r="I798" s="179"/>
      <c r="J798" s="179"/>
      <c r="K798" s="179"/>
      <c r="L798" s="179"/>
      <c r="M798" s="179"/>
      <c r="N798" s="179"/>
      <c r="O798" s="179"/>
      <c r="P798" s="179"/>
      <c r="Q798" s="179"/>
      <c r="R798" s="179"/>
    </row>
    <row r="799" spans="7:18" ht="12.75">
      <c r="G799" s="179"/>
      <c r="H799" s="179"/>
      <c r="I799" s="179"/>
      <c r="J799" s="179"/>
      <c r="K799" s="179"/>
      <c r="L799" s="179"/>
      <c r="M799" s="179"/>
      <c r="N799" s="179"/>
      <c r="O799" s="179"/>
      <c r="P799" s="179"/>
      <c r="Q799" s="179"/>
      <c r="R799" s="179"/>
    </row>
    <row r="800" spans="7:18" ht="12.75">
      <c r="G800" s="179"/>
      <c r="H800" s="179"/>
      <c r="I800" s="179"/>
      <c r="J800" s="179"/>
      <c r="K800" s="179"/>
      <c r="L800" s="179"/>
      <c r="M800" s="179"/>
      <c r="N800" s="179"/>
      <c r="O800" s="179"/>
      <c r="P800" s="179"/>
      <c r="Q800" s="179"/>
      <c r="R800" s="179"/>
    </row>
    <row r="801" spans="7:18" ht="12.75">
      <c r="G801" s="179"/>
      <c r="H801" s="179"/>
      <c r="I801" s="179"/>
      <c r="J801" s="179"/>
      <c r="K801" s="179"/>
      <c r="L801" s="179"/>
      <c r="M801" s="179"/>
      <c r="N801" s="179"/>
      <c r="O801" s="179"/>
      <c r="P801" s="179"/>
      <c r="Q801" s="179"/>
      <c r="R801" s="179"/>
    </row>
    <row r="802" spans="7:18" ht="12.75">
      <c r="G802" s="179"/>
      <c r="H802" s="179"/>
      <c r="I802" s="179"/>
      <c r="J802" s="179"/>
      <c r="K802" s="179"/>
      <c r="L802" s="179"/>
      <c r="M802" s="179"/>
      <c r="N802" s="179"/>
      <c r="O802" s="179"/>
      <c r="P802" s="179"/>
      <c r="Q802" s="179"/>
      <c r="R802" s="179"/>
    </row>
    <row r="803" spans="7:18" ht="12.75">
      <c r="G803" s="179"/>
      <c r="H803" s="179"/>
      <c r="I803" s="179"/>
      <c r="J803" s="179"/>
      <c r="K803" s="179"/>
      <c r="L803" s="179"/>
      <c r="M803" s="179"/>
      <c r="N803" s="179"/>
      <c r="O803" s="179"/>
      <c r="P803" s="179"/>
      <c r="Q803" s="179"/>
      <c r="R803" s="179"/>
    </row>
    <row r="804" spans="7:18" ht="12.75">
      <c r="G804" s="179"/>
      <c r="H804" s="179"/>
      <c r="I804" s="179"/>
      <c r="J804" s="179"/>
      <c r="K804" s="179"/>
      <c r="L804" s="179"/>
      <c r="M804" s="179"/>
      <c r="N804" s="179"/>
      <c r="O804" s="179"/>
      <c r="P804" s="179"/>
      <c r="Q804" s="179"/>
      <c r="R804" s="179"/>
    </row>
    <row r="805" spans="7:18" ht="12.75">
      <c r="G805" s="179"/>
      <c r="H805" s="179"/>
      <c r="I805" s="179"/>
      <c r="J805" s="179"/>
      <c r="K805" s="179"/>
      <c r="L805" s="179"/>
      <c r="M805" s="179"/>
      <c r="N805" s="179"/>
      <c r="O805" s="179"/>
      <c r="P805" s="179"/>
      <c r="Q805" s="179"/>
      <c r="R805" s="179"/>
    </row>
    <row r="806" spans="7:18" ht="12.75">
      <c r="G806" s="179"/>
      <c r="H806" s="179"/>
      <c r="I806" s="179"/>
      <c r="J806" s="179"/>
      <c r="K806" s="179"/>
      <c r="L806" s="179"/>
      <c r="M806" s="179"/>
      <c r="N806" s="179"/>
      <c r="O806" s="179"/>
      <c r="P806" s="179"/>
      <c r="Q806" s="179"/>
      <c r="R806" s="179"/>
    </row>
    <row r="807" spans="7:18" ht="12.75">
      <c r="G807" s="179"/>
      <c r="H807" s="179"/>
      <c r="I807" s="179"/>
      <c r="J807" s="179"/>
      <c r="K807" s="179"/>
      <c r="L807" s="179"/>
      <c r="M807" s="179"/>
      <c r="N807" s="179"/>
      <c r="O807" s="179"/>
      <c r="P807" s="179"/>
      <c r="Q807" s="179"/>
      <c r="R807" s="179"/>
    </row>
    <row r="808" spans="7:18" ht="12.75">
      <c r="G808" s="179"/>
      <c r="H808" s="179"/>
      <c r="I808" s="179"/>
      <c r="J808" s="179"/>
      <c r="K808" s="179"/>
      <c r="L808" s="179"/>
      <c r="M808" s="179"/>
      <c r="N808" s="179"/>
      <c r="O808" s="179"/>
      <c r="P808" s="179"/>
      <c r="Q808" s="179"/>
      <c r="R808" s="179"/>
    </row>
    <row r="809" spans="7:18" ht="12.75">
      <c r="G809" s="179"/>
      <c r="H809" s="179"/>
      <c r="I809" s="179"/>
      <c r="J809" s="179"/>
      <c r="K809" s="179"/>
      <c r="L809" s="179"/>
      <c r="M809" s="179"/>
      <c r="N809" s="179"/>
      <c r="O809" s="179"/>
      <c r="P809" s="179"/>
      <c r="Q809" s="179"/>
      <c r="R809" s="179"/>
    </row>
    <row r="810" spans="7:18" ht="12.75">
      <c r="G810" s="179"/>
      <c r="H810" s="179"/>
      <c r="I810" s="179"/>
      <c r="J810" s="179"/>
      <c r="K810" s="179"/>
      <c r="L810" s="179"/>
      <c r="M810" s="179"/>
      <c r="N810" s="179"/>
      <c r="O810" s="179"/>
      <c r="P810" s="179"/>
      <c r="Q810" s="179"/>
      <c r="R810" s="179"/>
    </row>
    <row r="811" spans="7:18" ht="12.75">
      <c r="G811" s="179"/>
      <c r="H811" s="179"/>
      <c r="I811" s="179"/>
      <c r="J811" s="179"/>
      <c r="K811" s="179"/>
      <c r="L811" s="179"/>
      <c r="M811" s="179"/>
      <c r="N811" s="179"/>
      <c r="O811" s="179"/>
      <c r="P811" s="179"/>
      <c r="Q811" s="179"/>
      <c r="R811" s="179"/>
    </row>
    <row r="812" spans="7:18" ht="12.75">
      <c r="G812" s="179"/>
      <c r="H812" s="179"/>
      <c r="I812" s="179"/>
      <c r="J812" s="179"/>
      <c r="K812" s="179"/>
      <c r="L812" s="179"/>
      <c r="M812" s="179"/>
      <c r="N812" s="179"/>
      <c r="O812" s="179"/>
      <c r="P812" s="179"/>
      <c r="Q812" s="179"/>
      <c r="R812" s="179"/>
    </row>
    <row r="813" spans="7:18" ht="12.75">
      <c r="G813" s="179"/>
      <c r="H813" s="179"/>
      <c r="I813" s="179"/>
      <c r="J813" s="179"/>
      <c r="K813" s="179"/>
      <c r="L813" s="179"/>
      <c r="M813" s="179"/>
      <c r="N813" s="179"/>
      <c r="O813" s="179"/>
      <c r="P813" s="179"/>
      <c r="Q813" s="179"/>
      <c r="R813" s="179"/>
    </row>
    <row r="814" spans="7:18" ht="12.75">
      <c r="G814" s="179"/>
      <c r="H814" s="179"/>
      <c r="I814" s="179"/>
      <c r="J814" s="179"/>
      <c r="K814" s="179"/>
      <c r="L814" s="179"/>
      <c r="M814" s="179"/>
      <c r="N814" s="179"/>
      <c r="O814" s="179"/>
      <c r="P814" s="179"/>
      <c r="Q814" s="179"/>
      <c r="R814" s="179"/>
    </row>
    <row r="815" spans="7:18" ht="12.75">
      <c r="G815" s="179"/>
      <c r="H815" s="179"/>
      <c r="I815" s="179"/>
      <c r="J815" s="179"/>
      <c r="K815" s="179"/>
      <c r="L815" s="179"/>
      <c r="M815" s="179"/>
      <c r="N815" s="179"/>
      <c r="O815" s="179"/>
      <c r="P815" s="179"/>
      <c r="Q815" s="179"/>
      <c r="R815" s="179"/>
    </row>
    <row r="816" spans="7:18" ht="12.75">
      <c r="G816" s="179"/>
      <c r="H816" s="179"/>
      <c r="I816" s="179"/>
      <c r="J816" s="179"/>
      <c r="K816" s="179"/>
      <c r="L816" s="179"/>
      <c r="M816" s="179"/>
      <c r="N816" s="179"/>
      <c r="O816" s="179"/>
      <c r="P816" s="179"/>
      <c r="Q816" s="179"/>
      <c r="R816" s="179"/>
    </row>
    <row r="817" spans="7:18" ht="12.75">
      <c r="G817" s="179"/>
      <c r="H817" s="179"/>
      <c r="I817" s="179"/>
      <c r="J817" s="179"/>
      <c r="K817" s="179"/>
      <c r="L817" s="179"/>
      <c r="M817" s="179"/>
      <c r="N817" s="179"/>
      <c r="O817" s="179"/>
      <c r="P817" s="179"/>
      <c r="Q817" s="179"/>
      <c r="R817" s="179"/>
    </row>
    <row r="818" spans="7:18" ht="12.75">
      <c r="G818" s="179"/>
      <c r="H818" s="179"/>
      <c r="I818" s="179"/>
      <c r="J818" s="179"/>
      <c r="K818" s="179"/>
      <c r="L818" s="179"/>
      <c r="M818" s="179"/>
      <c r="N818" s="179"/>
      <c r="O818" s="179"/>
      <c r="P818" s="179"/>
      <c r="Q818" s="179"/>
      <c r="R818" s="179"/>
    </row>
    <row r="819" spans="7:18" ht="12.75">
      <c r="G819" s="179"/>
      <c r="H819" s="179"/>
      <c r="I819" s="179"/>
      <c r="J819" s="179"/>
      <c r="K819" s="179"/>
      <c r="L819" s="179"/>
      <c r="M819" s="179"/>
      <c r="N819" s="179"/>
      <c r="O819" s="179"/>
      <c r="P819" s="179"/>
      <c r="Q819" s="179"/>
      <c r="R819" s="179"/>
    </row>
    <row r="820" spans="7:18" ht="12.75">
      <c r="G820" s="179"/>
      <c r="H820" s="179"/>
      <c r="I820" s="179"/>
      <c r="J820" s="179"/>
      <c r="K820" s="179"/>
      <c r="L820" s="179"/>
      <c r="M820" s="179"/>
      <c r="N820" s="179"/>
      <c r="O820" s="179"/>
      <c r="P820" s="179"/>
      <c r="Q820" s="179"/>
      <c r="R820" s="179"/>
    </row>
    <row r="821" spans="7:18" ht="12.75">
      <c r="G821" s="179"/>
      <c r="H821" s="179"/>
      <c r="I821" s="179"/>
      <c r="J821" s="179"/>
      <c r="K821" s="179"/>
      <c r="L821" s="179"/>
      <c r="M821" s="179"/>
      <c r="N821" s="179"/>
      <c r="O821" s="179"/>
      <c r="P821" s="179"/>
      <c r="Q821" s="179"/>
      <c r="R821" s="179"/>
    </row>
    <row r="822" spans="7:18" ht="12.75">
      <c r="G822" s="179"/>
      <c r="H822" s="179"/>
      <c r="I822" s="179"/>
      <c r="J822" s="179"/>
      <c r="K822" s="179"/>
      <c r="L822" s="179"/>
      <c r="M822" s="179"/>
      <c r="N822" s="179"/>
      <c r="O822" s="179"/>
      <c r="P822" s="179"/>
      <c r="Q822" s="179"/>
      <c r="R822" s="179"/>
    </row>
    <row r="823" spans="7:18" ht="12.75">
      <c r="G823" s="179"/>
      <c r="H823" s="179"/>
      <c r="I823" s="179"/>
      <c r="J823" s="179"/>
      <c r="K823" s="179"/>
      <c r="L823" s="179"/>
      <c r="M823" s="179"/>
      <c r="N823" s="179"/>
      <c r="O823" s="179"/>
      <c r="P823" s="179"/>
      <c r="Q823" s="179"/>
      <c r="R823" s="179"/>
    </row>
    <row r="824" spans="7:18" ht="12.75">
      <c r="G824" s="179"/>
      <c r="H824" s="179"/>
      <c r="I824" s="179"/>
      <c r="J824" s="179"/>
      <c r="K824" s="179"/>
      <c r="L824" s="179"/>
      <c r="M824" s="179"/>
      <c r="N824" s="179"/>
      <c r="O824" s="179"/>
      <c r="P824" s="179"/>
      <c r="Q824" s="179"/>
      <c r="R824" s="179"/>
    </row>
    <row r="825" spans="7:18" ht="12.75">
      <c r="G825" s="179"/>
      <c r="H825" s="179"/>
      <c r="I825" s="179"/>
      <c r="J825" s="179"/>
      <c r="K825" s="179"/>
      <c r="L825" s="179"/>
      <c r="M825" s="179"/>
      <c r="N825" s="179"/>
      <c r="O825" s="179"/>
      <c r="P825" s="179"/>
      <c r="Q825" s="179"/>
      <c r="R825" s="179"/>
    </row>
    <row r="826" spans="7:18" ht="12.75">
      <c r="G826" s="179"/>
      <c r="H826" s="179"/>
      <c r="I826" s="179"/>
      <c r="J826" s="179"/>
      <c r="K826" s="179"/>
      <c r="L826" s="179"/>
      <c r="M826" s="179"/>
      <c r="N826" s="179"/>
      <c r="O826" s="179"/>
      <c r="P826" s="179"/>
      <c r="Q826" s="179"/>
      <c r="R826" s="179"/>
    </row>
    <row r="827" spans="7:18" ht="12.75">
      <c r="G827" s="179"/>
      <c r="H827" s="179"/>
      <c r="I827" s="179"/>
      <c r="J827" s="179"/>
      <c r="K827" s="179"/>
      <c r="L827" s="179"/>
      <c r="M827" s="179"/>
      <c r="N827" s="179"/>
      <c r="O827" s="179"/>
      <c r="P827" s="179"/>
      <c r="Q827" s="179"/>
      <c r="R827" s="179"/>
    </row>
    <row r="828" spans="7:18" ht="12.75">
      <c r="G828" s="179"/>
      <c r="H828" s="179"/>
      <c r="I828" s="179"/>
      <c r="J828" s="179"/>
      <c r="K828" s="179"/>
      <c r="L828" s="179"/>
      <c r="M828" s="179"/>
      <c r="N828" s="179"/>
      <c r="O828" s="179"/>
      <c r="P828" s="179"/>
      <c r="Q828" s="179"/>
      <c r="R828" s="179"/>
    </row>
    <row r="829" spans="7:18" ht="12.75">
      <c r="G829" s="179"/>
      <c r="H829" s="179"/>
      <c r="I829" s="179"/>
      <c r="J829" s="179"/>
      <c r="K829" s="179"/>
      <c r="L829" s="179"/>
      <c r="M829" s="179"/>
      <c r="N829" s="179"/>
      <c r="O829" s="179"/>
      <c r="P829" s="179"/>
      <c r="Q829" s="179"/>
      <c r="R829" s="179"/>
    </row>
    <row r="830" spans="7:18" ht="12.75">
      <c r="G830" s="179"/>
      <c r="H830" s="179"/>
      <c r="I830" s="179"/>
      <c r="J830" s="179"/>
      <c r="K830" s="179"/>
      <c r="L830" s="179"/>
      <c r="M830" s="179"/>
      <c r="N830" s="179"/>
      <c r="O830" s="179"/>
      <c r="P830" s="179"/>
      <c r="Q830" s="179"/>
      <c r="R830" s="179"/>
    </row>
    <row r="831" spans="7:18" ht="12.75">
      <c r="G831" s="179"/>
      <c r="H831" s="179"/>
      <c r="I831" s="179"/>
      <c r="J831" s="179"/>
      <c r="K831" s="179"/>
      <c r="L831" s="179"/>
      <c r="M831" s="179"/>
      <c r="N831" s="179"/>
      <c r="O831" s="179"/>
      <c r="P831" s="179"/>
      <c r="Q831" s="179"/>
      <c r="R831" s="179"/>
    </row>
    <row r="832" spans="7:18" ht="12.75">
      <c r="G832" s="179"/>
      <c r="H832" s="179"/>
      <c r="I832" s="179"/>
      <c r="J832" s="179"/>
      <c r="K832" s="179"/>
      <c r="L832" s="179"/>
      <c r="M832" s="179"/>
      <c r="N832" s="179"/>
      <c r="O832" s="179"/>
      <c r="P832" s="179"/>
      <c r="Q832" s="179"/>
      <c r="R832" s="179"/>
    </row>
    <row r="833" spans="7:18" ht="12.75">
      <c r="G833" s="179"/>
      <c r="H833" s="179"/>
      <c r="I833" s="179"/>
      <c r="J833" s="179"/>
      <c r="K833" s="179"/>
      <c r="L833" s="179"/>
      <c r="M833" s="179"/>
      <c r="N833" s="179"/>
      <c r="O833" s="179"/>
      <c r="P833" s="179"/>
      <c r="Q833" s="179"/>
      <c r="R833" s="179"/>
    </row>
    <row r="834" spans="7:18" ht="12.75">
      <c r="G834" s="179"/>
      <c r="H834" s="179"/>
      <c r="I834" s="179"/>
      <c r="J834" s="179"/>
      <c r="K834" s="179"/>
      <c r="L834" s="179"/>
      <c r="M834" s="179"/>
      <c r="N834" s="179"/>
      <c r="O834" s="179"/>
      <c r="P834" s="179"/>
      <c r="Q834" s="179"/>
      <c r="R834" s="179"/>
    </row>
    <row r="835" spans="7:18" ht="12.75">
      <c r="G835" s="179"/>
      <c r="H835" s="179"/>
      <c r="I835" s="179"/>
      <c r="J835" s="179"/>
      <c r="K835" s="179"/>
      <c r="L835" s="179"/>
      <c r="M835" s="179"/>
      <c r="N835" s="179"/>
      <c r="O835" s="179"/>
      <c r="P835" s="179"/>
      <c r="Q835" s="179"/>
      <c r="R835" s="179"/>
    </row>
    <row r="836" spans="7:18" ht="12.75">
      <c r="G836" s="179"/>
      <c r="H836" s="179"/>
      <c r="I836" s="179"/>
      <c r="J836" s="179"/>
      <c r="K836" s="179"/>
      <c r="L836" s="179"/>
      <c r="M836" s="179"/>
      <c r="N836" s="179"/>
      <c r="O836" s="179"/>
      <c r="P836" s="179"/>
      <c r="Q836" s="179"/>
      <c r="R836" s="179"/>
    </row>
    <row r="837" spans="7:18" ht="12.75">
      <c r="G837" s="179"/>
      <c r="H837" s="179"/>
      <c r="I837" s="179"/>
      <c r="J837" s="179"/>
      <c r="K837" s="179"/>
      <c r="L837" s="179"/>
      <c r="M837" s="179"/>
      <c r="N837" s="179"/>
      <c r="O837" s="179"/>
      <c r="P837" s="179"/>
      <c r="Q837" s="179"/>
      <c r="R837" s="179"/>
    </row>
    <row r="838" spans="7:18" ht="12.75">
      <c r="G838" s="179"/>
      <c r="H838" s="179"/>
      <c r="I838" s="179"/>
      <c r="J838" s="179"/>
      <c r="K838" s="179"/>
      <c r="L838" s="179"/>
      <c r="M838" s="179"/>
      <c r="N838" s="179"/>
      <c r="O838" s="179"/>
      <c r="P838" s="179"/>
      <c r="Q838" s="179"/>
      <c r="R838" s="179"/>
    </row>
    <row r="839" spans="7:18" ht="12.75">
      <c r="G839" s="179"/>
      <c r="H839" s="179"/>
      <c r="I839" s="179"/>
      <c r="J839" s="179"/>
      <c r="K839" s="179"/>
      <c r="L839" s="179"/>
      <c r="M839" s="179"/>
      <c r="N839" s="179"/>
      <c r="O839" s="179"/>
      <c r="P839" s="179"/>
      <c r="Q839" s="179"/>
      <c r="R839" s="179"/>
    </row>
    <row r="840" spans="7:18" ht="12.75">
      <c r="G840" s="179"/>
      <c r="H840" s="179"/>
      <c r="I840" s="179"/>
      <c r="J840" s="179"/>
      <c r="K840" s="179"/>
      <c r="L840" s="179"/>
      <c r="M840" s="179"/>
      <c r="N840" s="179"/>
      <c r="O840" s="179"/>
      <c r="P840" s="179"/>
      <c r="Q840" s="179"/>
      <c r="R840" s="179"/>
    </row>
    <row r="841" spans="7:18" ht="12.75">
      <c r="G841" s="179"/>
      <c r="H841" s="179"/>
      <c r="I841" s="179"/>
      <c r="J841" s="179"/>
      <c r="K841" s="179"/>
      <c r="L841" s="179"/>
      <c r="M841" s="179"/>
      <c r="N841" s="179"/>
      <c r="O841" s="179"/>
      <c r="P841" s="179"/>
      <c r="Q841" s="179"/>
      <c r="R841" s="179"/>
    </row>
    <row r="842" spans="7:18" ht="12.75">
      <c r="G842" s="179"/>
      <c r="H842" s="179"/>
      <c r="I842" s="179"/>
      <c r="J842" s="179"/>
      <c r="K842" s="179"/>
      <c r="L842" s="179"/>
      <c r="M842" s="179"/>
      <c r="N842" s="179"/>
      <c r="O842" s="179"/>
      <c r="P842" s="179"/>
      <c r="Q842" s="179"/>
      <c r="R842" s="179"/>
    </row>
    <row r="843" spans="7:18" ht="12.75">
      <c r="G843" s="179"/>
      <c r="H843" s="179"/>
      <c r="I843" s="179"/>
      <c r="J843" s="179"/>
      <c r="K843" s="179"/>
      <c r="L843" s="179"/>
      <c r="M843" s="179"/>
      <c r="N843" s="179"/>
      <c r="O843" s="179"/>
      <c r="P843" s="179"/>
      <c r="Q843" s="179"/>
      <c r="R843" s="179"/>
    </row>
    <row r="844" spans="7:18" ht="12.75">
      <c r="G844" s="179"/>
      <c r="H844" s="179"/>
      <c r="I844" s="179"/>
      <c r="J844" s="179"/>
      <c r="K844" s="179"/>
      <c r="L844" s="179"/>
      <c r="M844" s="179"/>
      <c r="N844" s="179"/>
      <c r="O844" s="179"/>
      <c r="P844" s="179"/>
      <c r="Q844" s="179"/>
      <c r="R844" s="179"/>
    </row>
    <row r="845" spans="7:18" ht="12.75">
      <c r="G845" s="179"/>
      <c r="H845" s="179"/>
      <c r="I845" s="179"/>
      <c r="J845" s="179"/>
      <c r="K845" s="179"/>
      <c r="L845" s="179"/>
      <c r="M845" s="179"/>
      <c r="N845" s="179"/>
      <c r="O845" s="179"/>
      <c r="P845" s="179"/>
      <c r="Q845" s="179"/>
      <c r="R845" s="179"/>
    </row>
    <row r="846" spans="7:18" ht="12.75">
      <c r="G846" s="179"/>
      <c r="H846" s="179"/>
      <c r="I846" s="179"/>
      <c r="J846" s="179"/>
      <c r="K846" s="179"/>
      <c r="L846" s="179"/>
      <c r="M846" s="179"/>
      <c r="N846" s="179"/>
      <c r="O846" s="179"/>
      <c r="P846" s="179"/>
      <c r="Q846" s="179"/>
      <c r="R846" s="179"/>
    </row>
    <row r="847" spans="7:18" ht="12.75">
      <c r="G847" s="179"/>
      <c r="H847" s="179"/>
      <c r="I847" s="179"/>
      <c r="J847" s="179"/>
      <c r="K847" s="179"/>
      <c r="L847" s="179"/>
      <c r="M847" s="179"/>
      <c r="N847" s="179"/>
      <c r="O847" s="179"/>
      <c r="P847" s="179"/>
      <c r="Q847" s="179"/>
      <c r="R847" s="179"/>
    </row>
    <row r="848" spans="7:18" ht="12.75">
      <c r="G848" s="179"/>
      <c r="H848" s="179"/>
      <c r="I848" s="179"/>
      <c r="J848" s="179"/>
      <c r="K848" s="179"/>
      <c r="L848" s="179"/>
      <c r="M848" s="179"/>
      <c r="N848" s="179"/>
      <c r="O848" s="179"/>
      <c r="P848" s="179"/>
      <c r="Q848" s="179"/>
      <c r="R848" s="179"/>
    </row>
    <row r="849" spans="7:18" ht="12.75">
      <c r="G849" s="179"/>
      <c r="H849" s="179"/>
      <c r="I849" s="179"/>
      <c r="J849" s="179"/>
      <c r="K849" s="179"/>
      <c r="L849" s="179"/>
      <c r="M849" s="179"/>
      <c r="N849" s="179"/>
      <c r="O849" s="179"/>
      <c r="P849" s="179"/>
      <c r="Q849" s="179"/>
      <c r="R849" s="179"/>
    </row>
    <row r="850" spans="7:18" ht="12.75">
      <c r="G850" s="179"/>
      <c r="H850" s="179"/>
      <c r="I850" s="179"/>
      <c r="J850" s="179"/>
      <c r="K850" s="179"/>
      <c r="L850" s="179"/>
      <c r="M850" s="179"/>
      <c r="N850" s="179"/>
      <c r="O850" s="179"/>
      <c r="P850" s="179"/>
      <c r="Q850" s="179"/>
      <c r="R850" s="179"/>
    </row>
    <row r="851" spans="7:18" ht="12.75">
      <c r="G851" s="179"/>
      <c r="H851" s="179"/>
      <c r="I851" s="179"/>
      <c r="J851" s="179"/>
      <c r="K851" s="179"/>
      <c r="L851" s="179"/>
      <c r="M851" s="179"/>
      <c r="N851" s="179"/>
      <c r="O851" s="179"/>
      <c r="P851" s="179"/>
      <c r="Q851" s="179"/>
      <c r="R851" s="179"/>
    </row>
    <row r="852" spans="7:18" ht="12.75">
      <c r="G852" s="179"/>
      <c r="H852" s="179"/>
      <c r="I852" s="179"/>
      <c r="J852" s="179"/>
      <c r="K852" s="179"/>
      <c r="L852" s="179"/>
      <c r="M852" s="179"/>
      <c r="N852" s="179"/>
      <c r="O852" s="179"/>
      <c r="P852" s="179"/>
      <c r="Q852" s="179"/>
      <c r="R852" s="179"/>
    </row>
    <row r="853" spans="7:18" ht="12.75">
      <c r="G853" s="179"/>
      <c r="H853" s="179"/>
      <c r="I853" s="179"/>
      <c r="J853" s="179"/>
      <c r="K853" s="179"/>
      <c r="L853" s="179"/>
      <c r="M853" s="179"/>
      <c r="N853" s="179"/>
      <c r="O853" s="179"/>
      <c r="P853" s="179"/>
      <c r="Q853" s="179"/>
      <c r="R853" s="179"/>
    </row>
    <row r="854" spans="7:18" ht="12.75">
      <c r="G854" s="179"/>
      <c r="H854" s="179"/>
      <c r="I854" s="179"/>
      <c r="J854" s="179"/>
      <c r="K854" s="179"/>
      <c r="L854" s="179"/>
      <c r="M854" s="179"/>
      <c r="N854" s="179"/>
      <c r="O854" s="179"/>
      <c r="P854" s="179"/>
      <c r="Q854" s="179"/>
      <c r="R854" s="179"/>
    </row>
    <row r="855" spans="7:18" ht="12.75">
      <c r="G855" s="179"/>
      <c r="H855" s="179"/>
      <c r="I855" s="179"/>
      <c r="J855" s="179"/>
      <c r="K855" s="179"/>
      <c r="L855" s="179"/>
      <c r="M855" s="179"/>
      <c r="N855" s="179"/>
      <c r="O855" s="179"/>
      <c r="P855" s="179"/>
      <c r="Q855" s="179"/>
      <c r="R855" s="179"/>
    </row>
    <row r="856" spans="7:18" ht="12.75">
      <c r="G856" s="179"/>
      <c r="H856" s="179"/>
      <c r="I856" s="179"/>
      <c r="J856" s="179"/>
      <c r="K856" s="179"/>
      <c r="L856" s="179"/>
      <c r="M856" s="179"/>
      <c r="N856" s="179"/>
      <c r="O856" s="179"/>
      <c r="P856" s="179"/>
      <c r="Q856" s="179"/>
      <c r="R856" s="179"/>
    </row>
    <row r="857" spans="7:18" ht="12.75">
      <c r="G857" s="179"/>
      <c r="H857" s="179"/>
      <c r="I857" s="179"/>
      <c r="J857" s="179"/>
      <c r="K857" s="179"/>
      <c r="L857" s="179"/>
      <c r="M857" s="179"/>
      <c r="N857" s="179"/>
      <c r="O857" s="179"/>
      <c r="P857" s="179"/>
      <c r="Q857" s="179"/>
      <c r="R857" s="179"/>
    </row>
    <row r="858" spans="7:18" ht="12.75">
      <c r="G858" s="179"/>
      <c r="H858" s="179"/>
      <c r="I858" s="179"/>
      <c r="J858" s="179"/>
      <c r="K858" s="179"/>
      <c r="L858" s="179"/>
      <c r="M858" s="179"/>
      <c r="N858" s="179"/>
      <c r="O858" s="179"/>
      <c r="P858" s="179"/>
      <c r="Q858" s="179"/>
      <c r="R858" s="179"/>
    </row>
    <row r="859" spans="7:18" ht="12.75">
      <c r="G859" s="179"/>
      <c r="H859" s="179"/>
      <c r="I859" s="179"/>
      <c r="J859" s="179"/>
      <c r="K859" s="179"/>
      <c r="L859" s="179"/>
      <c r="M859" s="179"/>
      <c r="N859" s="179"/>
      <c r="O859" s="179"/>
      <c r="P859" s="179"/>
      <c r="Q859" s="179"/>
      <c r="R859" s="179"/>
    </row>
    <row r="860" spans="7:18" ht="12.75">
      <c r="G860" s="179"/>
      <c r="H860" s="179"/>
      <c r="I860" s="179"/>
      <c r="J860" s="179"/>
      <c r="K860" s="179"/>
      <c r="L860" s="179"/>
      <c r="M860" s="179"/>
      <c r="N860" s="179"/>
      <c r="O860" s="179"/>
      <c r="P860" s="179"/>
      <c r="Q860" s="179"/>
      <c r="R860" s="179"/>
    </row>
    <row r="861" spans="7:18" ht="12.75">
      <c r="G861" s="179"/>
      <c r="H861" s="179"/>
      <c r="I861" s="179"/>
      <c r="J861" s="179"/>
      <c r="K861" s="179"/>
      <c r="L861" s="179"/>
      <c r="M861" s="179"/>
      <c r="N861" s="179"/>
      <c r="O861" s="179"/>
      <c r="P861" s="179"/>
      <c r="Q861" s="179"/>
      <c r="R861" s="179"/>
    </row>
    <row r="862" spans="7:18" ht="12.75">
      <c r="G862" s="179"/>
      <c r="H862" s="179"/>
      <c r="I862" s="179"/>
      <c r="J862" s="179"/>
      <c r="K862" s="179"/>
      <c r="L862" s="179"/>
      <c r="M862" s="179"/>
      <c r="N862" s="179"/>
      <c r="O862" s="179"/>
      <c r="P862" s="179"/>
      <c r="Q862" s="179"/>
      <c r="R862" s="179"/>
    </row>
    <row r="863" spans="7:18" ht="12.75">
      <c r="G863" s="179"/>
      <c r="H863" s="179"/>
      <c r="I863" s="179"/>
      <c r="J863" s="179"/>
      <c r="K863" s="179"/>
      <c r="L863" s="179"/>
      <c r="M863" s="179"/>
      <c r="N863" s="179"/>
      <c r="O863" s="179"/>
      <c r="P863" s="179"/>
      <c r="Q863" s="179"/>
      <c r="R863" s="179"/>
    </row>
    <row r="864" spans="7:18" ht="12.75">
      <c r="G864" s="179"/>
      <c r="H864" s="179"/>
      <c r="I864" s="179"/>
      <c r="J864" s="179"/>
      <c r="K864" s="179"/>
      <c r="L864" s="179"/>
      <c r="M864" s="179"/>
      <c r="N864" s="179"/>
      <c r="O864" s="179"/>
      <c r="P864" s="179"/>
      <c r="Q864" s="179"/>
      <c r="R864" s="179"/>
    </row>
    <row r="865" spans="7:18" ht="12.75">
      <c r="G865" s="179"/>
      <c r="H865" s="179"/>
      <c r="I865" s="179"/>
      <c r="J865" s="179"/>
      <c r="K865" s="179"/>
      <c r="L865" s="179"/>
      <c r="M865" s="179"/>
      <c r="N865" s="179"/>
      <c r="O865" s="179"/>
      <c r="P865" s="179"/>
      <c r="Q865" s="179"/>
      <c r="R865" s="179"/>
    </row>
    <row r="866" spans="7:18" ht="12.75">
      <c r="G866" s="179"/>
      <c r="H866" s="179"/>
      <c r="I866" s="179"/>
      <c r="J866" s="179"/>
      <c r="K866" s="179"/>
      <c r="L866" s="179"/>
      <c r="M866" s="179"/>
      <c r="N866" s="179"/>
      <c r="O866" s="179"/>
      <c r="P866" s="179"/>
      <c r="Q866" s="179"/>
      <c r="R866" s="179"/>
    </row>
    <row r="867" spans="7:18" ht="12.75">
      <c r="G867" s="179"/>
      <c r="H867" s="179"/>
      <c r="I867" s="179"/>
      <c r="J867" s="179"/>
      <c r="K867" s="179"/>
      <c r="L867" s="179"/>
      <c r="M867" s="179"/>
      <c r="N867" s="179"/>
      <c r="O867" s="179"/>
      <c r="P867" s="179"/>
      <c r="Q867" s="179"/>
      <c r="R867" s="179"/>
    </row>
    <row r="868" spans="7:18" ht="12.75">
      <c r="G868" s="179"/>
      <c r="H868" s="179"/>
      <c r="I868" s="179"/>
      <c r="J868" s="179"/>
      <c r="K868" s="179"/>
      <c r="L868" s="179"/>
      <c r="M868" s="179"/>
      <c r="N868" s="179"/>
      <c r="O868" s="179"/>
      <c r="P868" s="179"/>
      <c r="Q868" s="179"/>
      <c r="R868" s="179"/>
    </row>
    <row r="869" spans="7:18" ht="12.75">
      <c r="G869" s="179"/>
      <c r="H869" s="179"/>
      <c r="I869" s="179"/>
      <c r="J869" s="179"/>
      <c r="K869" s="179"/>
      <c r="L869" s="179"/>
      <c r="M869" s="179"/>
      <c r="N869" s="179"/>
      <c r="O869" s="179"/>
      <c r="P869" s="179"/>
      <c r="Q869" s="179"/>
      <c r="R869" s="179"/>
    </row>
    <row r="870" spans="7:18" ht="12.75">
      <c r="G870" s="179"/>
      <c r="H870" s="179"/>
      <c r="I870" s="179"/>
      <c r="J870" s="179"/>
      <c r="K870" s="179"/>
      <c r="L870" s="179"/>
      <c r="M870" s="179"/>
      <c r="N870" s="179"/>
      <c r="O870" s="179"/>
      <c r="P870" s="179"/>
      <c r="Q870" s="179"/>
      <c r="R870" s="179"/>
    </row>
    <row r="871" spans="7:18" ht="12.75">
      <c r="G871" s="179"/>
      <c r="H871" s="179"/>
      <c r="I871" s="179"/>
      <c r="J871" s="179"/>
      <c r="K871" s="179"/>
      <c r="L871" s="179"/>
      <c r="M871" s="179"/>
      <c r="N871" s="179"/>
      <c r="O871" s="179"/>
      <c r="P871" s="179"/>
      <c r="Q871" s="179"/>
      <c r="R871" s="179"/>
    </row>
    <row r="872" spans="7:18" ht="12.75">
      <c r="G872" s="179"/>
      <c r="H872" s="179"/>
      <c r="I872" s="179"/>
      <c r="J872" s="179"/>
      <c r="K872" s="179"/>
      <c r="L872" s="179"/>
      <c r="M872" s="179"/>
      <c r="N872" s="179"/>
      <c r="O872" s="179"/>
      <c r="P872" s="179"/>
      <c r="Q872" s="179"/>
      <c r="R872" s="179"/>
    </row>
    <row r="873" spans="7:18" ht="12.75">
      <c r="G873" s="179"/>
      <c r="H873" s="179"/>
      <c r="I873" s="179"/>
      <c r="J873" s="179"/>
      <c r="K873" s="179"/>
      <c r="L873" s="179"/>
      <c r="M873" s="179"/>
      <c r="N873" s="179"/>
      <c r="O873" s="179"/>
      <c r="P873" s="179"/>
      <c r="Q873" s="179"/>
      <c r="R873" s="179"/>
    </row>
    <row r="874" spans="7:18" ht="12.75">
      <c r="G874" s="179"/>
      <c r="H874" s="179"/>
      <c r="I874" s="179"/>
      <c r="J874" s="179"/>
      <c r="K874" s="179"/>
      <c r="L874" s="179"/>
      <c r="M874" s="179"/>
      <c r="N874" s="179"/>
      <c r="O874" s="179"/>
      <c r="P874" s="179"/>
      <c r="Q874" s="179"/>
      <c r="R874" s="179"/>
    </row>
    <row r="875" spans="7:18" ht="12.75">
      <c r="G875" s="179"/>
      <c r="H875" s="179"/>
      <c r="I875" s="179"/>
      <c r="J875" s="179"/>
      <c r="K875" s="179"/>
      <c r="L875" s="179"/>
      <c r="M875" s="179"/>
      <c r="N875" s="179"/>
      <c r="O875" s="179"/>
      <c r="P875" s="179"/>
      <c r="Q875" s="179"/>
      <c r="R875" s="179"/>
    </row>
    <row r="876" spans="7:18" ht="12.75">
      <c r="G876" s="179"/>
      <c r="H876" s="179"/>
      <c r="I876" s="179"/>
      <c r="J876" s="179"/>
      <c r="K876" s="179"/>
      <c r="L876" s="179"/>
      <c r="M876" s="179"/>
      <c r="N876" s="179"/>
      <c r="O876" s="179"/>
      <c r="P876" s="179"/>
      <c r="Q876" s="179"/>
      <c r="R876" s="179"/>
    </row>
    <row r="877" spans="7:18" ht="12.75">
      <c r="G877" s="179"/>
      <c r="H877" s="179"/>
      <c r="I877" s="179"/>
      <c r="J877" s="179"/>
      <c r="K877" s="179"/>
      <c r="L877" s="179"/>
      <c r="M877" s="179"/>
      <c r="N877" s="179"/>
      <c r="O877" s="179"/>
      <c r="P877" s="179"/>
      <c r="Q877" s="179"/>
      <c r="R877" s="179"/>
    </row>
    <row r="878" spans="7:18" ht="12.75">
      <c r="G878" s="179"/>
      <c r="H878" s="179"/>
      <c r="I878" s="179"/>
      <c r="J878" s="179"/>
      <c r="K878" s="179"/>
      <c r="L878" s="179"/>
      <c r="M878" s="179"/>
      <c r="N878" s="179"/>
      <c r="O878" s="179"/>
      <c r="P878" s="179"/>
      <c r="Q878" s="179"/>
      <c r="R878" s="179"/>
    </row>
    <row r="879" spans="7:18" ht="12.75">
      <c r="G879" s="179"/>
      <c r="H879" s="179"/>
      <c r="I879" s="179"/>
      <c r="J879" s="179"/>
      <c r="K879" s="179"/>
      <c r="L879" s="179"/>
      <c r="M879" s="179"/>
      <c r="N879" s="179"/>
      <c r="O879" s="179"/>
      <c r="P879" s="179"/>
      <c r="Q879" s="179"/>
      <c r="R879" s="179"/>
    </row>
    <row r="880" spans="7:18" ht="12.75">
      <c r="G880" s="179"/>
      <c r="H880" s="179"/>
      <c r="I880" s="179"/>
      <c r="J880" s="179"/>
      <c r="K880" s="179"/>
      <c r="L880" s="179"/>
      <c r="M880" s="179"/>
      <c r="N880" s="179"/>
      <c r="O880" s="179"/>
      <c r="P880" s="179"/>
      <c r="Q880" s="179"/>
      <c r="R880" s="179"/>
    </row>
    <row r="881" spans="7:18" ht="12.75">
      <c r="G881" s="179"/>
      <c r="H881" s="179"/>
      <c r="I881" s="179"/>
      <c r="J881" s="179"/>
      <c r="K881" s="179"/>
      <c r="L881" s="179"/>
      <c r="M881" s="179"/>
      <c r="N881" s="179"/>
      <c r="O881" s="179"/>
      <c r="P881" s="179"/>
      <c r="Q881" s="179"/>
      <c r="R881" s="179"/>
    </row>
    <row r="882" spans="7:18" ht="12.75">
      <c r="G882" s="179"/>
      <c r="H882" s="179"/>
      <c r="I882" s="179"/>
      <c r="J882" s="179"/>
      <c r="K882" s="179"/>
      <c r="L882" s="179"/>
      <c r="M882" s="179"/>
      <c r="N882" s="179"/>
      <c r="O882" s="179"/>
      <c r="P882" s="179"/>
      <c r="Q882" s="179"/>
      <c r="R882" s="179"/>
    </row>
    <row r="883" spans="7:18" ht="12.75">
      <c r="G883" s="179"/>
      <c r="H883" s="179"/>
      <c r="I883" s="179"/>
      <c r="J883" s="179"/>
      <c r="K883" s="179"/>
      <c r="L883" s="179"/>
      <c r="M883" s="179"/>
      <c r="N883" s="179"/>
      <c r="O883" s="179"/>
      <c r="P883" s="179"/>
      <c r="Q883" s="179"/>
      <c r="R883" s="179"/>
    </row>
    <row r="884" spans="7:18" ht="12.75">
      <c r="G884" s="179"/>
      <c r="H884" s="179"/>
      <c r="I884" s="179"/>
      <c r="J884" s="179"/>
      <c r="K884" s="179"/>
      <c r="L884" s="179"/>
      <c r="M884" s="179"/>
      <c r="N884" s="179"/>
      <c r="O884" s="179"/>
      <c r="P884" s="179"/>
      <c r="Q884" s="179"/>
      <c r="R884" s="179"/>
    </row>
    <row r="885" spans="7:18" ht="12.75">
      <c r="G885" s="179"/>
      <c r="H885" s="179"/>
      <c r="I885" s="179"/>
      <c r="J885" s="179"/>
      <c r="K885" s="179"/>
      <c r="L885" s="179"/>
      <c r="M885" s="179"/>
      <c r="N885" s="179"/>
      <c r="O885" s="179"/>
      <c r="P885" s="179"/>
      <c r="Q885" s="179"/>
      <c r="R885" s="179"/>
    </row>
    <row r="886" spans="7:18" ht="12.75">
      <c r="G886" s="179"/>
      <c r="H886" s="179"/>
      <c r="I886" s="179"/>
      <c r="J886" s="179"/>
      <c r="K886" s="179"/>
      <c r="L886" s="179"/>
      <c r="M886" s="179"/>
      <c r="N886" s="179"/>
      <c r="O886" s="179"/>
      <c r="P886" s="179"/>
      <c r="Q886" s="179"/>
      <c r="R886" s="179"/>
    </row>
    <row r="887" spans="7:18" ht="12.75">
      <c r="G887" s="179"/>
      <c r="H887" s="179"/>
      <c r="I887" s="179"/>
      <c r="J887" s="179"/>
      <c r="K887" s="179"/>
      <c r="L887" s="179"/>
      <c r="M887" s="179"/>
      <c r="N887" s="179"/>
      <c r="O887" s="179"/>
      <c r="P887" s="179"/>
      <c r="Q887" s="179"/>
      <c r="R887" s="179"/>
    </row>
    <row r="888" spans="7:18" ht="12.75">
      <c r="G888" s="179"/>
      <c r="H888" s="179"/>
      <c r="I888" s="179"/>
      <c r="J888" s="179"/>
      <c r="K888" s="179"/>
      <c r="L888" s="179"/>
      <c r="M888" s="179"/>
      <c r="N888" s="179"/>
      <c r="O888" s="179"/>
      <c r="P888" s="179"/>
      <c r="Q888" s="179"/>
      <c r="R888" s="179"/>
    </row>
    <row r="889" spans="7:18" ht="12.75">
      <c r="G889" s="179"/>
      <c r="H889" s="179"/>
      <c r="I889" s="179"/>
      <c r="J889" s="179"/>
      <c r="K889" s="179"/>
      <c r="L889" s="179"/>
      <c r="M889" s="179"/>
      <c r="N889" s="179"/>
      <c r="O889" s="179"/>
      <c r="P889" s="179"/>
      <c r="Q889" s="179"/>
      <c r="R889" s="179"/>
    </row>
    <row r="890" spans="7:18" ht="12.75">
      <c r="G890" s="179"/>
      <c r="H890" s="179"/>
      <c r="I890" s="179"/>
      <c r="J890" s="179"/>
      <c r="K890" s="179"/>
      <c r="L890" s="179"/>
      <c r="M890" s="179"/>
      <c r="N890" s="179"/>
      <c r="O890" s="179"/>
      <c r="P890" s="179"/>
      <c r="Q890" s="179"/>
      <c r="R890" s="179"/>
    </row>
    <row r="891" spans="7:18" ht="12.75">
      <c r="G891" s="179"/>
      <c r="H891" s="179"/>
      <c r="I891" s="179"/>
      <c r="J891" s="179"/>
      <c r="K891" s="179"/>
      <c r="L891" s="179"/>
      <c r="M891" s="179"/>
      <c r="N891" s="179"/>
      <c r="O891" s="179"/>
      <c r="P891" s="179"/>
      <c r="Q891" s="179"/>
      <c r="R891" s="179"/>
    </row>
    <row r="892" spans="7:18" ht="12.75">
      <c r="G892" s="179"/>
      <c r="H892" s="179"/>
      <c r="I892" s="179"/>
      <c r="J892" s="179"/>
      <c r="K892" s="179"/>
      <c r="L892" s="179"/>
      <c r="M892" s="179"/>
      <c r="N892" s="179"/>
      <c r="O892" s="179"/>
      <c r="P892" s="179"/>
      <c r="Q892" s="179"/>
      <c r="R892" s="179"/>
    </row>
    <row r="893" spans="7:18" ht="12.75">
      <c r="G893" s="179"/>
      <c r="H893" s="179"/>
      <c r="I893" s="179"/>
      <c r="J893" s="179"/>
      <c r="K893" s="179"/>
      <c r="L893" s="179"/>
      <c r="M893" s="179"/>
      <c r="N893" s="179"/>
      <c r="O893" s="179"/>
      <c r="P893" s="179"/>
      <c r="Q893" s="179"/>
      <c r="R893" s="179"/>
    </row>
    <row r="894" spans="7:18" ht="12.75">
      <c r="G894" s="179"/>
      <c r="H894" s="179"/>
      <c r="I894" s="179"/>
      <c r="J894" s="179"/>
      <c r="K894" s="179"/>
      <c r="L894" s="179"/>
      <c r="M894" s="179"/>
      <c r="N894" s="179"/>
      <c r="O894" s="179"/>
      <c r="P894" s="179"/>
      <c r="Q894" s="179"/>
      <c r="R894" s="179"/>
    </row>
    <row r="895" spans="7:18" ht="12.75">
      <c r="G895" s="179"/>
      <c r="H895" s="179"/>
      <c r="I895" s="179"/>
      <c r="J895" s="179"/>
      <c r="K895" s="179"/>
      <c r="L895" s="179"/>
      <c r="M895" s="179"/>
      <c r="N895" s="179"/>
      <c r="O895" s="179"/>
      <c r="P895" s="179"/>
      <c r="Q895" s="179"/>
      <c r="R895" s="179"/>
    </row>
    <row r="896" spans="7:18" ht="12.75">
      <c r="G896" s="179"/>
      <c r="H896" s="179"/>
      <c r="I896" s="179"/>
      <c r="J896" s="179"/>
      <c r="K896" s="179"/>
      <c r="L896" s="179"/>
      <c r="M896" s="179"/>
      <c r="N896" s="179"/>
      <c r="O896" s="179"/>
      <c r="P896" s="179"/>
      <c r="Q896" s="179"/>
      <c r="R896" s="179"/>
    </row>
    <row r="897" spans="7:18" ht="12.75">
      <c r="G897" s="179"/>
      <c r="H897" s="179"/>
      <c r="I897" s="179"/>
      <c r="J897" s="179"/>
      <c r="K897" s="179"/>
      <c r="L897" s="179"/>
      <c r="M897" s="179"/>
      <c r="N897" s="179"/>
      <c r="O897" s="179"/>
      <c r="P897" s="179"/>
      <c r="Q897" s="179"/>
      <c r="R897" s="179"/>
    </row>
    <row r="898" spans="7:18" ht="12.75">
      <c r="G898" s="179"/>
      <c r="H898" s="179"/>
      <c r="I898" s="179"/>
      <c r="J898" s="179"/>
      <c r="K898" s="179"/>
      <c r="L898" s="179"/>
      <c r="M898" s="179"/>
      <c r="N898" s="179"/>
      <c r="O898" s="179"/>
      <c r="P898" s="179"/>
      <c r="Q898" s="179"/>
      <c r="R898" s="179"/>
    </row>
    <row r="899" spans="7:18" ht="12.75">
      <c r="G899" s="179"/>
      <c r="H899" s="179"/>
      <c r="I899" s="179"/>
      <c r="J899" s="179"/>
      <c r="K899" s="179"/>
      <c r="L899" s="179"/>
      <c r="M899" s="179"/>
      <c r="N899" s="179"/>
      <c r="O899" s="179"/>
      <c r="P899" s="179"/>
      <c r="Q899" s="179"/>
      <c r="R899" s="179"/>
    </row>
    <row r="900" spans="7:18" ht="12.75">
      <c r="G900" s="179"/>
      <c r="H900" s="179"/>
      <c r="I900" s="179"/>
      <c r="J900" s="179"/>
      <c r="K900" s="179"/>
      <c r="L900" s="179"/>
      <c r="M900" s="179"/>
      <c r="N900" s="179"/>
      <c r="O900" s="179"/>
      <c r="P900" s="179"/>
      <c r="Q900" s="179"/>
      <c r="R900" s="179"/>
    </row>
    <row r="901" spans="7:18" ht="12.75">
      <c r="G901" s="179"/>
      <c r="H901" s="179"/>
      <c r="I901" s="179"/>
      <c r="J901" s="179"/>
      <c r="K901" s="179"/>
      <c r="L901" s="179"/>
      <c r="M901" s="179"/>
      <c r="N901" s="179"/>
      <c r="O901" s="179"/>
      <c r="P901" s="179"/>
      <c r="Q901" s="179"/>
      <c r="R901" s="179"/>
    </row>
    <row r="902" spans="7:18" ht="12.75">
      <c r="G902" s="179"/>
      <c r="H902" s="179"/>
      <c r="I902" s="179"/>
      <c r="J902" s="179"/>
      <c r="K902" s="179"/>
      <c r="L902" s="179"/>
      <c r="M902" s="179"/>
      <c r="N902" s="179"/>
      <c r="O902" s="179"/>
      <c r="P902" s="179"/>
      <c r="Q902" s="179"/>
      <c r="R902" s="179"/>
    </row>
    <row r="903" spans="7:18" ht="12.75">
      <c r="G903" s="179"/>
      <c r="H903" s="179"/>
      <c r="I903" s="179"/>
      <c r="J903" s="179"/>
      <c r="K903" s="179"/>
      <c r="L903" s="179"/>
      <c r="M903" s="179"/>
      <c r="N903" s="179"/>
      <c r="O903" s="179"/>
      <c r="P903" s="179"/>
      <c r="Q903" s="179"/>
      <c r="R903" s="179"/>
    </row>
    <row r="904" spans="7:18" ht="12.75">
      <c r="G904" s="179"/>
      <c r="H904" s="179"/>
      <c r="I904" s="179"/>
      <c r="J904" s="179"/>
      <c r="K904" s="179"/>
      <c r="L904" s="179"/>
      <c r="M904" s="179"/>
      <c r="N904" s="179"/>
      <c r="O904" s="179"/>
      <c r="P904" s="179"/>
      <c r="Q904" s="179"/>
      <c r="R904" s="179"/>
    </row>
    <row r="905" spans="7:18" ht="12.75">
      <c r="G905" s="179"/>
      <c r="H905" s="179"/>
      <c r="I905" s="179"/>
      <c r="J905" s="179"/>
      <c r="K905" s="179"/>
      <c r="L905" s="179"/>
      <c r="M905" s="179"/>
      <c r="N905" s="179"/>
      <c r="O905" s="179"/>
      <c r="P905" s="179"/>
      <c r="Q905" s="179"/>
      <c r="R905" s="179"/>
    </row>
    <row r="906" spans="7:18" ht="12.75">
      <c r="G906" s="179"/>
      <c r="H906" s="179"/>
      <c r="I906" s="179"/>
      <c r="J906" s="179"/>
      <c r="K906" s="179"/>
      <c r="L906" s="179"/>
      <c r="M906" s="179"/>
      <c r="N906" s="179"/>
      <c r="O906" s="179"/>
      <c r="P906" s="179"/>
      <c r="Q906" s="179"/>
      <c r="R906" s="179"/>
    </row>
    <row r="907" spans="7:18" ht="12.75">
      <c r="G907" s="179"/>
      <c r="H907" s="179"/>
      <c r="I907" s="179"/>
      <c r="J907" s="179"/>
      <c r="K907" s="179"/>
      <c r="L907" s="179"/>
      <c r="M907" s="179"/>
      <c r="N907" s="179"/>
      <c r="O907" s="179"/>
      <c r="P907" s="179"/>
      <c r="Q907" s="179"/>
      <c r="R907" s="179"/>
    </row>
    <row r="908" spans="7:18" ht="12.75">
      <c r="G908" s="179"/>
      <c r="H908" s="179"/>
      <c r="I908" s="179"/>
      <c r="J908" s="179"/>
      <c r="K908" s="179"/>
      <c r="L908" s="179"/>
      <c r="M908" s="179"/>
      <c r="N908" s="179"/>
      <c r="O908" s="179"/>
      <c r="P908" s="179"/>
      <c r="Q908" s="179"/>
      <c r="R908" s="179"/>
    </row>
    <row r="909" spans="7:18" ht="12.75">
      <c r="G909" s="179"/>
      <c r="H909" s="179"/>
      <c r="I909" s="179"/>
      <c r="J909" s="179"/>
      <c r="K909" s="179"/>
      <c r="L909" s="179"/>
      <c r="M909" s="179"/>
      <c r="N909" s="179"/>
      <c r="O909" s="179"/>
      <c r="P909" s="179"/>
      <c r="Q909" s="179"/>
      <c r="R909" s="179"/>
    </row>
    <row r="910" spans="7:18" ht="12.75">
      <c r="G910" s="179"/>
      <c r="H910" s="179"/>
      <c r="I910" s="179"/>
      <c r="J910" s="179"/>
      <c r="K910" s="179"/>
      <c r="L910" s="179"/>
      <c r="M910" s="179"/>
      <c r="N910" s="179"/>
      <c r="O910" s="179"/>
      <c r="P910" s="179"/>
      <c r="Q910" s="179"/>
      <c r="R910" s="179"/>
    </row>
    <row r="911" spans="7:18" ht="12.75">
      <c r="G911" s="179"/>
      <c r="H911" s="179"/>
      <c r="I911" s="179"/>
      <c r="J911" s="179"/>
      <c r="K911" s="179"/>
      <c r="L911" s="179"/>
      <c r="M911" s="179"/>
      <c r="N911" s="179"/>
      <c r="O911" s="179"/>
      <c r="P911" s="179"/>
      <c r="Q911" s="179"/>
      <c r="R911" s="179"/>
    </row>
    <row r="912" spans="7:18" ht="12.75">
      <c r="G912" s="179"/>
      <c r="H912" s="179"/>
      <c r="I912" s="179"/>
      <c r="J912" s="179"/>
      <c r="K912" s="179"/>
      <c r="L912" s="179"/>
      <c r="M912" s="179"/>
      <c r="N912" s="179"/>
      <c r="O912" s="179"/>
      <c r="P912" s="179"/>
      <c r="Q912" s="179"/>
      <c r="R912" s="179"/>
    </row>
    <row r="913" spans="7:18" ht="12.75">
      <c r="G913" s="179"/>
      <c r="H913" s="179"/>
      <c r="I913" s="179"/>
      <c r="J913" s="179"/>
      <c r="K913" s="179"/>
      <c r="L913" s="179"/>
      <c r="M913" s="179"/>
      <c r="N913" s="179"/>
      <c r="O913" s="179"/>
      <c r="P913" s="179"/>
      <c r="Q913" s="179"/>
      <c r="R913" s="179"/>
    </row>
    <row r="914" spans="7:18" ht="12.75">
      <c r="G914" s="179"/>
      <c r="H914" s="179"/>
      <c r="I914" s="179"/>
      <c r="J914" s="179"/>
      <c r="K914" s="179"/>
      <c r="L914" s="179"/>
      <c r="M914" s="179"/>
      <c r="N914" s="179"/>
      <c r="O914" s="179"/>
      <c r="P914" s="179"/>
      <c r="Q914" s="179"/>
      <c r="R914" s="179"/>
    </row>
    <row r="915" spans="7:18" ht="12.75">
      <c r="G915" s="179"/>
      <c r="H915" s="179"/>
      <c r="I915" s="179"/>
      <c r="J915" s="179"/>
      <c r="K915" s="179"/>
      <c r="L915" s="179"/>
      <c r="M915" s="179"/>
      <c r="N915" s="179"/>
      <c r="O915" s="179"/>
      <c r="P915" s="179"/>
      <c r="Q915" s="179"/>
      <c r="R915" s="179"/>
    </row>
    <row r="916" spans="7:18" ht="12.75">
      <c r="G916" s="179"/>
      <c r="H916" s="179"/>
      <c r="I916" s="179"/>
      <c r="J916" s="179"/>
      <c r="K916" s="179"/>
      <c r="L916" s="179"/>
      <c r="M916" s="179"/>
      <c r="N916" s="179"/>
      <c r="O916" s="179"/>
      <c r="P916" s="179"/>
      <c r="Q916" s="179"/>
      <c r="R916" s="179"/>
    </row>
    <row r="917" spans="7:18" ht="12.75">
      <c r="G917" s="179"/>
      <c r="H917" s="179"/>
      <c r="I917" s="179"/>
      <c r="J917" s="179"/>
      <c r="K917" s="179"/>
      <c r="L917" s="179"/>
      <c r="M917" s="179"/>
      <c r="N917" s="179"/>
      <c r="O917" s="179"/>
      <c r="P917" s="179"/>
      <c r="Q917" s="179"/>
      <c r="R917" s="179"/>
    </row>
    <row r="918" spans="7:18" ht="12.75">
      <c r="G918" s="179"/>
      <c r="H918" s="179"/>
      <c r="I918" s="179"/>
      <c r="J918" s="179"/>
      <c r="K918" s="179"/>
      <c r="L918" s="179"/>
      <c r="M918" s="179"/>
      <c r="N918" s="179"/>
      <c r="O918" s="179"/>
      <c r="P918" s="179"/>
      <c r="Q918" s="179"/>
      <c r="R918" s="179"/>
    </row>
    <row r="919" spans="7:18" ht="12.75">
      <c r="G919" s="179"/>
      <c r="H919" s="179"/>
      <c r="I919" s="179"/>
      <c r="J919" s="179"/>
      <c r="K919" s="179"/>
      <c r="L919" s="179"/>
      <c r="M919" s="179"/>
      <c r="N919" s="179"/>
      <c r="O919" s="179"/>
      <c r="P919" s="179"/>
      <c r="Q919" s="179"/>
      <c r="R919" s="179"/>
    </row>
    <row r="920" spans="7:18" ht="12.75">
      <c r="G920" s="179"/>
      <c r="H920" s="179"/>
      <c r="I920" s="179"/>
      <c r="J920" s="179"/>
      <c r="K920" s="179"/>
      <c r="L920" s="179"/>
      <c r="M920" s="179"/>
      <c r="N920" s="179"/>
      <c r="O920" s="179"/>
      <c r="P920" s="179"/>
      <c r="Q920" s="179"/>
      <c r="R920" s="179"/>
    </row>
    <row r="921" spans="7:18" ht="12.75">
      <c r="G921" s="179"/>
      <c r="H921" s="179"/>
      <c r="I921" s="179"/>
      <c r="J921" s="179"/>
      <c r="K921" s="179"/>
      <c r="L921" s="179"/>
      <c r="M921" s="179"/>
      <c r="N921" s="179"/>
      <c r="O921" s="179"/>
      <c r="P921" s="179"/>
      <c r="Q921" s="179"/>
      <c r="R921" s="179"/>
    </row>
    <row r="922" spans="7:18" ht="12.75">
      <c r="G922" s="179"/>
      <c r="H922" s="179"/>
      <c r="I922" s="179"/>
      <c r="J922" s="179"/>
      <c r="K922" s="179"/>
      <c r="L922" s="179"/>
      <c r="M922" s="179"/>
      <c r="N922" s="179"/>
      <c r="O922" s="179"/>
      <c r="P922" s="179"/>
      <c r="Q922" s="179"/>
      <c r="R922" s="179"/>
    </row>
    <row r="923" spans="7:18" ht="12.75">
      <c r="G923" s="179"/>
      <c r="H923" s="179"/>
      <c r="I923" s="179"/>
      <c r="J923" s="179"/>
      <c r="K923" s="179"/>
      <c r="L923" s="179"/>
      <c r="M923" s="179"/>
      <c r="N923" s="179"/>
      <c r="O923" s="179"/>
      <c r="P923" s="179"/>
      <c r="Q923" s="179"/>
      <c r="R923" s="179"/>
    </row>
    <row r="924" spans="7:18" ht="12.75">
      <c r="G924" s="179"/>
      <c r="H924" s="179"/>
      <c r="I924" s="179"/>
      <c r="J924" s="179"/>
      <c r="K924" s="179"/>
      <c r="L924" s="179"/>
      <c r="M924" s="179"/>
      <c r="N924" s="179"/>
      <c r="O924" s="179"/>
      <c r="P924" s="179"/>
      <c r="Q924" s="179"/>
      <c r="R924" s="179"/>
    </row>
    <row r="925" spans="7:18" ht="12.75">
      <c r="G925" s="179"/>
      <c r="H925" s="179"/>
      <c r="I925" s="179"/>
      <c r="J925" s="179"/>
      <c r="K925" s="179"/>
      <c r="L925" s="179"/>
      <c r="M925" s="179"/>
      <c r="N925" s="179"/>
      <c r="O925" s="179"/>
      <c r="P925" s="179"/>
      <c r="Q925" s="179"/>
      <c r="R925" s="179"/>
    </row>
    <row r="926" spans="7:18" ht="12.75">
      <c r="G926" s="179"/>
      <c r="H926" s="179"/>
      <c r="I926" s="179"/>
      <c r="J926" s="179"/>
      <c r="K926" s="179"/>
      <c r="L926" s="179"/>
      <c r="M926" s="179"/>
      <c r="N926" s="179"/>
      <c r="O926" s="179"/>
      <c r="P926" s="179"/>
      <c r="Q926" s="179"/>
      <c r="R926" s="179"/>
    </row>
    <row r="927" spans="7:18" ht="12.75">
      <c r="G927" s="179"/>
      <c r="H927" s="179"/>
      <c r="I927" s="179"/>
      <c r="J927" s="179"/>
      <c r="K927" s="179"/>
      <c r="L927" s="179"/>
      <c r="M927" s="179"/>
      <c r="N927" s="179"/>
      <c r="O927" s="179"/>
      <c r="P927" s="179"/>
      <c r="Q927" s="179"/>
      <c r="R927" s="179"/>
    </row>
    <row r="928" spans="7:18" ht="12.75">
      <c r="G928" s="179"/>
      <c r="H928" s="179"/>
      <c r="I928" s="179"/>
      <c r="J928" s="179"/>
      <c r="K928" s="179"/>
      <c r="L928" s="179"/>
      <c r="M928" s="179"/>
      <c r="N928" s="179"/>
      <c r="O928" s="179"/>
      <c r="P928" s="179"/>
      <c r="Q928" s="179"/>
      <c r="R928" s="179"/>
    </row>
    <row r="929" spans="7:18" ht="12.75">
      <c r="G929" s="179"/>
      <c r="H929" s="179"/>
      <c r="I929" s="179"/>
      <c r="J929" s="179"/>
      <c r="K929" s="179"/>
      <c r="L929" s="179"/>
      <c r="M929" s="179"/>
      <c r="N929" s="179"/>
      <c r="O929" s="179"/>
      <c r="P929" s="179"/>
      <c r="Q929" s="179"/>
      <c r="R929" s="179"/>
    </row>
    <row r="930" spans="7:18" ht="12.75">
      <c r="G930" s="179"/>
      <c r="H930" s="179"/>
      <c r="I930" s="179"/>
      <c r="J930" s="179"/>
      <c r="K930" s="179"/>
      <c r="L930" s="179"/>
      <c r="M930" s="179"/>
      <c r="N930" s="179"/>
      <c r="O930" s="179"/>
      <c r="P930" s="179"/>
      <c r="Q930" s="179"/>
      <c r="R930" s="179"/>
    </row>
    <row r="931" spans="7:18" ht="12.75">
      <c r="G931" s="179"/>
      <c r="H931" s="179"/>
      <c r="I931" s="179"/>
      <c r="J931" s="179"/>
      <c r="K931" s="179"/>
      <c r="L931" s="179"/>
      <c r="M931" s="179"/>
      <c r="N931" s="179"/>
      <c r="O931" s="179"/>
      <c r="P931" s="179"/>
      <c r="Q931" s="179"/>
      <c r="R931" s="179"/>
    </row>
    <row r="932" spans="7:18" ht="12.75">
      <c r="G932" s="179"/>
      <c r="H932" s="179"/>
      <c r="I932" s="179"/>
      <c r="J932" s="179"/>
      <c r="K932" s="179"/>
      <c r="L932" s="179"/>
      <c r="M932" s="179"/>
      <c r="N932" s="179"/>
      <c r="O932" s="179"/>
      <c r="P932" s="179"/>
      <c r="Q932" s="179"/>
      <c r="R932" s="179"/>
    </row>
    <row r="933" spans="7:18" ht="12.75">
      <c r="G933" s="179"/>
      <c r="H933" s="179"/>
      <c r="I933" s="179"/>
      <c r="J933" s="179"/>
      <c r="K933" s="179"/>
      <c r="L933" s="179"/>
      <c r="M933" s="179"/>
      <c r="N933" s="179"/>
      <c r="O933" s="179"/>
      <c r="P933" s="179"/>
      <c r="Q933" s="179"/>
      <c r="R933" s="179"/>
    </row>
    <row r="934" spans="7:18" ht="12.75">
      <c r="G934" s="179"/>
      <c r="H934" s="179"/>
      <c r="I934" s="179"/>
      <c r="J934" s="179"/>
      <c r="K934" s="179"/>
      <c r="L934" s="179"/>
      <c r="M934" s="179"/>
      <c r="N934" s="179"/>
      <c r="O934" s="179"/>
      <c r="P934" s="179"/>
      <c r="Q934" s="179"/>
      <c r="R934" s="179"/>
    </row>
    <row r="935" spans="7:18" ht="12.75">
      <c r="G935" s="179"/>
      <c r="H935" s="179"/>
      <c r="I935" s="179"/>
      <c r="J935" s="179"/>
      <c r="K935" s="179"/>
      <c r="L935" s="179"/>
      <c r="M935" s="179"/>
      <c r="N935" s="179"/>
      <c r="O935" s="179"/>
      <c r="P935" s="179"/>
      <c r="Q935" s="179"/>
      <c r="R935" s="179"/>
    </row>
    <row r="936" spans="7:18" ht="12.75">
      <c r="G936" s="179"/>
      <c r="H936" s="179"/>
      <c r="I936" s="179"/>
      <c r="J936" s="179"/>
      <c r="K936" s="179"/>
      <c r="L936" s="179"/>
      <c r="M936" s="179"/>
      <c r="N936" s="179"/>
      <c r="O936" s="179"/>
      <c r="P936" s="179"/>
      <c r="Q936" s="179"/>
      <c r="R936" s="179"/>
    </row>
    <row r="937" spans="7:18" ht="12.75">
      <c r="G937" s="179"/>
      <c r="H937" s="179"/>
      <c r="I937" s="179"/>
      <c r="J937" s="179"/>
      <c r="K937" s="179"/>
      <c r="L937" s="179"/>
      <c r="M937" s="179"/>
      <c r="N937" s="179"/>
      <c r="O937" s="179"/>
      <c r="P937" s="179"/>
      <c r="Q937" s="179"/>
      <c r="R937" s="179"/>
    </row>
    <row r="938" spans="7:18" ht="12.75">
      <c r="G938" s="179"/>
      <c r="H938" s="179"/>
      <c r="I938" s="179"/>
      <c r="J938" s="179"/>
      <c r="K938" s="179"/>
      <c r="L938" s="179"/>
      <c r="M938" s="179"/>
      <c r="N938" s="179"/>
      <c r="O938" s="179"/>
      <c r="P938" s="179"/>
      <c r="Q938" s="179"/>
      <c r="R938" s="179"/>
    </row>
    <row r="939" spans="7:18" ht="12.75">
      <c r="G939" s="179"/>
      <c r="H939" s="179"/>
      <c r="I939" s="179"/>
      <c r="J939" s="179"/>
      <c r="K939" s="179"/>
      <c r="L939" s="179"/>
      <c r="M939" s="179"/>
      <c r="N939" s="179"/>
      <c r="O939" s="179"/>
      <c r="P939" s="179"/>
      <c r="Q939" s="179"/>
      <c r="R939" s="179"/>
    </row>
    <row r="940" spans="7:18" ht="12.75">
      <c r="G940" s="179"/>
      <c r="H940" s="179"/>
      <c r="I940" s="179"/>
      <c r="J940" s="179"/>
      <c r="K940" s="179"/>
      <c r="L940" s="179"/>
      <c r="M940" s="179"/>
      <c r="N940" s="179"/>
      <c r="O940" s="179"/>
      <c r="P940" s="179"/>
      <c r="Q940" s="179"/>
      <c r="R940" s="179"/>
    </row>
    <row r="941" spans="7:18" ht="12.75">
      <c r="G941" s="179"/>
      <c r="H941" s="179"/>
      <c r="I941" s="179"/>
      <c r="J941" s="179"/>
      <c r="K941" s="179"/>
      <c r="L941" s="179"/>
      <c r="M941" s="179"/>
      <c r="N941" s="179"/>
      <c r="O941" s="179"/>
      <c r="P941" s="179"/>
      <c r="Q941" s="179"/>
      <c r="R941" s="179"/>
    </row>
    <row r="942" spans="7:18" ht="12.75">
      <c r="G942" s="179"/>
      <c r="H942" s="179"/>
      <c r="I942" s="179"/>
      <c r="J942" s="179"/>
      <c r="K942" s="179"/>
      <c r="L942" s="179"/>
      <c r="M942" s="179"/>
      <c r="N942" s="179"/>
      <c r="O942" s="179"/>
      <c r="P942" s="179"/>
      <c r="Q942" s="179"/>
      <c r="R942" s="179"/>
    </row>
    <row r="943" spans="7:18" ht="12.75">
      <c r="G943" s="179"/>
      <c r="H943" s="179"/>
      <c r="I943" s="179"/>
      <c r="J943" s="179"/>
      <c r="K943" s="179"/>
      <c r="L943" s="179"/>
      <c r="M943" s="179"/>
      <c r="N943" s="179"/>
      <c r="O943" s="179"/>
      <c r="P943" s="179"/>
      <c r="Q943" s="179"/>
      <c r="R943" s="179"/>
    </row>
    <row r="944" spans="7:18" ht="12.75">
      <c r="G944" s="179"/>
      <c r="H944" s="179"/>
      <c r="I944" s="179"/>
      <c r="J944" s="179"/>
      <c r="K944" s="179"/>
      <c r="L944" s="179"/>
      <c r="M944" s="179"/>
      <c r="N944" s="179"/>
      <c r="O944" s="179"/>
      <c r="P944" s="179"/>
      <c r="Q944" s="179"/>
      <c r="R944" s="179"/>
    </row>
    <row r="945" spans="7:18" ht="12.75">
      <c r="G945" s="179"/>
      <c r="H945" s="179"/>
      <c r="I945" s="179"/>
      <c r="J945" s="179"/>
      <c r="K945" s="179"/>
      <c r="L945" s="179"/>
      <c r="M945" s="179"/>
      <c r="N945" s="179"/>
      <c r="O945" s="179"/>
      <c r="P945" s="179"/>
      <c r="Q945" s="179"/>
      <c r="R945" s="179"/>
    </row>
    <row r="946" spans="7:18" ht="12.75">
      <c r="G946" s="179"/>
      <c r="H946" s="179"/>
      <c r="I946" s="179"/>
      <c r="J946" s="179"/>
      <c r="K946" s="179"/>
      <c r="L946" s="179"/>
      <c r="M946" s="179"/>
      <c r="N946" s="179"/>
      <c r="O946" s="179"/>
      <c r="P946" s="179"/>
      <c r="Q946" s="179"/>
      <c r="R946" s="179"/>
    </row>
    <row r="947" spans="7:18" ht="12.75">
      <c r="G947" s="179"/>
      <c r="H947" s="179"/>
      <c r="I947" s="179"/>
      <c r="J947" s="179"/>
      <c r="K947" s="179"/>
      <c r="L947" s="179"/>
      <c r="M947" s="179"/>
      <c r="N947" s="179"/>
      <c r="O947" s="179"/>
      <c r="P947" s="179"/>
      <c r="Q947" s="179"/>
      <c r="R947" s="179"/>
    </row>
    <row r="948" spans="7:18" ht="12.75">
      <c r="G948" s="179"/>
      <c r="H948" s="179"/>
      <c r="I948" s="179"/>
      <c r="J948" s="179"/>
      <c r="K948" s="179"/>
      <c r="L948" s="179"/>
      <c r="M948" s="179"/>
      <c r="N948" s="179"/>
      <c r="O948" s="179"/>
      <c r="P948" s="179"/>
      <c r="Q948" s="179"/>
      <c r="R948" s="179"/>
    </row>
    <row r="949" spans="7:18" ht="12.75">
      <c r="G949" s="179"/>
      <c r="H949" s="179"/>
      <c r="I949" s="179"/>
      <c r="J949" s="179"/>
      <c r="K949" s="179"/>
      <c r="L949" s="179"/>
      <c r="M949" s="179"/>
      <c r="N949" s="179"/>
      <c r="O949" s="179"/>
      <c r="P949" s="179"/>
      <c r="Q949" s="179"/>
      <c r="R949" s="179"/>
    </row>
    <row r="950" spans="7:18" ht="12.75">
      <c r="G950" s="179"/>
      <c r="H950" s="179"/>
      <c r="I950" s="179"/>
      <c r="J950" s="179"/>
      <c r="K950" s="179"/>
      <c r="L950" s="179"/>
      <c r="M950" s="179"/>
      <c r="N950" s="179"/>
      <c r="O950" s="179"/>
      <c r="P950" s="179"/>
      <c r="Q950" s="179"/>
      <c r="R950" s="179"/>
    </row>
    <row r="951" spans="7:18" ht="12.75">
      <c r="G951" s="179"/>
      <c r="H951" s="179"/>
      <c r="I951" s="179"/>
      <c r="J951" s="179"/>
      <c r="K951" s="179"/>
      <c r="L951" s="179"/>
      <c r="M951" s="179"/>
      <c r="N951" s="179"/>
      <c r="O951" s="179"/>
      <c r="P951" s="179"/>
      <c r="Q951" s="179"/>
      <c r="R951" s="179"/>
    </row>
    <row r="952" spans="7:18" ht="12.75">
      <c r="G952" s="179"/>
      <c r="H952" s="179"/>
      <c r="I952" s="179"/>
      <c r="J952" s="179"/>
      <c r="K952" s="179"/>
      <c r="L952" s="179"/>
      <c r="M952" s="179"/>
      <c r="N952" s="179"/>
      <c r="O952" s="179"/>
      <c r="P952" s="179"/>
      <c r="Q952" s="179"/>
      <c r="R952" s="179"/>
    </row>
    <row r="953" spans="7:18" ht="12.75">
      <c r="G953" s="179"/>
      <c r="H953" s="179"/>
      <c r="I953" s="179"/>
      <c r="J953" s="179"/>
      <c r="K953" s="179"/>
      <c r="L953" s="179"/>
      <c r="M953" s="179"/>
      <c r="N953" s="179"/>
      <c r="O953" s="179"/>
      <c r="P953" s="179"/>
      <c r="Q953" s="179"/>
      <c r="R953" s="179"/>
    </row>
    <row r="954" spans="7:18" ht="12.75">
      <c r="G954" s="179"/>
      <c r="H954" s="179"/>
      <c r="I954" s="179"/>
      <c r="J954" s="179"/>
      <c r="K954" s="179"/>
      <c r="L954" s="179"/>
      <c r="M954" s="179"/>
      <c r="N954" s="179"/>
      <c r="O954" s="179"/>
      <c r="P954" s="179"/>
      <c r="Q954" s="179"/>
      <c r="R954" s="179"/>
    </row>
    <row r="955" spans="7:18" ht="12.75">
      <c r="G955" s="179"/>
      <c r="H955" s="179"/>
      <c r="I955" s="179"/>
      <c r="J955" s="179"/>
      <c r="K955" s="179"/>
      <c r="L955" s="179"/>
      <c r="M955" s="179"/>
      <c r="N955" s="179"/>
      <c r="O955" s="179"/>
      <c r="P955" s="179"/>
      <c r="Q955" s="179"/>
      <c r="R955" s="179"/>
    </row>
    <row r="956" spans="7:18" ht="12.75">
      <c r="G956" s="179"/>
      <c r="H956" s="179"/>
      <c r="I956" s="179"/>
      <c r="J956" s="179"/>
      <c r="K956" s="179"/>
      <c r="L956" s="179"/>
      <c r="M956" s="179"/>
      <c r="N956" s="179"/>
      <c r="O956" s="179"/>
      <c r="P956" s="179"/>
      <c r="Q956" s="179"/>
      <c r="R956" s="179"/>
    </row>
    <row r="957" spans="7:18" ht="12.75">
      <c r="G957" s="179"/>
      <c r="H957" s="179"/>
      <c r="I957" s="179"/>
      <c r="J957" s="179"/>
      <c r="K957" s="179"/>
      <c r="L957" s="179"/>
      <c r="M957" s="179"/>
      <c r="N957" s="179"/>
      <c r="O957" s="179"/>
      <c r="P957" s="179"/>
      <c r="Q957" s="179"/>
      <c r="R957" s="179"/>
    </row>
    <row r="958" spans="7:18" ht="12.75">
      <c r="G958" s="179"/>
      <c r="H958" s="179"/>
      <c r="I958" s="179"/>
      <c r="J958" s="179"/>
      <c r="K958" s="179"/>
      <c r="L958" s="179"/>
      <c r="M958" s="179"/>
      <c r="N958" s="179"/>
      <c r="O958" s="179"/>
      <c r="P958" s="179"/>
      <c r="Q958" s="179"/>
      <c r="R958" s="179"/>
    </row>
    <row r="959" spans="7:18" ht="12.75">
      <c r="G959" s="179"/>
      <c r="H959" s="179"/>
      <c r="I959" s="179"/>
      <c r="J959" s="179"/>
      <c r="K959" s="179"/>
      <c r="L959" s="179"/>
      <c r="M959" s="179"/>
      <c r="N959" s="179"/>
      <c r="O959" s="179"/>
      <c r="P959" s="179"/>
      <c r="Q959" s="179"/>
      <c r="R959" s="179"/>
    </row>
    <row r="960" spans="7:18" ht="12.75">
      <c r="G960" s="179"/>
      <c r="H960" s="179"/>
      <c r="I960" s="179"/>
      <c r="J960" s="179"/>
      <c r="K960" s="179"/>
      <c r="L960" s="179"/>
      <c r="M960" s="179"/>
      <c r="N960" s="179"/>
      <c r="O960" s="179"/>
      <c r="P960" s="179"/>
      <c r="Q960" s="179"/>
      <c r="R960" s="179"/>
    </row>
    <row r="961" spans="7:18" ht="12.75">
      <c r="G961" s="179"/>
      <c r="H961" s="179"/>
      <c r="I961" s="179"/>
      <c r="J961" s="179"/>
      <c r="K961" s="179"/>
      <c r="L961" s="179"/>
      <c r="M961" s="179"/>
      <c r="N961" s="179"/>
      <c r="O961" s="179"/>
      <c r="P961" s="179"/>
      <c r="Q961" s="179"/>
      <c r="R961" s="179"/>
    </row>
  </sheetData>
  <mergeCells count="125">
    <mergeCell ref="D34:E34"/>
    <mergeCell ref="F34:G34"/>
    <mergeCell ref="B35:C35"/>
    <mergeCell ref="D35:E35"/>
    <mergeCell ref="F35:G35"/>
    <mergeCell ref="B36:C36"/>
    <mergeCell ref="D36:E36"/>
    <mergeCell ref="F36:G36"/>
    <mergeCell ref="B37:C37"/>
    <mergeCell ref="D37:E37"/>
    <mergeCell ref="F37:G37"/>
    <mergeCell ref="D38:E38"/>
    <mergeCell ref="F38:G38"/>
    <mergeCell ref="B23:C23"/>
    <mergeCell ref="B24:C24"/>
    <mergeCell ref="D24:E24"/>
    <mergeCell ref="F24:G24"/>
    <mergeCell ref="B25:C25"/>
    <mergeCell ref="D25:E25"/>
    <mergeCell ref="F25:G25"/>
    <mergeCell ref="B28:C28"/>
    <mergeCell ref="B29:C29"/>
    <mergeCell ref="D29:E29"/>
    <mergeCell ref="F29:G29"/>
    <mergeCell ref="B30:C30"/>
    <mergeCell ref="D30:E30"/>
    <mergeCell ref="F30:G30"/>
    <mergeCell ref="B33:C33"/>
    <mergeCell ref="B34:C34"/>
    <mergeCell ref="F28:G28"/>
    <mergeCell ref="B31:C31"/>
    <mergeCell ref="D31:E31"/>
    <mergeCell ref="F31:G31"/>
    <mergeCell ref="B32:C32"/>
    <mergeCell ref="D32:E32"/>
    <mergeCell ref="F32:G32"/>
    <mergeCell ref="D33:E33"/>
    <mergeCell ref="F33:G33"/>
    <mergeCell ref="H32:K32"/>
    <mergeCell ref="H33:K33"/>
    <mergeCell ref="H34:K34"/>
    <mergeCell ref="H35:K35"/>
    <mergeCell ref="H36:K36"/>
    <mergeCell ref="H37:K37"/>
    <mergeCell ref="H23:K23"/>
    <mergeCell ref="H24:K24"/>
    <mergeCell ref="H25:K25"/>
    <mergeCell ref="H26:K26"/>
    <mergeCell ref="H27:K27"/>
    <mergeCell ref="H28:K28"/>
    <mergeCell ref="H29:K29"/>
    <mergeCell ref="B4:C4"/>
    <mergeCell ref="A2:A3"/>
    <mergeCell ref="D5:F5"/>
    <mergeCell ref="D4:F4"/>
    <mergeCell ref="L3:P3"/>
    <mergeCell ref="G3:K3"/>
    <mergeCell ref="A1:P1"/>
    <mergeCell ref="H30:K30"/>
    <mergeCell ref="H31:K31"/>
    <mergeCell ref="B21:C21"/>
    <mergeCell ref="D21:E21"/>
    <mergeCell ref="F21:G21"/>
    <mergeCell ref="B22:C22"/>
    <mergeCell ref="D22:E22"/>
    <mergeCell ref="F22:G22"/>
    <mergeCell ref="D23:E23"/>
    <mergeCell ref="F23:G23"/>
    <mergeCell ref="B26:C26"/>
    <mergeCell ref="D26:E26"/>
    <mergeCell ref="F26:G26"/>
    <mergeCell ref="B27:C27"/>
    <mergeCell ref="D27:E27"/>
    <mergeCell ref="F27:G27"/>
    <mergeCell ref="D28:E28"/>
    <mergeCell ref="B41:C41"/>
    <mergeCell ref="D41:E41"/>
    <mergeCell ref="F41:G41"/>
    <mergeCell ref="H41:K41"/>
    <mergeCell ref="B42:C42"/>
    <mergeCell ref="D42:E42"/>
    <mergeCell ref="F42:G42"/>
    <mergeCell ref="B43:C43"/>
    <mergeCell ref="D43:E43"/>
    <mergeCell ref="F43:G43"/>
    <mergeCell ref="H42:K42"/>
    <mergeCell ref="H43:K43"/>
    <mergeCell ref="A18:A19"/>
    <mergeCell ref="H20:K20"/>
    <mergeCell ref="H21:K21"/>
    <mergeCell ref="H22:K22"/>
    <mergeCell ref="B5:C5"/>
    <mergeCell ref="B6:C6"/>
    <mergeCell ref="D6:F6"/>
    <mergeCell ref="B7:C7"/>
    <mergeCell ref="D7:F7"/>
    <mergeCell ref="B8:C8"/>
    <mergeCell ref="D8:F8"/>
    <mergeCell ref="B9:C9"/>
    <mergeCell ref="D9:F9"/>
    <mergeCell ref="B10:C10"/>
    <mergeCell ref="D10:F10"/>
    <mergeCell ref="B11:C11"/>
    <mergeCell ref="D11:F11"/>
    <mergeCell ref="D12:F12"/>
    <mergeCell ref="B12:C12"/>
    <mergeCell ref="B13:C13"/>
    <mergeCell ref="B14:C14"/>
    <mergeCell ref="B15:C15"/>
    <mergeCell ref="B20:C20"/>
    <mergeCell ref="D20:E20"/>
    <mergeCell ref="F20:G20"/>
    <mergeCell ref="D13:F13"/>
    <mergeCell ref="D14:F14"/>
    <mergeCell ref="D15:F15"/>
    <mergeCell ref="B38:C38"/>
    <mergeCell ref="B39:C39"/>
    <mergeCell ref="D39:E39"/>
    <mergeCell ref="F39:G39"/>
    <mergeCell ref="B40:C40"/>
    <mergeCell ref="D40:E40"/>
    <mergeCell ref="F40:G40"/>
    <mergeCell ref="H39:K39"/>
    <mergeCell ref="H40:K40"/>
    <mergeCell ref="H38:K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S1</vt:lpstr>
      <vt:lpstr>Table S2</vt:lpstr>
      <vt:lpstr>Table S3</vt:lpstr>
      <vt:lpstr>Table S4</vt:lpstr>
      <vt:lpstr>Table S5</vt:lpstr>
      <vt:lpstr>Table S6</vt:lpstr>
      <vt:lpstr>Table S8</vt:lpstr>
      <vt:lpstr>Table S7</vt:lpstr>
      <vt:lpstr>Table S9</vt:lpstr>
      <vt:lpstr>Table S10</vt:lpstr>
      <vt:lpstr>Table S11</vt:lpstr>
      <vt:lpstr>Table S12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Meriam Guellil</cp:lastModifiedBy>
  <dcterms:modified xsi:type="dcterms:W3CDTF">2021-12-01T16:54:56Z</dcterms:modified>
</cp:coreProperties>
</file>