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E:\Projects\0-mddcc-Genome Biology\mddcc-Final-R2\"/>
    </mc:Choice>
  </mc:AlternateContent>
  <xr:revisionPtr revIDLastSave="0" documentId="13_ncr:1_{A696D46F-FCF8-4A48-88DA-F15346FE51CE}" xr6:coauthVersionLast="47" xr6:coauthVersionMax="47" xr10:uidLastSave="{00000000-0000-0000-0000-000000000000}"/>
  <bookViews>
    <workbookView xWindow="39280" yWindow="840" windowWidth="27020" windowHeight="19420" xr2:uid="{00000000-000D-0000-FFFF-FFFF00000000}"/>
  </bookViews>
  <sheets>
    <sheet name="Table S1 legend" sheetId="9" r:id="rId1"/>
    <sheet name="S1a. All datasets" sheetId="10" r:id="rId2"/>
    <sheet name="S1b. RNA-seq" sheetId="12" r:id="rId3"/>
    <sheet name="S1c. BS-seq" sheetId="11" r:id="rId4"/>
    <sheet name="S1d. ChIP-seq" sheetId="13" r:id="rId5"/>
  </sheets>
  <definedNames>
    <definedName name="_Hlk27351269" localSheetId="1">'Table S1 legend'!$A$1</definedName>
    <definedName name="su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G11" i="13" l="1"/>
  <c r="DF11" i="13"/>
  <c r="DB11" i="13"/>
  <c r="DA11" i="13"/>
  <c r="B11" i="11"/>
  <c r="CG13" i="13"/>
  <c r="CF13" i="13"/>
  <c r="BY13" i="13"/>
  <c r="BK13" i="13"/>
  <c r="BJ13" i="13"/>
  <c r="AT13" i="13"/>
  <c r="AI13" i="13"/>
  <c r="AH13" i="13"/>
  <c r="U13" i="13"/>
  <c r="T13" i="13"/>
  <c r="F13" i="13"/>
  <c r="DE11" i="13"/>
  <c r="CV11" i="13"/>
  <c r="CG11" i="13"/>
  <c r="CF11" i="13"/>
  <c r="BY11" i="13"/>
  <c r="BK11" i="13"/>
  <c r="BJ11" i="13"/>
  <c r="AI11" i="13"/>
  <c r="AH11" i="13"/>
  <c r="U11" i="13"/>
  <c r="T11" i="13"/>
  <c r="F11" i="13"/>
  <c r="H11" i="11"/>
  <c r="G11" i="11"/>
  <c r="F11" i="11"/>
  <c r="E11" i="11"/>
  <c r="D11" i="11"/>
  <c r="C11" i="11"/>
  <c r="H10" i="11"/>
  <c r="G10" i="11"/>
  <c r="F10" i="11"/>
  <c r="E10" i="11"/>
  <c r="D10" i="11"/>
  <c r="C10" i="11"/>
  <c r="B10" i="11"/>
  <c r="H8" i="11"/>
  <c r="G8" i="11"/>
  <c r="F8" i="11"/>
  <c r="E8" i="11"/>
  <c r="D8" i="11"/>
  <c r="C8" i="11"/>
  <c r="B8" i="11"/>
  <c r="V11" i="12"/>
  <c r="U11" i="12"/>
  <c r="T11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B9" i="12"/>
</calcChain>
</file>

<file path=xl/sharedStrings.xml><?xml version="1.0" encoding="utf-8"?>
<sst xmlns="http://schemas.openxmlformats.org/spreadsheetml/2006/main" count="309" uniqueCount="58">
  <si>
    <r>
      <rPr>
        <b/>
        <sz val="11"/>
        <color theme="1"/>
        <rFont val="Times New Roman"/>
        <family val="1"/>
      </rPr>
      <t>a.</t>
    </r>
    <r>
      <rPr>
        <sz val="11"/>
        <color theme="1"/>
        <rFont val="Times New Roman"/>
        <family val="1"/>
      </rPr>
      <t xml:space="preserve"> Statistics for the generated datasets. There are three repeats for total RNA-seq data, one repeat for Bisulfite-seq data, and two repeats for ChIP-seq data of six histone modification marks and RNA polymerase II (RNAPII).</t>
    </r>
  </si>
  <si>
    <r>
      <rPr>
        <b/>
        <sz val="11"/>
        <color theme="1"/>
        <rFont val="Times New Roman"/>
        <family val="1"/>
      </rPr>
      <t>b.</t>
    </r>
    <r>
      <rPr>
        <sz val="11"/>
        <color theme="1"/>
        <rFont val="Times New Roman"/>
        <family val="1"/>
      </rPr>
      <t xml:space="preserve"> Preliminary quality analysis of RNA-seq data.</t>
    </r>
  </si>
  <si>
    <r>
      <rPr>
        <b/>
        <sz val="11"/>
        <color theme="1"/>
        <rFont val="Times New Roman"/>
        <family val="1"/>
      </rPr>
      <t>d.</t>
    </r>
    <r>
      <rPr>
        <sz val="11"/>
        <color theme="1"/>
        <rFont val="Times New Roman"/>
        <family val="1"/>
      </rPr>
      <t xml:space="preserve"> Preliminary quality analysis of ChIP-seq data. FRIP, the fraction of all mapped reads that fall into peak regions; NSC, normalized strand coefficient; RSC, relative strand correlation.</t>
    </r>
  </si>
  <si>
    <r>
      <rPr>
        <b/>
        <sz val="11"/>
        <color theme="1"/>
        <rFont val="Times New Roman"/>
        <family val="1"/>
      </rPr>
      <t>Table S1a.</t>
    </r>
    <r>
      <rPr>
        <sz val="11"/>
        <color theme="1"/>
        <rFont val="Times New Roman"/>
        <family val="1"/>
      </rPr>
      <t xml:space="preserve"> Statistics for the generated datasets.</t>
    </r>
  </si>
  <si>
    <t>2-week old shoot</t>
  </si>
  <si>
    <t>5-week old leaf</t>
  </si>
  <si>
    <t>5-week old shoot</t>
  </si>
  <si>
    <t>Col-0</t>
  </si>
  <si>
    <t>ddcc</t>
  </si>
  <si>
    <t>met1-3</t>
  </si>
  <si>
    <t>mddcc</t>
  </si>
  <si>
    <t>RNA-seq</t>
  </si>
  <si>
    <t>BS-seq</t>
  </si>
  <si>
    <t>ChIP-seq</t>
  </si>
  <si>
    <t>H3K4me3</t>
  </si>
  <si>
    <t>H3K9ac</t>
  </si>
  <si>
    <t>H3K27ac</t>
  </si>
  <si>
    <t>H3K4me1</t>
  </si>
  <si>
    <t>H3K27me3</t>
  </si>
  <si>
    <t>H3K9me2</t>
  </si>
  <si>
    <t>RNAPII</t>
  </si>
  <si>
    <t xml:space="preserve">Input </t>
  </si>
  <si>
    <t>Total</t>
  </si>
  <si>
    <r>
      <rPr>
        <b/>
        <sz val="11"/>
        <color theme="1"/>
        <rFont val="Times New Roman"/>
        <family val="1"/>
      </rPr>
      <t>Table S1b.</t>
    </r>
    <r>
      <rPr>
        <sz val="11"/>
        <color theme="1"/>
        <rFont val="Times New Roman"/>
        <family val="1"/>
      </rPr>
      <t xml:space="preserve"> Preliminary quality analysis of RNA-seq data.</t>
    </r>
  </si>
  <si>
    <t>Tissue</t>
  </si>
  <si>
    <t>Genotype</t>
  </si>
  <si>
    <t>Repeat</t>
  </si>
  <si>
    <t>Repeat 1</t>
  </si>
  <si>
    <t>Repeat 2</t>
  </si>
  <si>
    <t>Repeat 3</t>
  </si>
  <si>
    <t>Raw reads</t>
  </si>
  <si>
    <t>Clean reads</t>
  </si>
  <si>
    <t>Mapped reads </t>
  </si>
  <si>
    <t>Mapping rate</t>
  </si>
  <si>
    <t>Unique</t>
  </si>
  <si>
    <t>Unique rate /clean</t>
  </si>
  <si>
    <t xml:space="preserve">Mapped reads </t>
  </si>
  <si>
    <t>Coverage (X)</t>
  </si>
  <si>
    <t>CG errror rate</t>
  </si>
  <si>
    <t>CHG errror rate</t>
  </si>
  <si>
    <t>CHH errror rate</t>
  </si>
  <si>
    <t>Factor</t>
  </si>
  <si>
    <t>Input</t>
  </si>
  <si>
    <t xml:space="preserve">ddcc </t>
  </si>
  <si>
    <t xml:space="preserve">met1-3 </t>
  </si>
  <si>
    <t>Peak No.</t>
  </si>
  <si>
    <t>NA</t>
  </si>
  <si>
    <t>FRiP</t>
  </si>
  <si>
    <t>NSC</t>
  </si>
  <si>
    <t>RSC</t>
  </si>
  <si>
    <t xml:space="preserve">met1-3 </t>
    <phoneticPr fontId="16" type="noConversion"/>
  </si>
  <si>
    <t>5-week old shoot</t>
    <phoneticPr fontId="16" type="noConversion"/>
  </si>
  <si>
    <r>
      <rPr>
        <b/>
        <sz val="11"/>
        <color theme="1"/>
        <rFont val="Times New Roman"/>
        <family val="1"/>
      </rPr>
      <t>Table S1c.</t>
    </r>
    <r>
      <rPr>
        <sz val="11"/>
        <color theme="1"/>
        <rFont val="Times New Roman"/>
        <family val="1"/>
      </rPr>
      <t xml:space="preserve"> Preliminary quality analysis of BS-seq data.</t>
    </r>
    <phoneticPr fontId="16" type="noConversion"/>
  </si>
  <si>
    <t>FRIP, the fraction of all mapped reads that fall into peak regions; NSC, normalized strand coefficient; RSC, relative strand correlation.</t>
    <phoneticPr fontId="16" type="noConversion"/>
  </si>
  <si>
    <r>
      <rPr>
        <b/>
        <sz val="11"/>
        <rFont val="Times New Roman"/>
        <family val="1"/>
      </rPr>
      <t>Table S1d.</t>
    </r>
    <r>
      <rPr>
        <sz val="11"/>
        <rFont val="Times New Roman"/>
        <family val="1"/>
      </rPr>
      <t xml:space="preserve"> Preliminary quality analysis of ChIP-seq data.</t>
    </r>
    <phoneticPr fontId="16" type="noConversion"/>
  </si>
  <si>
    <r>
      <rPr>
        <b/>
        <sz val="11"/>
        <color theme="1"/>
        <rFont val="Times New Roman"/>
        <family val="1"/>
      </rPr>
      <t xml:space="preserve">c. </t>
    </r>
    <r>
      <rPr>
        <sz val="11"/>
        <color theme="1"/>
        <rFont val="Times New Roman"/>
        <family val="1"/>
      </rPr>
      <t>Preliminary quality analysis of BS-seq data.</t>
    </r>
    <phoneticPr fontId="16" type="noConversion"/>
  </si>
  <si>
    <t>There are three repeats for total RNA-seq data, one repeat for BS-seq data, and two repeats for ChIP-seq data of six histone modification marks and RNA polymerase II (RNAPII).</t>
    <phoneticPr fontId="16" type="noConversion"/>
  </si>
  <si>
    <t>Table S1. Summary of transcriptome and epigenome data in this study.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</si>
</sst>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0_ "/>
    <numFmt numFmtId="178" formatCode="#,##0_ "/>
  </numFmts>
  <fonts count="17" x14ac:knownFonts="1">
    <font>
      <sz val="11"/>
      <color theme="1"/>
      <name val="等线"/>
      <charset val="134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等线"/>
      <family val="4"/>
      <charset val="134"/>
      <scheme val="minor"/>
    </font>
    <font>
      <b/>
      <i/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000000"/>
      <name val="等线"/>
      <family val="4"/>
      <charset val="134"/>
      <scheme val="minor"/>
    </font>
    <font>
      <b/>
      <sz val="11"/>
      <color rgb="FF0070C0"/>
      <name val="Times New Roman"/>
      <family val="1"/>
    </font>
    <font>
      <sz val="11"/>
      <color rgb="FF000000"/>
      <name val="Times New Roman"/>
      <family val="1"/>
    </font>
    <font>
      <b/>
      <sz val="11"/>
      <color rgb="FFC00000"/>
      <name val="Times New Roman"/>
      <family val="1"/>
    </font>
    <font>
      <b/>
      <i/>
      <sz val="11"/>
      <color rgb="FFFF0066"/>
      <name val="Times New Roman"/>
      <family val="1"/>
    </font>
    <font>
      <sz val="9"/>
      <name val="等线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Fill="1" applyAlignment="1">
      <alignment horizontal="center"/>
    </xf>
    <xf numFmtId="177" fontId="2" fillId="0" borderId="0" xfId="0" applyNumberFormat="1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10" fontId="2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3" fontId="2" fillId="0" borderId="0" xfId="0" applyNumberFormat="1" applyFont="1" applyFill="1" applyAlignment="1">
      <alignment horizontal="center"/>
    </xf>
    <xf numFmtId="10" fontId="2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7" fillId="0" borderId="2" xfId="0" applyFont="1" applyFill="1" applyBorder="1" applyAlignment="1">
      <alignment horizontal="left" vertical="center" wrapText="1"/>
    </xf>
    <xf numFmtId="178" fontId="6" fillId="0" borderId="2" xfId="0" applyNumberFormat="1" applyFont="1" applyFill="1" applyBorder="1"/>
    <xf numFmtId="10" fontId="6" fillId="0" borderId="2" xfId="0" applyNumberFormat="1" applyFont="1" applyFill="1" applyBorder="1"/>
    <xf numFmtId="0" fontId="7" fillId="0" borderId="2" xfId="0" applyFont="1" applyBorder="1" applyAlignment="1"/>
    <xf numFmtId="0" fontId="7" fillId="0" borderId="2" xfId="0" applyFont="1" applyFill="1" applyBorder="1" applyAlignment="1">
      <alignment horizontal="left"/>
    </xf>
    <xf numFmtId="176" fontId="6" fillId="0" borderId="2" xfId="0" applyNumberFormat="1" applyFont="1" applyFill="1" applyBorder="1"/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3" fillId="0" borderId="1" xfId="0" applyFont="1" applyBorder="1" applyAlignment="1"/>
    <xf numFmtId="0" fontId="3" fillId="0" borderId="2" xfId="0" applyFont="1" applyBorder="1" applyAlignment="1"/>
    <xf numFmtId="178" fontId="6" fillId="0" borderId="2" xfId="0" applyNumberFormat="1" applyFont="1" applyBorder="1" applyAlignment="1">
      <alignment horizontal="center"/>
    </xf>
    <xf numFmtId="10" fontId="6" fillId="0" borderId="2" xfId="0" applyNumberFormat="1" applyFont="1" applyBorder="1" applyAlignment="1">
      <alignment horizontal="center"/>
    </xf>
    <xf numFmtId="0" fontId="3" fillId="0" borderId="3" xfId="0" applyFont="1" applyBorder="1" applyAlignment="1"/>
    <xf numFmtId="0" fontId="0" fillId="0" borderId="0" xfId="0" applyFont="1"/>
    <xf numFmtId="0" fontId="6" fillId="0" borderId="0" xfId="0" applyFont="1"/>
    <xf numFmtId="0" fontId="9" fillId="5" borderId="6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14" fillId="0" borderId="6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178" fontId="6" fillId="0" borderId="7" xfId="0" applyNumberFormat="1" applyFont="1" applyFill="1" applyBorder="1"/>
    <xf numFmtId="0" fontId="7" fillId="0" borderId="1" xfId="0" applyFont="1" applyFill="1" applyBorder="1" applyAlignment="1">
      <alignment horizontal="left" vertical="center" wrapText="1" readingOrder="1"/>
    </xf>
    <xf numFmtId="0" fontId="6" fillId="5" borderId="1" xfId="0" applyFont="1" applyFill="1" applyBorder="1" applyAlignment="1">
      <alignment horizontal="center" vertical="center" wrapText="1" readingOrder="1"/>
    </xf>
    <xf numFmtId="0" fontId="8" fillId="5" borderId="1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8" fillId="3" borderId="1" xfId="0" applyFont="1" applyFill="1" applyBorder="1" applyAlignment="1">
      <alignment horizontal="center" vertical="center" wrapText="1" readingOrder="1"/>
    </xf>
    <xf numFmtId="0" fontId="6" fillId="4" borderId="8" xfId="0" applyFont="1" applyFill="1" applyBorder="1" applyAlignment="1">
      <alignment horizontal="center" vertical="center" wrapText="1" readingOrder="1"/>
    </xf>
    <xf numFmtId="0" fontId="8" fillId="4" borderId="8" xfId="0" applyFont="1" applyFill="1" applyBorder="1" applyAlignment="1">
      <alignment horizontal="center" vertical="center" wrapText="1" readingOrder="1"/>
    </xf>
    <xf numFmtId="0" fontId="7" fillId="0" borderId="3" xfId="0" applyFont="1" applyFill="1" applyBorder="1" applyAlignment="1">
      <alignment horizontal="left"/>
    </xf>
    <xf numFmtId="10" fontId="6" fillId="0" borderId="3" xfId="0" applyNumberFormat="1" applyFont="1" applyFill="1" applyBorder="1"/>
    <xf numFmtId="0" fontId="2" fillId="0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/>
    <xf numFmtId="10" fontId="6" fillId="0" borderId="3" xfId="0" applyNumberFormat="1" applyFont="1" applyBorder="1" applyAlignment="1">
      <alignment horizontal="center"/>
    </xf>
    <xf numFmtId="0" fontId="2" fillId="0" borderId="9" xfId="0" applyFont="1" applyFill="1" applyBorder="1" applyAlignment="1">
      <alignment horizontal="center" vertical="center" wrapText="1"/>
    </xf>
    <xf numFmtId="178" fontId="6" fillId="0" borderId="10" xfId="0" applyNumberFormat="1" applyFont="1" applyBorder="1" applyAlignment="1">
      <alignment horizontal="center"/>
    </xf>
    <xf numFmtId="10" fontId="6" fillId="0" borderId="10" xfId="0" applyNumberFormat="1" applyFont="1" applyBorder="1" applyAlignment="1">
      <alignment horizontal="center"/>
    </xf>
    <xf numFmtId="10" fontId="6" fillId="0" borderId="11" xfId="0" applyNumberFormat="1" applyFont="1" applyBorder="1" applyAlignment="1">
      <alignment horizontal="center"/>
    </xf>
    <xf numFmtId="178" fontId="6" fillId="0" borderId="9" xfId="0" applyNumberFormat="1" applyFont="1" applyFill="1" applyBorder="1"/>
    <xf numFmtId="178" fontId="6" fillId="0" borderId="10" xfId="0" applyNumberFormat="1" applyFont="1" applyFill="1" applyBorder="1"/>
    <xf numFmtId="10" fontId="6" fillId="0" borderId="10" xfId="0" applyNumberFormat="1" applyFont="1" applyFill="1" applyBorder="1"/>
    <xf numFmtId="176" fontId="6" fillId="0" borderId="10" xfId="0" applyNumberFormat="1" applyFont="1" applyFill="1" applyBorder="1"/>
    <xf numFmtId="10" fontId="6" fillId="0" borderId="11" xfId="0" applyNumberFormat="1" applyFont="1" applyFill="1" applyBorder="1"/>
    <xf numFmtId="178" fontId="13" fillId="0" borderId="2" xfId="0" applyNumberFormat="1" applyFont="1" applyBorder="1"/>
    <xf numFmtId="10" fontId="13" fillId="0" borderId="3" xfId="0" applyNumberFormat="1" applyFont="1" applyBorder="1"/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5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 readingOrder="1"/>
    </xf>
    <xf numFmtId="0" fontId="9" fillId="5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 readingOrder="1"/>
    </xf>
    <xf numFmtId="0" fontId="9" fillId="4" borderId="1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center" vertical="center" wrapText="1" readingOrder="1"/>
    </xf>
    <xf numFmtId="0" fontId="10" fillId="4" borderId="1" xfId="0" applyFont="1" applyFill="1" applyBorder="1" applyAlignment="1">
      <alignment horizontal="center" vertical="center" wrapText="1" readingOrder="1"/>
    </xf>
    <xf numFmtId="0" fontId="10" fillId="4" borderId="1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0" borderId="0" xfId="0" applyFont="1" applyFill="1" applyBorder="1" applyAlignment="1">
      <alignment horizontal="left" wrapText="1"/>
    </xf>
    <xf numFmtId="0" fontId="2" fillId="0" borderId="0" xfId="0" applyFont="1" applyFill="1" applyAlignment="1">
      <alignment wrapText="1"/>
    </xf>
    <xf numFmtId="0" fontId="5" fillId="4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99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"/>
  <sheetViews>
    <sheetView tabSelected="1" workbookViewId="0">
      <selection activeCell="A20" sqref="A20"/>
    </sheetView>
  </sheetViews>
  <sheetFormatPr defaultColWidth="8.6484375" defaultRowHeight="14.5" x14ac:dyDescent="0.7"/>
  <cols>
    <col min="1" max="1" width="86.21484375" style="42" customWidth="1"/>
    <col min="2" max="16384" width="8.6484375" style="42"/>
  </cols>
  <sheetData>
    <row r="1" spans="1:1" s="82" customFormat="1" ht="21.5" customHeight="1" x14ac:dyDescent="0.7">
      <c r="A1" s="123" t="s">
        <v>57</v>
      </c>
    </row>
    <row r="2" spans="1:1" s="82" customFormat="1" ht="27" customHeight="1" x14ac:dyDescent="0.7">
      <c r="A2" s="82" t="s">
        <v>0</v>
      </c>
    </row>
    <row r="3" spans="1:1" s="82" customFormat="1" ht="19" customHeight="1" x14ac:dyDescent="0.7">
      <c r="A3" s="82" t="s">
        <v>1</v>
      </c>
    </row>
    <row r="4" spans="1:1" s="82" customFormat="1" ht="17" customHeight="1" x14ac:dyDescent="0.7">
      <c r="A4" s="82" t="s">
        <v>55</v>
      </c>
    </row>
    <row r="5" spans="1:1" s="82" customFormat="1" ht="27" customHeight="1" x14ac:dyDescent="0.7">
      <c r="A5" s="82" t="s">
        <v>2</v>
      </c>
    </row>
  </sheetData>
  <phoneticPr fontId="1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zoomScale="115" zoomScaleNormal="115" workbookViewId="0">
      <selection activeCell="A2" sqref="A2:J2"/>
    </sheetView>
  </sheetViews>
  <sheetFormatPr defaultColWidth="9" defaultRowHeight="14.25" x14ac:dyDescent="0.65"/>
  <cols>
    <col min="1" max="1" width="10.4765625" customWidth="1"/>
    <col min="8" max="8" width="13.6484375" customWidth="1"/>
    <col min="9" max="9" width="5.82421875" customWidth="1"/>
  </cols>
  <sheetData>
    <row r="1" spans="1:10" s="41" customFormat="1" ht="14.5" x14ac:dyDescent="0.7">
      <c r="A1" s="84" t="s">
        <v>3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s="83" customFormat="1" ht="33.25" customHeight="1" x14ac:dyDescent="0.7">
      <c r="A2" s="84" t="s">
        <v>56</v>
      </c>
      <c r="B2" s="84"/>
      <c r="C2" s="84"/>
      <c r="D2" s="84"/>
      <c r="E2" s="84"/>
      <c r="F2" s="84"/>
      <c r="G2" s="84"/>
      <c r="H2" s="84"/>
      <c r="I2" s="84"/>
      <c r="J2" s="84"/>
    </row>
    <row r="3" spans="1:10" ht="15" thickBot="1" x14ac:dyDescent="0.8"/>
    <row r="4" spans="1:10" ht="28.5" x14ac:dyDescent="0.65">
      <c r="A4" s="88"/>
      <c r="B4" s="86" t="s">
        <v>4</v>
      </c>
      <c r="C4" s="86"/>
      <c r="D4" s="86"/>
      <c r="E4" s="87" t="s">
        <v>5</v>
      </c>
      <c r="F4" s="87"/>
      <c r="G4" s="87"/>
      <c r="H4" s="51" t="s">
        <v>6</v>
      </c>
      <c r="I4" s="90"/>
    </row>
    <row r="5" spans="1:10" x14ac:dyDescent="0.65">
      <c r="A5" s="89"/>
      <c r="B5" s="43" t="s">
        <v>7</v>
      </c>
      <c r="C5" s="44" t="s">
        <v>8</v>
      </c>
      <c r="D5" s="44" t="s">
        <v>9</v>
      </c>
      <c r="E5" s="52" t="s">
        <v>7</v>
      </c>
      <c r="F5" s="53" t="s">
        <v>8</v>
      </c>
      <c r="G5" s="53" t="s">
        <v>9</v>
      </c>
      <c r="H5" s="54" t="s">
        <v>10</v>
      </c>
      <c r="I5" s="91"/>
    </row>
    <row r="6" spans="1:10" ht="14.5" x14ac:dyDescent="0.65">
      <c r="A6" s="45" t="s">
        <v>11</v>
      </c>
      <c r="B6" s="46">
        <v>3</v>
      </c>
      <c r="C6" s="46">
        <v>3</v>
      </c>
      <c r="D6" s="46">
        <v>3</v>
      </c>
      <c r="E6" s="46">
        <v>3</v>
      </c>
      <c r="F6" s="46">
        <v>3</v>
      </c>
      <c r="G6" s="46">
        <v>3</v>
      </c>
      <c r="H6" s="46">
        <v>3</v>
      </c>
      <c r="I6" s="46"/>
    </row>
    <row r="7" spans="1:10" ht="14.5" x14ac:dyDescent="0.65">
      <c r="A7" s="45"/>
      <c r="B7" s="46"/>
      <c r="C7" s="46"/>
      <c r="D7" s="46"/>
      <c r="E7" s="46"/>
      <c r="F7" s="46"/>
      <c r="G7" s="46"/>
      <c r="H7" s="46"/>
      <c r="I7" s="46"/>
    </row>
    <row r="8" spans="1:10" ht="14.5" x14ac:dyDescent="0.65">
      <c r="A8" s="45" t="s">
        <v>12</v>
      </c>
      <c r="B8" s="46">
        <v>1</v>
      </c>
      <c r="C8" s="46">
        <v>1</v>
      </c>
      <c r="D8" s="46">
        <v>1</v>
      </c>
      <c r="E8" s="46">
        <v>1</v>
      </c>
      <c r="F8" s="46">
        <v>1</v>
      </c>
      <c r="G8" s="46">
        <v>1</v>
      </c>
      <c r="H8" s="46">
        <v>1</v>
      </c>
      <c r="I8" s="46"/>
    </row>
    <row r="9" spans="1:10" ht="14.5" x14ac:dyDescent="0.65">
      <c r="A9" s="45"/>
      <c r="B9" s="46"/>
      <c r="C9" s="46"/>
      <c r="D9" s="46"/>
      <c r="E9" s="46"/>
      <c r="F9" s="46"/>
      <c r="G9" s="46"/>
      <c r="H9" s="46"/>
      <c r="I9" s="46"/>
    </row>
    <row r="10" spans="1:10" ht="14.5" x14ac:dyDescent="0.65">
      <c r="A10" s="45" t="s">
        <v>13</v>
      </c>
      <c r="B10" s="47"/>
      <c r="C10" s="47"/>
      <c r="D10" s="47"/>
      <c r="E10" s="47"/>
      <c r="F10" s="47"/>
      <c r="G10" s="47"/>
      <c r="H10" s="47"/>
      <c r="I10" s="55"/>
    </row>
    <row r="11" spans="1:10" ht="14.5" x14ac:dyDescent="0.65">
      <c r="A11" s="48" t="s">
        <v>14</v>
      </c>
      <c r="B11" s="46">
        <v>2</v>
      </c>
      <c r="C11" s="46">
        <v>2</v>
      </c>
      <c r="D11" s="46">
        <v>2</v>
      </c>
      <c r="E11" s="46">
        <v>2</v>
      </c>
      <c r="F11" s="46">
        <v>2</v>
      </c>
      <c r="G11" s="46">
        <v>2</v>
      </c>
      <c r="H11" s="46">
        <v>2</v>
      </c>
      <c r="I11" s="46"/>
    </row>
    <row r="12" spans="1:10" ht="14.5" x14ac:dyDescent="0.65">
      <c r="A12" s="48" t="s">
        <v>15</v>
      </c>
      <c r="B12" s="46">
        <v>2</v>
      </c>
      <c r="C12" s="46">
        <v>2</v>
      </c>
      <c r="D12" s="46">
        <v>2</v>
      </c>
      <c r="E12" s="46">
        <v>2</v>
      </c>
      <c r="F12" s="46">
        <v>2</v>
      </c>
      <c r="G12" s="46">
        <v>2</v>
      </c>
      <c r="H12" s="46">
        <v>2</v>
      </c>
      <c r="I12" s="46"/>
    </row>
    <row r="13" spans="1:10" ht="14.5" x14ac:dyDescent="0.65">
      <c r="A13" s="48" t="s">
        <v>16</v>
      </c>
      <c r="B13" s="46">
        <v>2</v>
      </c>
      <c r="C13" s="46">
        <v>2</v>
      </c>
      <c r="D13" s="46">
        <v>2</v>
      </c>
      <c r="E13" s="46">
        <v>2</v>
      </c>
      <c r="F13" s="46">
        <v>2</v>
      </c>
      <c r="G13" s="46">
        <v>2</v>
      </c>
      <c r="H13" s="46">
        <v>2</v>
      </c>
      <c r="I13" s="46"/>
    </row>
    <row r="14" spans="1:10" ht="14.5" x14ac:dyDescent="0.65">
      <c r="A14" s="48" t="s">
        <v>17</v>
      </c>
      <c r="B14" s="46">
        <v>2</v>
      </c>
      <c r="C14" s="46">
        <v>2</v>
      </c>
      <c r="D14" s="46">
        <v>2</v>
      </c>
      <c r="E14" s="46">
        <v>2</v>
      </c>
      <c r="F14" s="46">
        <v>2</v>
      </c>
      <c r="G14" s="46">
        <v>2</v>
      </c>
      <c r="H14" s="46">
        <v>2</v>
      </c>
      <c r="I14" s="46"/>
    </row>
    <row r="15" spans="1:10" ht="14.5" x14ac:dyDescent="0.65">
      <c r="A15" s="48" t="s">
        <v>18</v>
      </c>
      <c r="B15" s="46">
        <v>2</v>
      </c>
      <c r="C15" s="46">
        <v>2</v>
      </c>
      <c r="D15" s="46">
        <v>2</v>
      </c>
      <c r="E15" s="46">
        <v>2</v>
      </c>
      <c r="F15" s="46">
        <v>2</v>
      </c>
      <c r="G15" s="46">
        <v>2</v>
      </c>
      <c r="H15" s="46">
        <v>2</v>
      </c>
      <c r="I15" s="46"/>
    </row>
    <row r="16" spans="1:10" ht="14.5" x14ac:dyDescent="0.65">
      <c r="A16" s="48" t="s">
        <v>19</v>
      </c>
      <c r="B16" s="46">
        <v>2</v>
      </c>
      <c r="C16" s="46">
        <v>2</v>
      </c>
      <c r="D16" s="46">
        <v>2</v>
      </c>
      <c r="E16" s="46">
        <v>2</v>
      </c>
      <c r="F16" s="46">
        <v>2</v>
      </c>
      <c r="G16" s="46">
        <v>2</v>
      </c>
      <c r="H16" s="46">
        <v>2</v>
      </c>
      <c r="I16" s="46"/>
    </row>
    <row r="17" spans="1:9" ht="14.5" x14ac:dyDescent="0.65">
      <c r="A17" s="48" t="s">
        <v>20</v>
      </c>
      <c r="B17" s="46">
        <v>2</v>
      </c>
      <c r="C17" s="46">
        <v>2</v>
      </c>
      <c r="D17" s="46">
        <v>2</v>
      </c>
      <c r="E17" s="46">
        <v>2</v>
      </c>
      <c r="F17" s="46">
        <v>2</v>
      </c>
      <c r="G17" s="46">
        <v>2</v>
      </c>
      <c r="H17" s="46">
        <v>2</v>
      </c>
      <c r="I17" s="46"/>
    </row>
    <row r="18" spans="1:9" ht="14.5" x14ac:dyDescent="0.65">
      <c r="A18" s="48" t="s">
        <v>21</v>
      </c>
      <c r="B18" s="46">
        <v>2</v>
      </c>
      <c r="C18" s="46">
        <v>2</v>
      </c>
      <c r="D18" s="46">
        <v>2</v>
      </c>
      <c r="E18" s="46">
        <v>2</v>
      </c>
      <c r="F18" s="46">
        <v>2</v>
      </c>
      <c r="G18" s="46">
        <v>2</v>
      </c>
      <c r="H18" s="46">
        <v>2</v>
      </c>
      <c r="I18" s="46"/>
    </row>
    <row r="19" spans="1:9" ht="14.5" x14ac:dyDescent="0.65">
      <c r="A19" s="49" t="s">
        <v>22</v>
      </c>
      <c r="B19" s="50">
        <v>20</v>
      </c>
      <c r="C19" s="50">
        <v>20</v>
      </c>
      <c r="D19" s="50">
        <v>20</v>
      </c>
      <c r="E19" s="50">
        <v>20</v>
      </c>
      <c r="F19" s="50">
        <v>20</v>
      </c>
      <c r="G19" s="50">
        <v>20</v>
      </c>
      <c r="H19" s="50">
        <v>20</v>
      </c>
      <c r="I19" s="56">
        <v>140</v>
      </c>
    </row>
  </sheetData>
  <mergeCells count="6">
    <mergeCell ref="A1:J1"/>
    <mergeCell ref="B4:D4"/>
    <mergeCell ref="E4:G4"/>
    <mergeCell ref="A4:A5"/>
    <mergeCell ref="I4:I5"/>
    <mergeCell ref="A2:J2"/>
  </mergeCells>
  <phoneticPr fontId="16" type="noConversion"/>
  <pageMargins left="0.69930555555555596" right="0.69930555555555596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1"/>
  <sheetViews>
    <sheetView zoomScale="115" zoomScaleNormal="115" workbookViewId="0">
      <pane xSplit="1" topLeftCell="B1" activePane="topRight" state="frozen"/>
      <selection pane="topRight" activeCell="C20" sqref="C20"/>
    </sheetView>
  </sheetViews>
  <sheetFormatPr defaultColWidth="12.12890625" defaultRowHeight="14.5" x14ac:dyDescent="0.7"/>
  <cols>
    <col min="1" max="1" width="12.12890625" style="34"/>
    <col min="2" max="16384" width="12.12890625" style="35"/>
  </cols>
  <sheetData>
    <row r="1" spans="1:22" x14ac:dyDescent="0.7">
      <c r="A1" s="84" t="s">
        <v>23</v>
      </c>
      <c r="B1" s="85"/>
      <c r="C1" s="85"/>
      <c r="D1" s="85"/>
      <c r="E1" s="85"/>
      <c r="F1" s="85"/>
    </row>
    <row r="2" spans="1:22" ht="15.25" thickBot="1" x14ac:dyDescent="0.85"/>
    <row r="3" spans="1:22" s="32" customFormat="1" ht="15" thickBot="1" x14ac:dyDescent="0.8">
      <c r="A3" s="36" t="s">
        <v>24</v>
      </c>
      <c r="B3" s="92" t="s">
        <v>4</v>
      </c>
      <c r="C3" s="92"/>
      <c r="D3" s="92"/>
      <c r="E3" s="92"/>
      <c r="F3" s="92"/>
      <c r="G3" s="92"/>
      <c r="H3" s="93"/>
      <c r="I3" s="93"/>
      <c r="J3" s="93"/>
      <c r="K3" s="94" t="s">
        <v>5</v>
      </c>
      <c r="L3" s="95"/>
      <c r="M3" s="95"/>
      <c r="N3" s="95"/>
      <c r="O3" s="95"/>
      <c r="P3" s="95"/>
      <c r="Q3" s="95"/>
      <c r="R3" s="95"/>
      <c r="S3" s="95"/>
      <c r="T3" s="96" t="s">
        <v>6</v>
      </c>
      <c r="U3" s="97"/>
      <c r="V3" s="98"/>
    </row>
    <row r="4" spans="1:22" s="32" customFormat="1" ht="15" thickBot="1" x14ac:dyDescent="0.8">
      <c r="A4" s="36" t="s">
        <v>25</v>
      </c>
      <c r="B4" s="92" t="s">
        <v>7</v>
      </c>
      <c r="C4" s="92"/>
      <c r="D4" s="92"/>
      <c r="E4" s="99" t="s">
        <v>8</v>
      </c>
      <c r="F4" s="99"/>
      <c r="G4" s="99"/>
      <c r="H4" s="99" t="s">
        <v>9</v>
      </c>
      <c r="I4" s="99"/>
      <c r="J4" s="99"/>
      <c r="K4" s="100" t="s">
        <v>7</v>
      </c>
      <c r="L4" s="100"/>
      <c r="M4" s="100"/>
      <c r="N4" s="101" t="s">
        <v>8</v>
      </c>
      <c r="O4" s="101"/>
      <c r="P4" s="101"/>
      <c r="Q4" s="101" t="s">
        <v>9</v>
      </c>
      <c r="R4" s="101"/>
      <c r="S4" s="101"/>
      <c r="T4" s="102" t="s">
        <v>10</v>
      </c>
      <c r="U4" s="103"/>
      <c r="V4" s="104"/>
    </row>
    <row r="5" spans="1:22" s="33" customFormat="1" x14ac:dyDescent="0.7">
      <c r="A5" s="69" t="s">
        <v>26</v>
      </c>
      <c r="B5" s="68" t="s">
        <v>27</v>
      </c>
      <c r="C5" s="68" t="s">
        <v>28</v>
      </c>
      <c r="D5" s="68" t="s">
        <v>29</v>
      </c>
      <c r="E5" s="68" t="s">
        <v>27</v>
      </c>
      <c r="F5" s="68" t="s">
        <v>28</v>
      </c>
      <c r="G5" s="68" t="s">
        <v>29</v>
      </c>
      <c r="H5" s="68" t="s">
        <v>27</v>
      </c>
      <c r="I5" s="68" t="s">
        <v>28</v>
      </c>
      <c r="J5" s="68" t="s">
        <v>29</v>
      </c>
      <c r="K5" s="68" t="s">
        <v>27</v>
      </c>
      <c r="L5" s="68" t="s">
        <v>28</v>
      </c>
      <c r="M5" s="68" t="s">
        <v>29</v>
      </c>
      <c r="N5" s="68" t="s">
        <v>27</v>
      </c>
      <c r="O5" s="68" t="s">
        <v>28</v>
      </c>
      <c r="P5" s="68" t="s">
        <v>29</v>
      </c>
      <c r="Q5" s="68" t="s">
        <v>27</v>
      </c>
      <c r="R5" s="68" t="s">
        <v>28</v>
      </c>
      <c r="S5" s="68" t="s">
        <v>29</v>
      </c>
      <c r="T5" s="68" t="s">
        <v>27</v>
      </c>
      <c r="U5" s="68" t="s">
        <v>28</v>
      </c>
      <c r="V5" s="71" t="s">
        <v>29</v>
      </c>
    </row>
    <row r="6" spans="1:22" s="33" customFormat="1" x14ac:dyDescent="0.7">
      <c r="A6" s="37" t="s">
        <v>30</v>
      </c>
      <c r="B6" s="38">
        <v>67715344</v>
      </c>
      <c r="C6" s="38">
        <v>69694216</v>
      </c>
      <c r="D6" s="80">
        <v>61200226</v>
      </c>
      <c r="E6" s="38">
        <v>56469048</v>
      </c>
      <c r="F6" s="38">
        <v>63945586</v>
      </c>
      <c r="G6" s="38">
        <v>65335876</v>
      </c>
      <c r="H6" s="38">
        <v>73955490</v>
      </c>
      <c r="I6" s="38">
        <v>60292638</v>
      </c>
      <c r="J6" s="38">
        <v>58632508</v>
      </c>
      <c r="K6" s="38">
        <v>54915030</v>
      </c>
      <c r="L6" s="38">
        <v>65742074</v>
      </c>
      <c r="M6" s="38">
        <v>63901816</v>
      </c>
      <c r="N6" s="38">
        <v>66455556</v>
      </c>
      <c r="O6" s="38">
        <v>72571480</v>
      </c>
      <c r="P6" s="38">
        <v>65106048</v>
      </c>
      <c r="Q6" s="38">
        <v>60823664</v>
      </c>
      <c r="R6" s="38">
        <v>59924986</v>
      </c>
      <c r="S6" s="38">
        <v>64348714</v>
      </c>
      <c r="T6" s="38">
        <v>56195320</v>
      </c>
      <c r="U6" s="38">
        <v>62894898</v>
      </c>
      <c r="V6" s="72">
        <v>54249358</v>
      </c>
    </row>
    <row r="7" spans="1:22" s="33" customFormat="1" x14ac:dyDescent="0.7">
      <c r="A7" s="37" t="s">
        <v>31</v>
      </c>
      <c r="B7" s="38">
        <v>67159234</v>
      </c>
      <c r="C7" s="38">
        <v>69105016</v>
      </c>
      <c r="D7" s="80">
        <v>60599766</v>
      </c>
      <c r="E7" s="38">
        <v>55854984</v>
      </c>
      <c r="F7" s="38">
        <v>63322928</v>
      </c>
      <c r="G7" s="38">
        <v>64776900</v>
      </c>
      <c r="H7" s="38">
        <v>73430982</v>
      </c>
      <c r="I7" s="38">
        <v>59872078</v>
      </c>
      <c r="J7" s="38">
        <v>58148638</v>
      </c>
      <c r="K7" s="38">
        <v>53907330</v>
      </c>
      <c r="L7" s="38">
        <v>64406938</v>
      </c>
      <c r="M7" s="38">
        <v>62764374</v>
      </c>
      <c r="N7" s="38">
        <v>65203216</v>
      </c>
      <c r="O7" s="38">
        <v>71087738</v>
      </c>
      <c r="P7" s="38">
        <v>63852780</v>
      </c>
      <c r="Q7" s="38">
        <v>59610812</v>
      </c>
      <c r="R7" s="38">
        <v>58565558</v>
      </c>
      <c r="S7" s="38">
        <v>63323520</v>
      </c>
      <c r="T7" s="38">
        <v>54555828</v>
      </c>
      <c r="U7" s="38">
        <v>61131854</v>
      </c>
      <c r="V7" s="72">
        <v>52766646</v>
      </c>
    </row>
    <row r="8" spans="1:22" s="33" customFormat="1" x14ac:dyDescent="0.7">
      <c r="A8" s="37" t="s">
        <v>32</v>
      </c>
      <c r="B8" s="38">
        <v>66492411</v>
      </c>
      <c r="C8" s="38">
        <v>68387244</v>
      </c>
      <c r="D8" s="80">
        <v>59948314</v>
      </c>
      <c r="E8" s="38">
        <v>55082493</v>
      </c>
      <c r="F8" s="38">
        <v>62474231</v>
      </c>
      <c r="G8" s="38">
        <v>64103393</v>
      </c>
      <c r="H8" s="38">
        <v>72084789</v>
      </c>
      <c r="I8" s="38">
        <v>58736032</v>
      </c>
      <c r="J8" s="38">
        <v>57469694</v>
      </c>
      <c r="K8" s="38">
        <v>52952682</v>
      </c>
      <c r="L8" s="38">
        <v>63208587</v>
      </c>
      <c r="M8" s="38">
        <v>61696790</v>
      </c>
      <c r="N8" s="38">
        <v>64071101</v>
      </c>
      <c r="O8" s="38">
        <v>69771739</v>
      </c>
      <c r="P8" s="38">
        <v>62705425</v>
      </c>
      <c r="Q8" s="38">
        <v>58462606</v>
      </c>
      <c r="R8" s="38">
        <v>57369036</v>
      </c>
      <c r="S8" s="38">
        <v>62277689</v>
      </c>
      <c r="T8" s="38">
        <v>53338164</v>
      </c>
      <c r="U8" s="38">
        <v>59754468</v>
      </c>
      <c r="V8" s="72">
        <v>51450058</v>
      </c>
    </row>
    <row r="9" spans="1:22" s="33" customFormat="1" x14ac:dyDescent="0.7">
      <c r="A9" s="37" t="s">
        <v>33</v>
      </c>
      <c r="B9" s="39">
        <f>B8/B7</f>
        <v>0.99007101540199227</v>
      </c>
      <c r="C9" s="39">
        <f>C8/C7</f>
        <v>0.98961331547915421</v>
      </c>
      <c r="D9" s="39">
        <f>D8/D7</f>
        <v>0.98924992548651092</v>
      </c>
      <c r="E9" s="39">
        <f t="shared" ref="E9:V9" si="0">E8/E7</f>
        <v>0.98616970331600129</v>
      </c>
      <c r="F9" s="39">
        <f t="shared" si="0"/>
        <v>0.98659731906269399</v>
      </c>
      <c r="G9" s="39">
        <f t="shared" si="0"/>
        <v>0.9896026670001189</v>
      </c>
      <c r="H9" s="39">
        <f t="shared" si="0"/>
        <v>0.98166723413830959</v>
      </c>
      <c r="I9" s="39">
        <f t="shared" si="0"/>
        <v>0.98102544561757155</v>
      </c>
      <c r="J9" s="39">
        <f t="shared" si="0"/>
        <v>0.98832399135470728</v>
      </c>
      <c r="K9" s="39">
        <f t="shared" si="0"/>
        <v>0.98229094262320171</v>
      </c>
      <c r="L9" s="39">
        <f t="shared" si="0"/>
        <v>0.98139406968857923</v>
      </c>
      <c r="M9" s="39">
        <f t="shared" si="0"/>
        <v>0.98299060546672545</v>
      </c>
      <c r="N9" s="39">
        <f t="shared" si="0"/>
        <v>0.98263712943238868</v>
      </c>
      <c r="O9" s="39">
        <f t="shared" si="0"/>
        <v>0.98148767935195802</v>
      </c>
      <c r="P9" s="39">
        <f t="shared" si="0"/>
        <v>0.9820312443718191</v>
      </c>
      <c r="Q9" s="39">
        <f t="shared" si="0"/>
        <v>0.98073829291236625</v>
      </c>
      <c r="R9" s="39">
        <f t="shared" si="0"/>
        <v>0.9795695278784845</v>
      </c>
      <c r="S9" s="39">
        <f t="shared" si="0"/>
        <v>0.98348431988619711</v>
      </c>
      <c r="T9" s="39">
        <f t="shared" si="0"/>
        <v>0.97768040474062645</v>
      </c>
      <c r="U9" s="39">
        <f t="shared" si="0"/>
        <v>0.97746860417483816</v>
      </c>
      <c r="V9" s="73">
        <f t="shared" si="0"/>
        <v>0.97504885946322983</v>
      </c>
    </row>
    <row r="10" spans="1:22" s="33" customFormat="1" x14ac:dyDescent="0.7">
      <c r="A10" s="37" t="s">
        <v>34</v>
      </c>
      <c r="B10" s="38">
        <v>36811031</v>
      </c>
      <c r="C10" s="38">
        <v>35765597</v>
      </c>
      <c r="D10" s="80">
        <v>34045997</v>
      </c>
      <c r="E10" s="38">
        <v>31099663</v>
      </c>
      <c r="F10" s="38">
        <v>36250716</v>
      </c>
      <c r="G10" s="38">
        <v>34817266</v>
      </c>
      <c r="H10" s="38">
        <v>37009854</v>
      </c>
      <c r="I10" s="38">
        <v>29949675</v>
      </c>
      <c r="J10" s="38">
        <v>32896409</v>
      </c>
      <c r="K10" s="38">
        <v>26882857</v>
      </c>
      <c r="L10" s="38">
        <v>32816064</v>
      </c>
      <c r="M10" s="38">
        <v>31932889</v>
      </c>
      <c r="N10" s="38">
        <v>31133019</v>
      </c>
      <c r="O10" s="38">
        <v>33864746</v>
      </c>
      <c r="P10" s="38">
        <v>29692762</v>
      </c>
      <c r="Q10" s="38">
        <v>34035245</v>
      </c>
      <c r="R10" s="38">
        <v>31326633</v>
      </c>
      <c r="S10" s="38">
        <v>34156602</v>
      </c>
      <c r="T10" s="38">
        <v>30486767</v>
      </c>
      <c r="U10" s="38">
        <v>36943665</v>
      </c>
      <c r="V10" s="72">
        <v>30327426</v>
      </c>
    </row>
    <row r="11" spans="1:22" s="33" customFormat="1" ht="15.25" thickBot="1" x14ac:dyDescent="0.85">
      <c r="A11" s="40" t="s">
        <v>35</v>
      </c>
      <c r="B11" s="70">
        <v>0.54810000000000003</v>
      </c>
      <c r="C11" s="70">
        <v>0.51759999999999995</v>
      </c>
      <c r="D11" s="81">
        <v>0.56179999999999997</v>
      </c>
      <c r="E11" s="70">
        <v>0.55679999999999996</v>
      </c>
      <c r="F11" s="70">
        <v>0.57250000000000001</v>
      </c>
      <c r="G11" s="70">
        <v>0.53749999999999998</v>
      </c>
      <c r="H11" s="70">
        <v>0.504</v>
      </c>
      <c r="I11" s="70">
        <v>0.50019999999999998</v>
      </c>
      <c r="J11" s="70">
        <v>0.56569999999999998</v>
      </c>
      <c r="K11" s="70">
        <v>0.49869999999999998</v>
      </c>
      <c r="L11" s="70">
        <v>0.50949999999999995</v>
      </c>
      <c r="M11" s="70">
        <v>0.50880000000000003</v>
      </c>
      <c r="N11" s="70">
        <v>0.47749999999999998</v>
      </c>
      <c r="O11" s="70">
        <v>0.47639999999999999</v>
      </c>
      <c r="P11" s="70">
        <v>0.46500000000000002</v>
      </c>
      <c r="Q11" s="70">
        <v>0.57099999999999995</v>
      </c>
      <c r="R11" s="70">
        <v>0.53490000000000004</v>
      </c>
      <c r="S11" s="70">
        <v>0.53939999999999999</v>
      </c>
      <c r="T11" s="70">
        <f>T10/T7</f>
        <v>0.55881778570018226</v>
      </c>
      <c r="U11" s="70">
        <f>U10/U7</f>
        <v>0.60432757364106771</v>
      </c>
      <c r="V11" s="74">
        <f>V10/V7</f>
        <v>0.57474613792963081</v>
      </c>
    </row>
  </sheetData>
  <mergeCells count="11">
    <mergeCell ref="A1:F1"/>
    <mergeCell ref="B3:J3"/>
    <mergeCell ref="K3:S3"/>
    <mergeCell ref="T3:V3"/>
    <mergeCell ref="B4:D4"/>
    <mergeCell ref="E4:G4"/>
    <mergeCell ref="H4:J4"/>
    <mergeCell ref="K4:M4"/>
    <mergeCell ref="N4:P4"/>
    <mergeCell ref="Q4:S4"/>
    <mergeCell ref="T4:V4"/>
  </mergeCells>
  <phoneticPr fontId="16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4"/>
  <sheetViews>
    <sheetView zoomScale="117" workbookViewId="0">
      <selection sqref="A1:F1"/>
    </sheetView>
  </sheetViews>
  <sheetFormatPr defaultColWidth="13.43359375" defaultRowHeight="14.25" x14ac:dyDescent="0.65"/>
  <cols>
    <col min="1" max="1" width="13.43359375" style="24"/>
    <col min="2" max="16384" width="13.43359375" style="25"/>
  </cols>
  <sheetData>
    <row r="1" spans="1:8" ht="14.5" x14ac:dyDescent="0.7">
      <c r="A1" s="107" t="s">
        <v>52</v>
      </c>
      <c r="B1" s="85"/>
      <c r="C1" s="85"/>
      <c r="D1" s="85"/>
      <c r="E1" s="85"/>
      <c r="F1" s="85"/>
    </row>
    <row r="2" spans="1:8" ht="15" thickBot="1" x14ac:dyDescent="0.8"/>
    <row r="3" spans="1:8" s="23" customFormat="1" ht="28.75" customHeight="1" thickBot="1" x14ac:dyDescent="0.8">
      <c r="A3" s="59" t="s">
        <v>24</v>
      </c>
      <c r="B3" s="105" t="s">
        <v>4</v>
      </c>
      <c r="C3" s="105"/>
      <c r="D3" s="105"/>
      <c r="E3" s="106" t="s">
        <v>5</v>
      </c>
      <c r="F3" s="106"/>
      <c r="G3" s="106"/>
      <c r="H3" s="64" t="s">
        <v>51</v>
      </c>
    </row>
    <row r="4" spans="1:8" s="23" customFormat="1" ht="15.25" thickBot="1" x14ac:dyDescent="0.8">
      <c r="A4" s="59" t="s">
        <v>25</v>
      </c>
      <c r="B4" s="60" t="s">
        <v>7</v>
      </c>
      <c r="C4" s="61" t="s">
        <v>8</v>
      </c>
      <c r="D4" s="61" t="s">
        <v>9</v>
      </c>
      <c r="E4" s="62" t="s">
        <v>7</v>
      </c>
      <c r="F4" s="63" t="s">
        <v>8</v>
      </c>
      <c r="G4" s="63" t="s">
        <v>9</v>
      </c>
      <c r="H4" s="65" t="s">
        <v>10</v>
      </c>
    </row>
    <row r="5" spans="1:8" ht="14.5" x14ac:dyDescent="0.7">
      <c r="A5" s="57" t="s">
        <v>30</v>
      </c>
      <c r="B5" s="58">
        <v>68698332</v>
      </c>
      <c r="C5" s="58">
        <v>95463122</v>
      </c>
      <c r="D5" s="58">
        <v>74685284</v>
      </c>
      <c r="E5" s="58">
        <v>93200846</v>
      </c>
      <c r="F5" s="58">
        <v>95498134</v>
      </c>
      <c r="G5" s="58">
        <v>94660852</v>
      </c>
      <c r="H5" s="75">
        <v>93244912</v>
      </c>
    </row>
    <row r="6" spans="1:8" ht="14.5" x14ac:dyDescent="0.7">
      <c r="A6" s="26" t="s">
        <v>31</v>
      </c>
      <c r="B6" s="27">
        <v>67620774</v>
      </c>
      <c r="C6" s="27">
        <v>93185646</v>
      </c>
      <c r="D6" s="27">
        <v>72731626</v>
      </c>
      <c r="E6" s="27">
        <v>91039736</v>
      </c>
      <c r="F6" s="27">
        <v>93643308</v>
      </c>
      <c r="G6" s="27">
        <v>93003432</v>
      </c>
      <c r="H6" s="76">
        <v>91739792</v>
      </c>
    </row>
    <row r="7" spans="1:8" ht="14.5" x14ac:dyDescent="0.7">
      <c r="A7" s="26" t="s">
        <v>36</v>
      </c>
      <c r="B7" s="27">
        <v>66866129</v>
      </c>
      <c r="C7" s="27">
        <v>87335624</v>
      </c>
      <c r="D7" s="27">
        <v>70961547</v>
      </c>
      <c r="E7" s="27">
        <v>87852414</v>
      </c>
      <c r="F7" s="27">
        <v>91632491</v>
      </c>
      <c r="G7" s="27">
        <v>91190173</v>
      </c>
      <c r="H7" s="76">
        <v>77133581</v>
      </c>
    </row>
    <row r="8" spans="1:8" ht="14.5" x14ac:dyDescent="0.7">
      <c r="A8" s="26" t="s">
        <v>33</v>
      </c>
      <c r="B8" s="28">
        <f>B7/B6</f>
        <v>0.98884004196698483</v>
      </c>
      <c r="C8" s="28">
        <f t="shared" ref="C8:H8" si="0">C7/C6</f>
        <v>0.93722185496251209</v>
      </c>
      <c r="D8" s="28">
        <f t="shared" si="0"/>
        <v>0.97566287050972844</v>
      </c>
      <c r="E8" s="28">
        <f t="shared" si="0"/>
        <v>0.96498977105996875</v>
      </c>
      <c r="F8" s="28">
        <f t="shared" si="0"/>
        <v>0.97852684785548161</v>
      </c>
      <c r="G8" s="28">
        <f t="shared" si="0"/>
        <v>0.98050331088857023</v>
      </c>
      <c r="H8" s="77">
        <f t="shared" si="0"/>
        <v>0.84078652587309111</v>
      </c>
    </row>
    <row r="9" spans="1:8" ht="14.5" x14ac:dyDescent="0.7">
      <c r="A9" s="29" t="s">
        <v>34</v>
      </c>
      <c r="B9" s="27">
        <v>54818654</v>
      </c>
      <c r="C9" s="27">
        <v>70483029</v>
      </c>
      <c r="D9" s="27">
        <v>58065398</v>
      </c>
      <c r="E9" s="27">
        <v>73130097</v>
      </c>
      <c r="F9" s="27">
        <v>76282459</v>
      </c>
      <c r="G9" s="27">
        <v>76749629</v>
      </c>
      <c r="H9" s="76">
        <v>60706639</v>
      </c>
    </row>
    <row r="10" spans="1:8" ht="14.5" x14ac:dyDescent="0.7">
      <c r="A10" s="29" t="s">
        <v>33</v>
      </c>
      <c r="B10" s="28">
        <f>B9/B6</f>
        <v>0.81067770682423723</v>
      </c>
      <c r="C10" s="28">
        <f t="shared" ref="C10:H10" si="1">C9/C6</f>
        <v>0.75637216701808341</v>
      </c>
      <c r="D10" s="28">
        <f t="shared" si="1"/>
        <v>0.79835143517896878</v>
      </c>
      <c r="E10" s="28">
        <f t="shared" si="1"/>
        <v>0.80327668129441854</v>
      </c>
      <c r="F10" s="28">
        <f t="shared" si="1"/>
        <v>0.81460662410601725</v>
      </c>
      <c r="G10" s="28">
        <f t="shared" si="1"/>
        <v>0.82523437414653689</v>
      </c>
      <c r="H10" s="77">
        <f t="shared" si="1"/>
        <v>0.66172636406239072</v>
      </c>
    </row>
    <row r="11" spans="1:8" ht="14.5" x14ac:dyDescent="0.7">
      <c r="A11" s="30" t="s">
        <v>37</v>
      </c>
      <c r="B11" s="31">
        <f>B9*150/119667750</f>
        <v>68.713568191931415</v>
      </c>
      <c r="C11" s="31">
        <f t="shared" ref="C11:H11" si="2">C9*150/119667750</f>
        <v>88.348400884950209</v>
      </c>
      <c r="D11" s="31">
        <f t="shared" si="2"/>
        <v>72.783266168203212</v>
      </c>
      <c r="E11" s="31">
        <f t="shared" si="2"/>
        <v>91.666422657733605</v>
      </c>
      <c r="F11" s="31">
        <f t="shared" si="2"/>
        <v>95.617815576878485</v>
      </c>
      <c r="G11" s="31">
        <f t="shared" si="2"/>
        <v>96.203399412122309</v>
      </c>
      <c r="H11" s="78">
        <f t="shared" si="2"/>
        <v>76.093983968111715</v>
      </c>
    </row>
    <row r="12" spans="1:8" ht="14.5" x14ac:dyDescent="0.7">
      <c r="A12" s="30" t="s">
        <v>38</v>
      </c>
      <c r="B12" s="28">
        <v>2.3743100000000001E-3</v>
      </c>
      <c r="C12" s="28">
        <v>3.0622000000000002E-3</v>
      </c>
      <c r="D12" s="28">
        <v>2.1941299999999999E-3</v>
      </c>
      <c r="E12" s="28">
        <v>5.2008899999999997E-3</v>
      </c>
      <c r="F12" s="28">
        <v>4.3261699999999998E-3</v>
      </c>
      <c r="G12" s="28">
        <v>2.7527300000000001E-3</v>
      </c>
      <c r="H12" s="77">
        <v>2.6940000000000002E-3</v>
      </c>
    </row>
    <row r="13" spans="1:8" ht="14.5" x14ac:dyDescent="0.7">
      <c r="A13" s="30" t="s">
        <v>39</v>
      </c>
      <c r="B13" s="28">
        <v>2.6949600000000002E-3</v>
      </c>
      <c r="C13" s="28">
        <v>3.03433E-3</v>
      </c>
      <c r="D13" s="28">
        <v>2.4077399999999998E-3</v>
      </c>
      <c r="E13" s="28">
        <v>5.5690899999999996E-3</v>
      </c>
      <c r="F13" s="28">
        <v>4.3008100000000004E-3</v>
      </c>
      <c r="G13" s="28">
        <v>2.9731599999999999E-3</v>
      </c>
      <c r="H13" s="77">
        <v>2.8179099999999999E-3</v>
      </c>
    </row>
    <row r="14" spans="1:8" ht="15.25" thickBot="1" x14ac:dyDescent="0.85">
      <c r="A14" s="66" t="s">
        <v>40</v>
      </c>
      <c r="B14" s="67">
        <v>2.3503600000000001E-3</v>
      </c>
      <c r="C14" s="67">
        <v>3.1818300000000001E-3</v>
      </c>
      <c r="D14" s="67">
        <v>2.2827899999999998E-3</v>
      </c>
      <c r="E14" s="67">
        <v>5.1226199999999996E-3</v>
      </c>
      <c r="F14" s="67">
        <v>4.0879999999999996E-3</v>
      </c>
      <c r="G14" s="67">
        <v>2.6136800000000002E-3</v>
      </c>
      <c r="H14" s="79">
        <v>2.8735000000000002E-3</v>
      </c>
    </row>
  </sheetData>
  <mergeCells count="3">
    <mergeCell ref="B3:D3"/>
    <mergeCell ref="E3:G3"/>
    <mergeCell ref="A1:F1"/>
  </mergeCells>
  <phoneticPr fontId="16" type="noConversion"/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I30"/>
  <sheetViews>
    <sheetView zoomScale="125" zoomScaleNormal="85" workbookViewId="0">
      <pane xSplit="1" topLeftCell="B1" activePane="topRight" state="frozen"/>
      <selection pane="topRight" activeCell="A2" sqref="A2:G2"/>
    </sheetView>
  </sheetViews>
  <sheetFormatPr defaultColWidth="14.51953125" defaultRowHeight="14.5" x14ac:dyDescent="0.7"/>
  <cols>
    <col min="1" max="1" width="14.51953125" style="3"/>
    <col min="2" max="16384" width="14.51953125" style="4"/>
  </cols>
  <sheetData>
    <row r="1" spans="1:113" ht="20.5" customHeight="1" x14ac:dyDescent="0.7">
      <c r="A1" s="108" t="s">
        <v>54</v>
      </c>
      <c r="B1" s="85"/>
      <c r="C1" s="85"/>
      <c r="D1" s="85"/>
      <c r="E1" s="85"/>
      <c r="F1" s="85"/>
      <c r="G1" s="85"/>
    </row>
    <row r="2" spans="1:113" ht="31" customHeight="1" x14ac:dyDescent="0.7">
      <c r="A2" s="108" t="s">
        <v>53</v>
      </c>
      <c r="B2" s="85"/>
      <c r="C2" s="85"/>
      <c r="D2" s="85"/>
      <c r="E2" s="85"/>
      <c r="F2" s="85"/>
      <c r="G2" s="85"/>
    </row>
    <row r="3" spans="1:113" ht="15.25" thickBot="1" x14ac:dyDescent="0.85"/>
    <row r="4" spans="1:113" s="1" customFormat="1" ht="15" thickBot="1" x14ac:dyDescent="0.8">
      <c r="A4" s="5" t="s">
        <v>41</v>
      </c>
      <c r="B4" s="121" t="s">
        <v>14</v>
      </c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0" t="s">
        <v>15</v>
      </c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1" t="s">
        <v>16</v>
      </c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0" t="s">
        <v>17</v>
      </c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1" t="s">
        <v>18</v>
      </c>
      <c r="BG4" s="121"/>
      <c r="BH4" s="121"/>
      <c r="BI4" s="121"/>
      <c r="BJ4" s="121"/>
      <c r="BK4" s="121"/>
      <c r="BL4" s="121"/>
      <c r="BM4" s="121"/>
      <c r="BN4" s="121"/>
      <c r="BO4" s="121"/>
      <c r="BP4" s="121"/>
      <c r="BQ4" s="121"/>
      <c r="BR4" s="121"/>
      <c r="BS4" s="121"/>
      <c r="BT4" s="120" t="s">
        <v>19</v>
      </c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1" t="s">
        <v>20</v>
      </c>
      <c r="CI4" s="121"/>
      <c r="CJ4" s="121"/>
      <c r="CK4" s="121"/>
      <c r="CL4" s="121"/>
      <c r="CM4" s="121"/>
      <c r="CN4" s="121"/>
      <c r="CO4" s="121"/>
      <c r="CP4" s="121"/>
      <c r="CQ4" s="121"/>
      <c r="CR4" s="121"/>
      <c r="CS4" s="121"/>
      <c r="CT4" s="121"/>
      <c r="CU4" s="121"/>
      <c r="CV4" s="120" t="s">
        <v>42</v>
      </c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2"/>
    </row>
    <row r="5" spans="1:113" s="1" customFormat="1" ht="15" thickBot="1" x14ac:dyDescent="0.8">
      <c r="A5" s="5" t="s">
        <v>24</v>
      </c>
      <c r="B5" s="114" t="s">
        <v>4</v>
      </c>
      <c r="C5" s="117"/>
      <c r="D5" s="117"/>
      <c r="E5" s="117"/>
      <c r="F5" s="117"/>
      <c r="G5" s="117"/>
      <c r="H5" s="112" t="s">
        <v>5</v>
      </c>
      <c r="I5" s="118"/>
      <c r="J5" s="118"/>
      <c r="K5" s="118"/>
      <c r="L5" s="118"/>
      <c r="M5" s="118"/>
      <c r="N5" s="115" t="s">
        <v>6</v>
      </c>
      <c r="O5" s="119"/>
      <c r="P5" s="114" t="s">
        <v>4</v>
      </c>
      <c r="Q5" s="117"/>
      <c r="R5" s="117"/>
      <c r="S5" s="117"/>
      <c r="T5" s="117"/>
      <c r="U5" s="117"/>
      <c r="V5" s="112" t="s">
        <v>5</v>
      </c>
      <c r="W5" s="118"/>
      <c r="X5" s="118"/>
      <c r="Y5" s="118"/>
      <c r="Z5" s="118"/>
      <c r="AA5" s="118"/>
      <c r="AB5" s="115" t="s">
        <v>6</v>
      </c>
      <c r="AC5" s="119"/>
      <c r="AD5" s="114" t="s">
        <v>4</v>
      </c>
      <c r="AE5" s="117"/>
      <c r="AF5" s="117"/>
      <c r="AG5" s="117"/>
      <c r="AH5" s="117"/>
      <c r="AI5" s="117"/>
      <c r="AJ5" s="112" t="s">
        <v>5</v>
      </c>
      <c r="AK5" s="118"/>
      <c r="AL5" s="118"/>
      <c r="AM5" s="118"/>
      <c r="AN5" s="118"/>
      <c r="AO5" s="118"/>
      <c r="AP5" s="115" t="s">
        <v>6</v>
      </c>
      <c r="AQ5" s="119"/>
      <c r="AR5" s="114" t="s">
        <v>4</v>
      </c>
      <c r="AS5" s="117"/>
      <c r="AT5" s="117"/>
      <c r="AU5" s="117"/>
      <c r="AV5" s="117"/>
      <c r="AW5" s="117"/>
      <c r="AX5" s="112" t="s">
        <v>5</v>
      </c>
      <c r="AY5" s="118"/>
      <c r="AZ5" s="118"/>
      <c r="BA5" s="118"/>
      <c r="BB5" s="118"/>
      <c r="BC5" s="118"/>
      <c r="BD5" s="115" t="s">
        <v>6</v>
      </c>
      <c r="BE5" s="119"/>
      <c r="BF5" s="114" t="s">
        <v>4</v>
      </c>
      <c r="BG5" s="117"/>
      <c r="BH5" s="117"/>
      <c r="BI5" s="117"/>
      <c r="BJ5" s="117"/>
      <c r="BK5" s="117"/>
      <c r="BL5" s="112" t="s">
        <v>5</v>
      </c>
      <c r="BM5" s="118"/>
      <c r="BN5" s="118"/>
      <c r="BO5" s="118"/>
      <c r="BP5" s="118"/>
      <c r="BQ5" s="118"/>
      <c r="BR5" s="115" t="s">
        <v>6</v>
      </c>
      <c r="BS5" s="119"/>
      <c r="BT5" s="114" t="s">
        <v>4</v>
      </c>
      <c r="BU5" s="117"/>
      <c r="BV5" s="117"/>
      <c r="BW5" s="117"/>
      <c r="BX5" s="117"/>
      <c r="BY5" s="117"/>
      <c r="BZ5" s="112" t="s">
        <v>5</v>
      </c>
      <c r="CA5" s="118"/>
      <c r="CB5" s="118"/>
      <c r="CC5" s="118"/>
      <c r="CD5" s="118"/>
      <c r="CE5" s="118"/>
      <c r="CF5" s="115" t="s">
        <v>6</v>
      </c>
      <c r="CG5" s="119"/>
      <c r="CH5" s="114" t="s">
        <v>4</v>
      </c>
      <c r="CI5" s="117"/>
      <c r="CJ5" s="117"/>
      <c r="CK5" s="117"/>
      <c r="CL5" s="117"/>
      <c r="CM5" s="117"/>
      <c r="CN5" s="112" t="s">
        <v>5</v>
      </c>
      <c r="CO5" s="118"/>
      <c r="CP5" s="118"/>
      <c r="CQ5" s="118"/>
      <c r="CR5" s="118"/>
      <c r="CS5" s="118"/>
      <c r="CT5" s="115" t="s">
        <v>6</v>
      </c>
      <c r="CU5" s="119"/>
      <c r="CV5" s="114" t="s">
        <v>4</v>
      </c>
      <c r="CW5" s="117"/>
      <c r="CX5" s="117"/>
      <c r="CY5" s="117"/>
      <c r="CZ5" s="117"/>
      <c r="DA5" s="117"/>
      <c r="DB5" s="112" t="s">
        <v>5</v>
      </c>
      <c r="DC5" s="118"/>
      <c r="DD5" s="118"/>
      <c r="DE5" s="118"/>
      <c r="DF5" s="118"/>
      <c r="DG5" s="118"/>
      <c r="DH5" s="115" t="s">
        <v>6</v>
      </c>
      <c r="DI5" s="116"/>
    </row>
    <row r="6" spans="1:113" s="1" customFormat="1" ht="15" thickBot="1" x14ac:dyDescent="0.8">
      <c r="A6" s="5" t="s">
        <v>25</v>
      </c>
      <c r="B6" s="114" t="s">
        <v>7</v>
      </c>
      <c r="C6" s="114"/>
      <c r="D6" s="111" t="s">
        <v>43</v>
      </c>
      <c r="E6" s="111"/>
      <c r="F6" s="111" t="s">
        <v>44</v>
      </c>
      <c r="G6" s="111"/>
      <c r="H6" s="112" t="s">
        <v>7</v>
      </c>
      <c r="I6" s="112"/>
      <c r="J6" s="113" t="s">
        <v>8</v>
      </c>
      <c r="K6" s="113"/>
      <c r="L6" s="113" t="s">
        <v>9</v>
      </c>
      <c r="M6" s="113"/>
      <c r="N6" s="109" t="s">
        <v>10</v>
      </c>
      <c r="O6" s="109"/>
      <c r="P6" s="114" t="s">
        <v>7</v>
      </c>
      <c r="Q6" s="114"/>
      <c r="R6" s="111" t="s">
        <v>43</v>
      </c>
      <c r="S6" s="111"/>
      <c r="T6" s="111" t="s">
        <v>44</v>
      </c>
      <c r="U6" s="111"/>
      <c r="V6" s="112" t="s">
        <v>7</v>
      </c>
      <c r="W6" s="112"/>
      <c r="X6" s="113" t="s">
        <v>8</v>
      </c>
      <c r="Y6" s="113"/>
      <c r="Z6" s="113" t="s">
        <v>9</v>
      </c>
      <c r="AA6" s="113"/>
      <c r="AB6" s="109" t="s">
        <v>10</v>
      </c>
      <c r="AC6" s="109"/>
      <c r="AD6" s="114" t="s">
        <v>7</v>
      </c>
      <c r="AE6" s="114"/>
      <c r="AF6" s="111" t="s">
        <v>43</v>
      </c>
      <c r="AG6" s="111"/>
      <c r="AH6" s="111" t="s">
        <v>44</v>
      </c>
      <c r="AI6" s="111"/>
      <c r="AJ6" s="112" t="s">
        <v>7</v>
      </c>
      <c r="AK6" s="112"/>
      <c r="AL6" s="113" t="s">
        <v>8</v>
      </c>
      <c r="AM6" s="113"/>
      <c r="AN6" s="113" t="s">
        <v>9</v>
      </c>
      <c r="AO6" s="113"/>
      <c r="AP6" s="109" t="s">
        <v>10</v>
      </c>
      <c r="AQ6" s="109"/>
      <c r="AR6" s="114" t="s">
        <v>7</v>
      </c>
      <c r="AS6" s="114"/>
      <c r="AT6" s="111" t="s">
        <v>43</v>
      </c>
      <c r="AU6" s="111"/>
      <c r="AV6" s="111" t="s">
        <v>44</v>
      </c>
      <c r="AW6" s="111"/>
      <c r="AX6" s="112" t="s">
        <v>7</v>
      </c>
      <c r="AY6" s="112"/>
      <c r="AZ6" s="113" t="s">
        <v>8</v>
      </c>
      <c r="BA6" s="113"/>
      <c r="BB6" s="113" t="s">
        <v>9</v>
      </c>
      <c r="BC6" s="113"/>
      <c r="BD6" s="109" t="s">
        <v>10</v>
      </c>
      <c r="BE6" s="109"/>
      <c r="BF6" s="114" t="s">
        <v>7</v>
      </c>
      <c r="BG6" s="114"/>
      <c r="BH6" s="111" t="s">
        <v>43</v>
      </c>
      <c r="BI6" s="111"/>
      <c r="BJ6" s="111" t="s">
        <v>44</v>
      </c>
      <c r="BK6" s="111"/>
      <c r="BL6" s="112" t="s">
        <v>7</v>
      </c>
      <c r="BM6" s="112"/>
      <c r="BN6" s="113" t="s">
        <v>8</v>
      </c>
      <c r="BO6" s="113"/>
      <c r="BP6" s="113" t="s">
        <v>9</v>
      </c>
      <c r="BQ6" s="113"/>
      <c r="BR6" s="109" t="s">
        <v>10</v>
      </c>
      <c r="BS6" s="109"/>
      <c r="BT6" s="114" t="s">
        <v>7</v>
      </c>
      <c r="BU6" s="114"/>
      <c r="BV6" s="111" t="s">
        <v>43</v>
      </c>
      <c r="BW6" s="111"/>
      <c r="BX6" s="111" t="s">
        <v>50</v>
      </c>
      <c r="BY6" s="111"/>
      <c r="BZ6" s="112" t="s">
        <v>7</v>
      </c>
      <c r="CA6" s="112"/>
      <c r="CB6" s="113" t="s">
        <v>8</v>
      </c>
      <c r="CC6" s="113"/>
      <c r="CD6" s="113" t="s">
        <v>9</v>
      </c>
      <c r="CE6" s="113"/>
      <c r="CF6" s="109" t="s">
        <v>10</v>
      </c>
      <c r="CG6" s="109"/>
      <c r="CH6" s="114" t="s">
        <v>7</v>
      </c>
      <c r="CI6" s="114"/>
      <c r="CJ6" s="111" t="s">
        <v>43</v>
      </c>
      <c r="CK6" s="111"/>
      <c r="CL6" s="111" t="s">
        <v>44</v>
      </c>
      <c r="CM6" s="111"/>
      <c r="CN6" s="112" t="s">
        <v>7</v>
      </c>
      <c r="CO6" s="112"/>
      <c r="CP6" s="113" t="s">
        <v>8</v>
      </c>
      <c r="CQ6" s="113"/>
      <c r="CR6" s="113" t="s">
        <v>9</v>
      </c>
      <c r="CS6" s="113"/>
      <c r="CT6" s="109" t="s">
        <v>10</v>
      </c>
      <c r="CU6" s="109"/>
      <c r="CV6" s="114" t="s">
        <v>7</v>
      </c>
      <c r="CW6" s="114"/>
      <c r="CX6" s="111" t="s">
        <v>43</v>
      </c>
      <c r="CY6" s="111"/>
      <c r="CZ6" s="111" t="s">
        <v>44</v>
      </c>
      <c r="DA6" s="111"/>
      <c r="DB6" s="112" t="s">
        <v>7</v>
      </c>
      <c r="DC6" s="112"/>
      <c r="DD6" s="113" t="s">
        <v>8</v>
      </c>
      <c r="DE6" s="113"/>
      <c r="DF6" s="113" t="s">
        <v>9</v>
      </c>
      <c r="DG6" s="113"/>
      <c r="DH6" s="109" t="s">
        <v>10</v>
      </c>
      <c r="DI6" s="110"/>
    </row>
    <row r="7" spans="1:113" x14ac:dyDescent="0.7">
      <c r="A7" s="6" t="s">
        <v>26</v>
      </c>
      <c r="B7" s="7" t="s">
        <v>27</v>
      </c>
      <c r="C7" s="7" t="s">
        <v>28</v>
      </c>
      <c r="D7" s="7" t="s">
        <v>27</v>
      </c>
      <c r="E7" s="7" t="s">
        <v>28</v>
      </c>
      <c r="F7" s="7" t="s">
        <v>27</v>
      </c>
      <c r="G7" s="7" t="s">
        <v>28</v>
      </c>
      <c r="H7" s="7" t="s">
        <v>27</v>
      </c>
      <c r="I7" s="7" t="s">
        <v>28</v>
      </c>
      <c r="J7" s="7" t="s">
        <v>27</v>
      </c>
      <c r="K7" s="7" t="s">
        <v>28</v>
      </c>
      <c r="L7" s="7" t="s">
        <v>27</v>
      </c>
      <c r="M7" s="7" t="s">
        <v>28</v>
      </c>
      <c r="N7" s="7" t="s">
        <v>27</v>
      </c>
      <c r="O7" s="7" t="s">
        <v>28</v>
      </c>
      <c r="P7" s="7" t="s">
        <v>27</v>
      </c>
      <c r="Q7" s="7" t="s">
        <v>28</v>
      </c>
      <c r="R7" s="7" t="s">
        <v>27</v>
      </c>
      <c r="S7" s="7" t="s">
        <v>28</v>
      </c>
      <c r="T7" s="7" t="s">
        <v>27</v>
      </c>
      <c r="U7" s="7" t="s">
        <v>28</v>
      </c>
      <c r="V7" s="7" t="s">
        <v>27</v>
      </c>
      <c r="W7" s="7" t="s">
        <v>28</v>
      </c>
      <c r="X7" s="7" t="s">
        <v>27</v>
      </c>
      <c r="Y7" s="7" t="s">
        <v>28</v>
      </c>
      <c r="Z7" s="7" t="s">
        <v>27</v>
      </c>
      <c r="AA7" s="7" t="s">
        <v>28</v>
      </c>
      <c r="AB7" s="7" t="s">
        <v>27</v>
      </c>
      <c r="AC7" s="7" t="s">
        <v>28</v>
      </c>
      <c r="AD7" s="7" t="s">
        <v>27</v>
      </c>
      <c r="AE7" s="7" t="s">
        <v>28</v>
      </c>
      <c r="AF7" s="7" t="s">
        <v>27</v>
      </c>
      <c r="AG7" s="7" t="s">
        <v>28</v>
      </c>
      <c r="AH7" s="7" t="s">
        <v>27</v>
      </c>
      <c r="AI7" s="7" t="s">
        <v>28</v>
      </c>
      <c r="AJ7" s="7" t="s">
        <v>27</v>
      </c>
      <c r="AK7" s="7" t="s">
        <v>28</v>
      </c>
      <c r="AL7" s="7" t="s">
        <v>27</v>
      </c>
      <c r="AM7" s="7" t="s">
        <v>28</v>
      </c>
      <c r="AN7" s="7" t="s">
        <v>27</v>
      </c>
      <c r="AO7" s="7" t="s">
        <v>28</v>
      </c>
      <c r="AP7" s="7" t="s">
        <v>27</v>
      </c>
      <c r="AQ7" s="7" t="s">
        <v>28</v>
      </c>
      <c r="AR7" s="7" t="s">
        <v>27</v>
      </c>
      <c r="AS7" s="7" t="s">
        <v>28</v>
      </c>
      <c r="AT7" s="7" t="s">
        <v>27</v>
      </c>
      <c r="AU7" s="7" t="s">
        <v>28</v>
      </c>
      <c r="AV7" s="7" t="s">
        <v>27</v>
      </c>
      <c r="AW7" s="7" t="s">
        <v>28</v>
      </c>
      <c r="AX7" s="7" t="s">
        <v>27</v>
      </c>
      <c r="AY7" s="7" t="s">
        <v>28</v>
      </c>
      <c r="AZ7" s="7" t="s">
        <v>27</v>
      </c>
      <c r="BA7" s="7" t="s">
        <v>28</v>
      </c>
      <c r="BB7" s="7" t="s">
        <v>27</v>
      </c>
      <c r="BC7" s="7" t="s">
        <v>28</v>
      </c>
      <c r="BD7" s="7" t="s">
        <v>27</v>
      </c>
      <c r="BE7" s="7" t="s">
        <v>28</v>
      </c>
      <c r="BF7" s="7" t="s">
        <v>27</v>
      </c>
      <c r="BG7" s="7" t="s">
        <v>28</v>
      </c>
      <c r="BH7" s="7" t="s">
        <v>27</v>
      </c>
      <c r="BI7" s="7" t="s">
        <v>28</v>
      </c>
      <c r="BJ7" s="7" t="s">
        <v>27</v>
      </c>
      <c r="BK7" s="7" t="s">
        <v>28</v>
      </c>
      <c r="BL7" s="7" t="s">
        <v>27</v>
      </c>
      <c r="BM7" s="7" t="s">
        <v>28</v>
      </c>
      <c r="BN7" s="7" t="s">
        <v>27</v>
      </c>
      <c r="BO7" s="7" t="s">
        <v>28</v>
      </c>
      <c r="BP7" s="7" t="s">
        <v>27</v>
      </c>
      <c r="BQ7" s="7" t="s">
        <v>28</v>
      </c>
      <c r="BR7" s="7" t="s">
        <v>27</v>
      </c>
      <c r="BS7" s="7" t="s">
        <v>28</v>
      </c>
      <c r="BT7" s="7" t="s">
        <v>27</v>
      </c>
      <c r="BU7" s="7" t="s">
        <v>28</v>
      </c>
      <c r="BV7" s="7" t="s">
        <v>27</v>
      </c>
      <c r="BW7" s="7" t="s">
        <v>28</v>
      </c>
      <c r="BX7" s="7" t="s">
        <v>27</v>
      </c>
      <c r="BY7" s="7" t="s">
        <v>28</v>
      </c>
      <c r="BZ7" s="7" t="s">
        <v>27</v>
      </c>
      <c r="CA7" s="7" t="s">
        <v>28</v>
      </c>
      <c r="CB7" s="7" t="s">
        <v>27</v>
      </c>
      <c r="CC7" s="7" t="s">
        <v>28</v>
      </c>
      <c r="CD7" s="7" t="s">
        <v>27</v>
      </c>
      <c r="CE7" s="7" t="s">
        <v>28</v>
      </c>
      <c r="CF7" s="7" t="s">
        <v>27</v>
      </c>
      <c r="CG7" s="7" t="s">
        <v>28</v>
      </c>
      <c r="CH7" s="7" t="s">
        <v>27</v>
      </c>
      <c r="CI7" s="7" t="s">
        <v>28</v>
      </c>
      <c r="CJ7" s="7" t="s">
        <v>27</v>
      </c>
      <c r="CK7" s="7" t="s">
        <v>28</v>
      </c>
      <c r="CL7" s="7" t="s">
        <v>27</v>
      </c>
      <c r="CM7" s="7" t="s">
        <v>28</v>
      </c>
      <c r="CN7" s="7" t="s">
        <v>27</v>
      </c>
      <c r="CO7" s="7" t="s">
        <v>28</v>
      </c>
      <c r="CP7" s="7" t="s">
        <v>27</v>
      </c>
      <c r="CQ7" s="7" t="s">
        <v>28</v>
      </c>
      <c r="CR7" s="7" t="s">
        <v>27</v>
      </c>
      <c r="CS7" s="7" t="s">
        <v>28</v>
      </c>
      <c r="CT7" s="7" t="s">
        <v>27</v>
      </c>
      <c r="CU7" s="7" t="s">
        <v>28</v>
      </c>
      <c r="CV7" s="7" t="s">
        <v>27</v>
      </c>
      <c r="CW7" s="7" t="s">
        <v>28</v>
      </c>
      <c r="CX7" s="7" t="s">
        <v>27</v>
      </c>
      <c r="CY7" s="7" t="s">
        <v>28</v>
      </c>
      <c r="CZ7" s="7" t="s">
        <v>27</v>
      </c>
      <c r="DA7" s="7" t="s">
        <v>28</v>
      </c>
      <c r="DB7" s="7" t="s">
        <v>27</v>
      </c>
      <c r="DC7" s="7" t="s">
        <v>28</v>
      </c>
      <c r="DD7" s="7" t="s">
        <v>27</v>
      </c>
      <c r="DE7" s="7" t="s">
        <v>28</v>
      </c>
      <c r="DF7" s="7" t="s">
        <v>27</v>
      </c>
      <c r="DG7" s="7" t="s">
        <v>28</v>
      </c>
      <c r="DH7" s="7" t="s">
        <v>27</v>
      </c>
      <c r="DI7" s="7" t="s">
        <v>28</v>
      </c>
    </row>
    <row r="8" spans="1:113" x14ac:dyDescent="0.7">
      <c r="A8" s="8" t="s">
        <v>30</v>
      </c>
      <c r="B8" s="38">
        <v>18069566</v>
      </c>
      <c r="C8" s="38">
        <v>19413286</v>
      </c>
      <c r="D8" s="38">
        <v>26388694</v>
      </c>
      <c r="E8" s="38">
        <v>36349128</v>
      </c>
      <c r="F8" s="38">
        <v>9076804</v>
      </c>
      <c r="G8" s="38">
        <v>49382542</v>
      </c>
      <c r="H8" s="38">
        <v>64233192</v>
      </c>
      <c r="I8" s="38">
        <v>26996760</v>
      </c>
      <c r="J8" s="38">
        <v>36202622</v>
      </c>
      <c r="K8" s="38">
        <v>19841784</v>
      </c>
      <c r="L8" s="38">
        <v>44284484</v>
      </c>
      <c r="M8" s="38">
        <v>40351902</v>
      </c>
      <c r="N8" s="38">
        <v>30427848</v>
      </c>
      <c r="O8" s="38">
        <v>36825322</v>
      </c>
      <c r="P8" s="38">
        <v>34353154</v>
      </c>
      <c r="Q8" s="38">
        <v>26862620</v>
      </c>
      <c r="R8" s="38">
        <v>33794854</v>
      </c>
      <c r="S8" s="38">
        <v>33839588</v>
      </c>
      <c r="T8" s="38">
        <v>18595466</v>
      </c>
      <c r="U8" s="38">
        <v>22206342</v>
      </c>
      <c r="V8" s="38">
        <v>35345982</v>
      </c>
      <c r="W8" s="38">
        <v>35855304</v>
      </c>
      <c r="X8" s="38">
        <v>36834966</v>
      </c>
      <c r="Y8" s="38">
        <v>45698670</v>
      </c>
      <c r="Z8" s="38">
        <v>29067418</v>
      </c>
      <c r="AA8" s="38">
        <v>31431654</v>
      </c>
      <c r="AB8" s="38">
        <v>17228032</v>
      </c>
      <c r="AC8" s="38">
        <v>38091012</v>
      </c>
      <c r="AD8" s="38">
        <v>20187668</v>
      </c>
      <c r="AE8" s="38">
        <v>18820284</v>
      </c>
      <c r="AF8" s="38">
        <v>26806252</v>
      </c>
      <c r="AG8" s="38">
        <v>29288926</v>
      </c>
      <c r="AH8" s="38">
        <v>15088602</v>
      </c>
      <c r="AI8" s="38">
        <v>17139246</v>
      </c>
      <c r="AJ8" s="38">
        <v>26579320</v>
      </c>
      <c r="AK8" s="38">
        <v>31019730</v>
      </c>
      <c r="AL8" s="38">
        <v>55549682</v>
      </c>
      <c r="AM8" s="38">
        <v>34641528</v>
      </c>
      <c r="AN8" s="38">
        <v>44575862</v>
      </c>
      <c r="AO8" s="38">
        <v>52741216</v>
      </c>
      <c r="AP8" s="38">
        <v>46769912</v>
      </c>
      <c r="AQ8" s="38">
        <v>34263686</v>
      </c>
      <c r="AR8" s="38">
        <v>68451242</v>
      </c>
      <c r="AS8" s="38">
        <v>39055500</v>
      </c>
      <c r="AT8" s="38">
        <v>23597350</v>
      </c>
      <c r="AU8" s="38">
        <v>24951748</v>
      </c>
      <c r="AV8" s="38">
        <v>28181286</v>
      </c>
      <c r="AW8" s="38">
        <v>23881310</v>
      </c>
      <c r="AX8" s="38">
        <v>49085962</v>
      </c>
      <c r="AY8" s="38">
        <v>24752012</v>
      </c>
      <c r="AZ8" s="38">
        <v>26127192</v>
      </c>
      <c r="BA8" s="38">
        <v>1391982</v>
      </c>
      <c r="BB8" s="38">
        <v>14213722</v>
      </c>
      <c r="BC8" s="38">
        <v>15681722</v>
      </c>
      <c r="BD8" s="38">
        <v>33201600</v>
      </c>
      <c r="BE8" s="38">
        <v>40066416</v>
      </c>
      <c r="BF8" s="38">
        <v>19539332</v>
      </c>
      <c r="BG8" s="38">
        <v>17302272</v>
      </c>
      <c r="BH8" s="38">
        <v>24465484</v>
      </c>
      <c r="BI8" s="38">
        <v>37374862</v>
      </c>
      <c r="BJ8" s="38">
        <v>16005464</v>
      </c>
      <c r="BK8" s="38">
        <v>16571452</v>
      </c>
      <c r="BL8" s="38">
        <v>25507758</v>
      </c>
      <c r="BM8" s="38">
        <v>27167516</v>
      </c>
      <c r="BN8" s="38">
        <v>46217786</v>
      </c>
      <c r="BO8" s="38">
        <v>25249940</v>
      </c>
      <c r="BP8" s="38">
        <v>17864322</v>
      </c>
      <c r="BQ8" s="38">
        <v>29409606</v>
      </c>
      <c r="BR8" s="38">
        <v>32094700</v>
      </c>
      <c r="BS8" s="38">
        <v>89552646</v>
      </c>
      <c r="BT8" s="38">
        <v>28469946</v>
      </c>
      <c r="BU8" s="38">
        <v>38865338</v>
      </c>
      <c r="BV8" s="38">
        <v>65555014</v>
      </c>
      <c r="BW8" s="38">
        <v>47812280</v>
      </c>
      <c r="BX8" s="38">
        <v>31804518</v>
      </c>
      <c r="BY8" s="38">
        <v>18388728</v>
      </c>
      <c r="BZ8" s="38">
        <v>78280834</v>
      </c>
      <c r="CA8" s="38">
        <v>21027822</v>
      </c>
      <c r="CB8" s="38">
        <v>44673284</v>
      </c>
      <c r="CC8" s="38">
        <v>68588088</v>
      </c>
      <c r="CD8" s="38">
        <v>20775194</v>
      </c>
      <c r="CE8" s="38">
        <v>18026412</v>
      </c>
      <c r="CF8" s="38">
        <v>42634104</v>
      </c>
      <c r="CG8" s="38">
        <v>62946720</v>
      </c>
      <c r="CH8" s="38">
        <v>24597870</v>
      </c>
      <c r="CI8" s="38">
        <v>25465546</v>
      </c>
      <c r="CJ8" s="38">
        <v>29058556</v>
      </c>
      <c r="CK8" s="38">
        <v>28304942</v>
      </c>
      <c r="CL8" s="38">
        <v>22403086</v>
      </c>
      <c r="CM8" s="38">
        <v>21549376</v>
      </c>
      <c r="CN8" s="38">
        <v>20576666</v>
      </c>
      <c r="CO8" s="38">
        <v>28732918</v>
      </c>
      <c r="CP8" s="38">
        <v>36640236</v>
      </c>
      <c r="CQ8" s="38">
        <v>40689844</v>
      </c>
      <c r="CR8" s="38">
        <v>57545404</v>
      </c>
      <c r="CS8" s="38">
        <v>36465400</v>
      </c>
      <c r="CT8" s="38">
        <v>40343522</v>
      </c>
      <c r="CU8" s="38">
        <v>40743310</v>
      </c>
      <c r="CV8" s="38">
        <v>31301960</v>
      </c>
      <c r="CW8" s="38">
        <v>32067900</v>
      </c>
      <c r="CX8" s="38">
        <v>21879938</v>
      </c>
      <c r="CY8" s="38">
        <v>29993138</v>
      </c>
      <c r="CZ8" s="38">
        <v>24301996</v>
      </c>
      <c r="DA8" s="38">
        <v>28755910</v>
      </c>
      <c r="DB8" s="38">
        <v>33664018</v>
      </c>
      <c r="DC8" s="38">
        <v>25275422</v>
      </c>
      <c r="DD8" s="38">
        <v>27953160</v>
      </c>
      <c r="DE8" s="38">
        <v>15618142</v>
      </c>
      <c r="DF8" s="38">
        <v>35931518</v>
      </c>
      <c r="DG8" s="38">
        <v>32990800</v>
      </c>
      <c r="DH8" s="38">
        <v>22853202</v>
      </c>
      <c r="DI8" s="38">
        <v>39273602</v>
      </c>
    </row>
    <row r="9" spans="1:113" x14ac:dyDescent="0.7">
      <c r="A9" s="8" t="s">
        <v>31</v>
      </c>
      <c r="B9" s="38">
        <v>17734574</v>
      </c>
      <c r="C9" s="38">
        <v>19047996</v>
      </c>
      <c r="D9" s="38">
        <v>25843492</v>
      </c>
      <c r="E9" s="38">
        <v>35681888</v>
      </c>
      <c r="F9" s="38">
        <v>8980102</v>
      </c>
      <c r="G9" s="38">
        <v>48713136</v>
      </c>
      <c r="H9" s="38">
        <v>63537896</v>
      </c>
      <c r="I9" s="38">
        <v>26582016</v>
      </c>
      <c r="J9" s="38">
        <v>35796082</v>
      </c>
      <c r="K9" s="38">
        <v>19629938</v>
      </c>
      <c r="L9" s="38">
        <v>43756132</v>
      </c>
      <c r="M9" s="38">
        <v>39801422</v>
      </c>
      <c r="N9" s="38">
        <v>30052688</v>
      </c>
      <c r="O9" s="38">
        <v>36332656</v>
      </c>
      <c r="P9" s="38">
        <v>33637156</v>
      </c>
      <c r="Q9" s="38">
        <v>26238016</v>
      </c>
      <c r="R9" s="38">
        <v>33138000</v>
      </c>
      <c r="S9" s="38">
        <v>33182900</v>
      </c>
      <c r="T9" s="38">
        <v>18394406</v>
      </c>
      <c r="U9" s="38">
        <v>21970520</v>
      </c>
      <c r="V9" s="38">
        <v>34767672</v>
      </c>
      <c r="W9" s="38">
        <v>35330586</v>
      </c>
      <c r="X9" s="38">
        <v>36360634</v>
      </c>
      <c r="Y9" s="38">
        <v>45185780</v>
      </c>
      <c r="Z9" s="38">
        <v>28589680</v>
      </c>
      <c r="AA9" s="38">
        <v>31000944</v>
      </c>
      <c r="AB9" s="38">
        <v>16972908</v>
      </c>
      <c r="AC9" s="38">
        <v>37535904</v>
      </c>
      <c r="AD9" s="38">
        <v>19751516</v>
      </c>
      <c r="AE9" s="38">
        <v>18354762</v>
      </c>
      <c r="AF9" s="38">
        <v>26377730</v>
      </c>
      <c r="AG9" s="38">
        <v>28873988</v>
      </c>
      <c r="AH9" s="38">
        <v>14963340</v>
      </c>
      <c r="AI9" s="38">
        <v>17014168</v>
      </c>
      <c r="AJ9" s="38">
        <v>26059168</v>
      </c>
      <c r="AK9" s="38">
        <v>30608832</v>
      </c>
      <c r="AL9" s="38">
        <v>54754724</v>
      </c>
      <c r="AM9" s="38">
        <v>34174384</v>
      </c>
      <c r="AN9" s="38">
        <v>43786682</v>
      </c>
      <c r="AO9" s="38">
        <v>51784036</v>
      </c>
      <c r="AP9" s="38">
        <v>46175046</v>
      </c>
      <c r="AQ9" s="38">
        <v>33909360</v>
      </c>
      <c r="AR9" s="38">
        <v>67502177</v>
      </c>
      <c r="AS9" s="38">
        <v>38301888</v>
      </c>
      <c r="AT9" s="38">
        <v>23154606</v>
      </c>
      <c r="AU9" s="38">
        <v>24629306</v>
      </c>
      <c r="AV9" s="38">
        <v>27575554</v>
      </c>
      <c r="AW9" s="38">
        <v>23519520</v>
      </c>
      <c r="AX9" s="38">
        <v>48323548</v>
      </c>
      <c r="AY9" s="38">
        <v>24435274</v>
      </c>
      <c r="AZ9" s="38">
        <v>25654558</v>
      </c>
      <c r="BA9" s="38">
        <v>1360866</v>
      </c>
      <c r="BB9" s="38">
        <v>14025184</v>
      </c>
      <c r="BC9" s="38">
        <v>15404054</v>
      </c>
      <c r="BD9" s="38">
        <v>32641600</v>
      </c>
      <c r="BE9" s="38">
        <v>39436784</v>
      </c>
      <c r="BF9" s="38">
        <v>19133968</v>
      </c>
      <c r="BG9" s="38">
        <v>16959594</v>
      </c>
      <c r="BH9" s="38">
        <v>24016062</v>
      </c>
      <c r="BI9" s="38">
        <v>36626638</v>
      </c>
      <c r="BJ9" s="38">
        <v>15843220</v>
      </c>
      <c r="BK9" s="38">
        <v>16406996</v>
      </c>
      <c r="BL9" s="38">
        <v>25196836</v>
      </c>
      <c r="BM9" s="38">
        <v>26825726</v>
      </c>
      <c r="BN9" s="38">
        <v>45578298</v>
      </c>
      <c r="BO9" s="38">
        <v>24965926</v>
      </c>
      <c r="BP9" s="38">
        <v>17459604</v>
      </c>
      <c r="BQ9" s="38">
        <v>28864064</v>
      </c>
      <c r="BR9" s="38">
        <v>31549624</v>
      </c>
      <c r="BS9" s="38">
        <v>88509648</v>
      </c>
      <c r="BT9" s="38">
        <v>28109394</v>
      </c>
      <c r="BU9" s="38">
        <v>38230818</v>
      </c>
      <c r="BV9" s="38">
        <v>64372806</v>
      </c>
      <c r="BW9" s="38">
        <v>46979650</v>
      </c>
      <c r="BX9" s="38">
        <v>31155128</v>
      </c>
      <c r="BY9" s="38">
        <v>18118154</v>
      </c>
      <c r="BZ9" s="38">
        <v>77423176</v>
      </c>
      <c r="CA9" s="38">
        <v>20732248</v>
      </c>
      <c r="CB9" s="38">
        <v>43725644</v>
      </c>
      <c r="CC9" s="38">
        <v>67171886</v>
      </c>
      <c r="CD9" s="38">
        <v>20532164</v>
      </c>
      <c r="CE9" s="38">
        <v>17798492</v>
      </c>
      <c r="CF9" s="38">
        <v>41311348</v>
      </c>
      <c r="CG9" s="38">
        <v>61014484</v>
      </c>
      <c r="CH9" s="38">
        <v>24297248</v>
      </c>
      <c r="CI9" s="38">
        <v>25175350</v>
      </c>
      <c r="CJ9" s="38">
        <v>28603154</v>
      </c>
      <c r="CK9" s="38">
        <v>27723302</v>
      </c>
      <c r="CL9" s="38">
        <v>22053724</v>
      </c>
      <c r="CM9" s="38">
        <v>21176900</v>
      </c>
      <c r="CN9" s="38">
        <v>19958480</v>
      </c>
      <c r="CO9" s="38">
        <v>28197166</v>
      </c>
      <c r="CP9" s="38">
        <v>36127852</v>
      </c>
      <c r="CQ9" s="38">
        <v>40314000</v>
      </c>
      <c r="CR9" s="38">
        <v>56035952</v>
      </c>
      <c r="CS9" s="38">
        <v>35515546</v>
      </c>
      <c r="CT9" s="38">
        <v>39846668</v>
      </c>
      <c r="CU9" s="38">
        <v>40283930</v>
      </c>
      <c r="CV9" s="38">
        <v>30929016</v>
      </c>
      <c r="CW9" s="38">
        <v>31730022</v>
      </c>
      <c r="CX9" s="38">
        <v>21348650</v>
      </c>
      <c r="CY9" s="38">
        <v>29697190</v>
      </c>
      <c r="CZ9" s="38">
        <v>23824306</v>
      </c>
      <c r="DA9" s="38">
        <v>28421544</v>
      </c>
      <c r="DB9" s="38">
        <v>33014682</v>
      </c>
      <c r="DC9" s="38">
        <v>24786254</v>
      </c>
      <c r="DD9" s="38">
        <v>27379852</v>
      </c>
      <c r="DE9" s="38">
        <v>15385868</v>
      </c>
      <c r="DF9" s="38">
        <v>35157306</v>
      </c>
      <c r="DG9" s="38">
        <v>32261612</v>
      </c>
      <c r="DH9" s="38">
        <v>22655000</v>
      </c>
      <c r="DI9" s="38">
        <v>38887490</v>
      </c>
    </row>
    <row r="10" spans="1:113" x14ac:dyDescent="0.7">
      <c r="A10" s="8" t="s">
        <v>36</v>
      </c>
      <c r="B10" s="38">
        <v>17016103</v>
      </c>
      <c r="C10" s="38">
        <v>18412349</v>
      </c>
      <c r="D10" s="38">
        <v>22931175</v>
      </c>
      <c r="E10" s="38">
        <v>34255969</v>
      </c>
      <c r="F10" s="38">
        <v>7481285</v>
      </c>
      <c r="G10" s="38">
        <v>45442957</v>
      </c>
      <c r="H10" s="38">
        <v>57823435</v>
      </c>
      <c r="I10" s="38">
        <v>25586966</v>
      </c>
      <c r="J10" s="38">
        <v>34888275</v>
      </c>
      <c r="K10" s="38">
        <v>19089165</v>
      </c>
      <c r="L10" s="38">
        <v>42473752</v>
      </c>
      <c r="M10" s="38">
        <v>38572016</v>
      </c>
      <c r="N10" s="38">
        <v>26264206</v>
      </c>
      <c r="O10" s="38">
        <v>31731129</v>
      </c>
      <c r="P10" s="38">
        <v>33116640</v>
      </c>
      <c r="Q10" s="38">
        <v>25862332</v>
      </c>
      <c r="R10" s="38">
        <v>32504040</v>
      </c>
      <c r="S10" s="38">
        <v>32866413</v>
      </c>
      <c r="T10" s="38">
        <v>17755804</v>
      </c>
      <c r="U10" s="38">
        <v>21074758</v>
      </c>
      <c r="V10" s="38">
        <v>33160732</v>
      </c>
      <c r="W10" s="38">
        <v>34179510</v>
      </c>
      <c r="X10" s="38">
        <v>35293591</v>
      </c>
      <c r="Y10" s="38">
        <v>44698867</v>
      </c>
      <c r="Z10" s="38">
        <v>28317662</v>
      </c>
      <c r="AA10" s="38">
        <v>30727932</v>
      </c>
      <c r="AB10" s="38">
        <v>16065426</v>
      </c>
      <c r="AC10" s="38">
        <v>35560980</v>
      </c>
      <c r="AD10" s="38">
        <v>19647760</v>
      </c>
      <c r="AE10" s="38">
        <v>18303724</v>
      </c>
      <c r="AF10" s="38">
        <v>26032242</v>
      </c>
      <c r="AG10" s="38">
        <v>28350835</v>
      </c>
      <c r="AH10" s="38">
        <v>14906889</v>
      </c>
      <c r="AI10" s="38">
        <v>16955567</v>
      </c>
      <c r="AJ10" s="38">
        <v>25850768</v>
      </c>
      <c r="AK10" s="38">
        <v>30370646</v>
      </c>
      <c r="AL10" s="38">
        <v>54425988</v>
      </c>
      <c r="AM10" s="38">
        <v>33950731</v>
      </c>
      <c r="AN10" s="38">
        <v>43496085</v>
      </c>
      <c r="AO10" s="38">
        <v>51442846</v>
      </c>
      <c r="AP10" s="38">
        <v>45623419</v>
      </c>
      <c r="AQ10" s="38">
        <v>33518055</v>
      </c>
      <c r="AR10" s="38">
        <v>67381614</v>
      </c>
      <c r="AS10" s="38">
        <v>38387340</v>
      </c>
      <c r="AT10" s="38">
        <v>22982192</v>
      </c>
      <c r="AU10" s="38">
        <v>24441293</v>
      </c>
      <c r="AV10" s="38">
        <v>27538688</v>
      </c>
      <c r="AW10" s="38">
        <v>23475220</v>
      </c>
      <c r="AX10" s="38">
        <v>48162396</v>
      </c>
      <c r="AY10" s="38">
        <v>24345508</v>
      </c>
      <c r="AZ10" s="38">
        <v>25461673</v>
      </c>
      <c r="BA10" s="38">
        <v>1353921</v>
      </c>
      <c r="BB10" s="38">
        <v>13947743</v>
      </c>
      <c r="BC10" s="38">
        <v>15321735</v>
      </c>
      <c r="BD10" s="38">
        <v>32135167</v>
      </c>
      <c r="BE10" s="38">
        <v>38835186</v>
      </c>
      <c r="BF10" s="38">
        <v>18735139</v>
      </c>
      <c r="BG10" s="38">
        <v>16577701</v>
      </c>
      <c r="BH10" s="38">
        <v>22472838</v>
      </c>
      <c r="BI10" s="38">
        <v>33808611</v>
      </c>
      <c r="BJ10" s="38">
        <v>15516075</v>
      </c>
      <c r="BK10" s="38">
        <v>15986864</v>
      </c>
      <c r="BL10" s="38">
        <v>24648042</v>
      </c>
      <c r="BM10" s="38">
        <v>26222705</v>
      </c>
      <c r="BN10" s="38">
        <v>43557756</v>
      </c>
      <c r="BO10" s="38">
        <v>23884446</v>
      </c>
      <c r="BP10" s="38">
        <v>16845602</v>
      </c>
      <c r="BQ10" s="38">
        <v>27867697</v>
      </c>
      <c r="BR10" s="38">
        <v>30176784</v>
      </c>
      <c r="BS10" s="38">
        <v>84645769</v>
      </c>
      <c r="BT10" s="38">
        <v>27972353</v>
      </c>
      <c r="BU10" s="38">
        <v>38185660</v>
      </c>
      <c r="BV10" s="38">
        <v>63458399</v>
      </c>
      <c r="BW10" s="38">
        <v>46314786</v>
      </c>
      <c r="BX10" s="38">
        <v>25165717</v>
      </c>
      <c r="BY10" s="38">
        <v>13346588</v>
      </c>
      <c r="BZ10" s="38">
        <v>75964743</v>
      </c>
      <c r="CA10" s="38">
        <v>20346637</v>
      </c>
      <c r="CB10" s="38">
        <v>43452341</v>
      </c>
      <c r="CC10" s="38">
        <v>66694303</v>
      </c>
      <c r="CD10" s="38">
        <v>19704315</v>
      </c>
      <c r="CE10" s="38">
        <v>17075773</v>
      </c>
      <c r="CF10" s="38">
        <v>29213257</v>
      </c>
      <c r="CG10" s="38">
        <v>43094473</v>
      </c>
      <c r="CH10" s="38">
        <v>24225436</v>
      </c>
      <c r="CI10" s="38">
        <v>25114773</v>
      </c>
      <c r="CJ10" s="38">
        <v>28420329</v>
      </c>
      <c r="CK10" s="38">
        <v>27561398</v>
      </c>
      <c r="CL10" s="38">
        <v>21442206</v>
      </c>
      <c r="CM10" s="38">
        <v>20365513</v>
      </c>
      <c r="CN10" s="38">
        <v>19668048</v>
      </c>
      <c r="CO10" s="38">
        <v>27783055</v>
      </c>
      <c r="CP10" s="38">
        <v>35995326</v>
      </c>
      <c r="CQ10" s="38">
        <v>40137602</v>
      </c>
      <c r="CR10" s="38">
        <v>55808734</v>
      </c>
      <c r="CS10" s="38">
        <v>35367773</v>
      </c>
      <c r="CT10" s="38">
        <v>38409358</v>
      </c>
      <c r="CU10" s="38">
        <v>39123626</v>
      </c>
      <c r="CV10" s="38">
        <v>30572099</v>
      </c>
      <c r="CW10" s="38">
        <v>31449675</v>
      </c>
      <c r="CX10" s="38">
        <v>20956407</v>
      </c>
      <c r="CY10" s="38">
        <v>26545472</v>
      </c>
      <c r="CZ10" s="38">
        <v>23782669</v>
      </c>
      <c r="DA10" s="38">
        <v>28400908</v>
      </c>
      <c r="DB10" s="38">
        <v>32023936</v>
      </c>
      <c r="DC10" s="38">
        <v>24714734</v>
      </c>
      <c r="DD10" s="38">
        <v>27241224</v>
      </c>
      <c r="DE10" s="38">
        <v>15269729</v>
      </c>
      <c r="DF10" s="38">
        <v>35045642</v>
      </c>
      <c r="DG10" s="38">
        <v>32125020</v>
      </c>
      <c r="DH10" s="38">
        <v>22232436</v>
      </c>
      <c r="DI10" s="38">
        <v>38191101</v>
      </c>
    </row>
    <row r="11" spans="1:113" x14ac:dyDescent="0.7">
      <c r="A11" s="8" t="s">
        <v>33</v>
      </c>
      <c r="B11" s="9">
        <v>0.95950000000000002</v>
      </c>
      <c r="C11" s="9">
        <v>0.96660000000000001</v>
      </c>
      <c r="D11" s="9">
        <v>0.88729999999999998</v>
      </c>
      <c r="E11" s="9">
        <v>0.96</v>
      </c>
      <c r="F11" s="9">
        <f>F10/F9</f>
        <v>0.83309577107253352</v>
      </c>
      <c r="G11" s="9">
        <v>0.93289999999999995</v>
      </c>
      <c r="H11" s="9">
        <v>0.91010000000000002</v>
      </c>
      <c r="I11" s="9">
        <v>0.96260000000000001</v>
      </c>
      <c r="J11" s="9">
        <v>0.97460000000000002</v>
      </c>
      <c r="K11" s="9">
        <v>0.97250000000000003</v>
      </c>
      <c r="L11" s="9">
        <v>0.97070000000000001</v>
      </c>
      <c r="M11" s="9">
        <v>0.96909999999999996</v>
      </c>
      <c r="N11" s="9">
        <v>0.87390000000000001</v>
      </c>
      <c r="O11" s="9">
        <v>0.87339999999999995</v>
      </c>
      <c r="P11" s="9">
        <v>0.98450000000000004</v>
      </c>
      <c r="Q11" s="9">
        <v>0.98570000000000002</v>
      </c>
      <c r="R11" s="9">
        <v>0.98089999999999999</v>
      </c>
      <c r="S11" s="9">
        <v>0.99050000000000005</v>
      </c>
      <c r="T11" s="17">
        <f>T10/T9</f>
        <v>0.96528281478619093</v>
      </c>
      <c r="U11" s="17">
        <f>U10/U9</f>
        <v>0.95922891219688933</v>
      </c>
      <c r="V11" s="9">
        <v>0.95379999999999998</v>
      </c>
      <c r="W11" s="9">
        <v>0.96740000000000004</v>
      </c>
      <c r="X11" s="9">
        <v>0.97070000000000001</v>
      </c>
      <c r="Y11" s="9">
        <v>0.98919999999999997</v>
      </c>
      <c r="Z11" s="9">
        <v>0.99050000000000005</v>
      </c>
      <c r="AA11" s="9">
        <v>0.99119999999999997</v>
      </c>
      <c r="AB11" s="9">
        <v>0.94650000000000001</v>
      </c>
      <c r="AC11" s="9">
        <v>0.94740000000000002</v>
      </c>
      <c r="AD11" s="9">
        <v>0.99470000000000003</v>
      </c>
      <c r="AE11" s="9">
        <v>0.99719999999999998</v>
      </c>
      <c r="AF11" s="9">
        <v>0.9869</v>
      </c>
      <c r="AG11" s="9">
        <v>0.9819</v>
      </c>
      <c r="AH11" s="17">
        <f>AH10/AH9</f>
        <v>0.99622737971602593</v>
      </c>
      <c r="AI11" s="17">
        <f>AI10/AI9</f>
        <v>0.99655575282905395</v>
      </c>
      <c r="AJ11" s="9">
        <v>0.99199999999999999</v>
      </c>
      <c r="AK11" s="9">
        <v>0.99219999999999997</v>
      </c>
      <c r="AL11" s="9">
        <v>0.99399999999999999</v>
      </c>
      <c r="AM11" s="9">
        <v>0.99350000000000005</v>
      </c>
      <c r="AN11" s="9">
        <v>0.99339999999999995</v>
      </c>
      <c r="AO11" s="9">
        <v>0.99339999999999995</v>
      </c>
      <c r="AP11" s="9">
        <v>0.98809999999999998</v>
      </c>
      <c r="AQ11" s="9">
        <v>0.98850000000000005</v>
      </c>
      <c r="AR11" s="9">
        <v>0.99821393908525302</v>
      </c>
      <c r="AS11" s="9">
        <v>1.0022</v>
      </c>
      <c r="AT11" s="9">
        <v>0.99260000000000004</v>
      </c>
      <c r="AU11" s="9">
        <v>0.99239999999999995</v>
      </c>
      <c r="AV11" s="9">
        <v>0.99870000000000003</v>
      </c>
      <c r="AW11" s="9">
        <v>0.99809999999999999</v>
      </c>
      <c r="AX11" s="9">
        <v>0.99670000000000003</v>
      </c>
      <c r="AY11" s="9">
        <v>0.99629999999999996</v>
      </c>
      <c r="AZ11" s="9">
        <v>0.99250000000000005</v>
      </c>
      <c r="BA11" s="9">
        <v>0.99490000000000001</v>
      </c>
      <c r="BB11" s="9">
        <v>0.99450000000000005</v>
      </c>
      <c r="BC11" s="9">
        <v>0.99470000000000003</v>
      </c>
      <c r="BD11" s="9">
        <v>0.98450000000000004</v>
      </c>
      <c r="BE11" s="9">
        <v>0.98470000000000002</v>
      </c>
      <c r="BF11" s="9">
        <v>0.97919999999999996</v>
      </c>
      <c r="BG11" s="9">
        <v>0.97750000000000004</v>
      </c>
      <c r="BH11" s="9">
        <v>0.93569999999999998</v>
      </c>
      <c r="BI11" s="9">
        <v>0.92310000000000003</v>
      </c>
      <c r="BJ11" s="17">
        <f>BJ10/BJ9</f>
        <v>0.97935110413160964</v>
      </c>
      <c r="BK11" s="17">
        <f>BK10/BK9</f>
        <v>0.97439311864280331</v>
      </c>
      <c r="BL11" s="9">
        <v>0.97819999999999996</v>
      </c>
      <c r="BM11" s="9">
        <v>0.97750000000000004</v>
      </c>
      <c r="BN11" s="9">
        <v>0.95569999999999999</v>
      </c>
      <c r="BO11" s="9">
        <v>0.95669999999999999</v>
      </c>
      <c r="BP11" s="9">
        <v>0.96479999999999999</v>
      </c>
      <c r="BQ11" s="9">
        <v>0.96550000000000002</v>
      </c>
      <c r="BR11" s="9">
        <v>0.95650000000000002</v>
      </c>
      <c r="BS11" s="9">
        <v>0.95630000000000004</v>
      </c>
      <c r="BT11" s="9">
        <v>0.99509999999999998</v>
      </c>
      <c r="BU11" s="9">
        <v>0.99880000000000002</v>
      </c>
      <c r="BV11" s="9">
        <v>0.98580000000000001</v>
      </c>
      <c r="BW11" s="9">
        <v>0.98580000000000001</v>
      </c>
      <c r="BX11" s="9">
        <v>0.80779999999999996</v>
      </c>
      <c r="BY11" s="17">
        <f>BY10/BY9</f>
        <v>0.73664171305752235</v>
      </c>
      <c r="BZ11" s="9">
        <v>0.98119999999999996</v>
      </c>
      <c r="CA11" s="9">
        <v>0.98140000000000005</v>
      </c>
      <c r="CB11" s="9">
        <v>0.99370000000000003</v>
      </c>
      <c r="CC11" s="9">
        <v>0.9929</v>
      </c>
      <c r="CD11" s="9">
        <v>0.9597</v>
      </c>
      <c r="CE11" s="9">
        <v>0.95940000000000003</v>
      </c>
      <c r="CF11" s="9">
        <f>CF10/CF9</f>
        <v>0.70714848133253849</v>
      </c>
      <c r="CG11" s="9">
        <f>CG10/CG9</f>
        <v>0.70629906498922457</v>
      </c>
      <c r="CH11" s="9">
        <v>0.997</v>
      </c>
      <c r="CI11" s="9">
        <v>0.99760000000000004</v>
      </c>
      <c r="CJ11" s="9">
        <v>0.99360000000000004</v>
      </c>
      <c r="CK11" s="9">
        <v>0.99419999999999997</v>
      </c>
      <c r="CL11" s="9">
        <v>0.97230000000000005</v>
      </c>
      <c r="CM11" s="9">
        <v>0.9617</v>
      </c>
      <c r="CN11" s="9">
        <v>0.98540000000000005</v>
      </c>
      <c r="CO11" s="9">
        <v>0.98529999999999995</v>
      </c>
      <c r="CP11" s="9">
        <v>0.99629999999999996</v>
      </c>
      <c r="CQ11" s="9">
        <v>0.99560000000000004</v>
      </c>
      <c r="CR11" s="9">
        <v>0.99590000000000001</v>
      </c>
      <c r="CS11" s="9">
        <v>0.99580000000000002</v>
      </c>
      <c r="CT11" s="9">
        <v>0.96389999999999998</v>
      </c>
      <c r="CU11" s="9">
        <v>0.97119999999999995</v>
      </c>
      <c r="CV11" s="9">
        <f>CV10/CV9</f>
        <v>0.98846012430528019</v>
      </c>
      <c r="CW11" s="9">
        <v>0.99119999999999997</v>
      </c>
      <c r="CX11" s="9">
        <v>0.98160000000000003</v>
      </c>
      <c r="CY11" s="9">
        <v>0.89390000000000003</v>
      </c>
      <c r="CZ11" s="9">
        <v>0.99829999999999997</v>
      </c>
      <c r="DA11" s="9">
        <f>DA10/DA9</f>
        <v>0.99927393107144358</v>
      </c>
      <c r="DB11" s="9">
        <f>DB10/DB9</f>
        <v>0.96999074532960816</v>
      </c>
      <c r="DC11" s="9">
        <v>0.99709999999999999</v>
      </c>
      <c r="DD11" s="9">
        <v>0.99490000000000001</v>
      </c>
      <c r="DE11" s="9">
        <f>DE10/DE9</f>
        <v>0.99245157959238961</v>
      </c>
      <c r="DF11" s="9">
        <f>DF10/DF9</f>
        <v>0.99682387495788216</v>
      </c>
      <c r="DG11" s="9">
        <f>DG10/DG9</f>
        <v>0.99576611360895417</v>
      </c>
      <c r="DH11" s="9">
        <v>0.98129999999999995</v>
      </c>
      <c r="DI11" s="9">
        <v>0.98209999999999997</v>
      </c>
    </row>
    <row r="12" spans="1:113" x14ac:dyDescent="0.7">
      <c r="A12" s="8" t="s">
        <v>45</v>
      </c>
      <c r="B12" s="38">
        <v>14535</v>
      </c>
      <c r="C12" s="38">
        <v>14627</v>
      </c>
      <c r="D12" s="38">
        <v>14825</v>
      </c>
      <c r="E12" s="38">
        <v>14769</v>
      </c>
      <c r="F12" s="38">
        <v>13413</v>
      </c>
      <c r="G12" s="38">
        <v>16014</v>
      </c>
      <c r="H12" s="38">
        <v>15136</v>
      </c>
      <c r="I12" s="38">
        <v>14510</v>
      </c>
      <c r="J12" s="38">
        <v>15368</v>
      </c>
      <c r="K12" s="38">
        <v>15278</v>
      </c>
      <c r="L12" s="38">
        <v>16039</v>
      </c>
      <c r="M12" s="38">
        <v>15900</v>
      </c>
      <c r="N12" s="38">
        <v>16460</v>
      </c>
      <c r="O12" s="38">
        <v>16490</v>
      </c>
      <c r="P12" s="38">
        <v>15148</v>
      </c>
      <c r="Q12" s="38">
        <v>14969</v>
      </c>
      <c r="R12" s="38">
        <v>16363</v>
      </c>
      <c r="S12" s="38">
        <v>15759</v>
      </c>
      <c r="T12" s="38">
        <v>14898</v>
      </c>
      <c r="U12" s="38">
        <v>15124</v>
      </c>
      <c r="V12" s="38">
        <v>17431</v>
      </c>
      <c r="W12" s="38">
        <v>17521</v>
      </c>
      <c r="X12" s="38">
        <v>16902</v>
      </c>
      <c r="Y12" s="38">
        <v>16859</v>
      </c>
      <c r="Z12" s="38">
        <v>16665</v>
      </c>
      <c r="AA12" s="38">
        <v>16827</v>
      </c>
      <c r="AB12" s="38">
        <v>17834</v>
      </c>
      <c r="AC12" s="38">
        <v>18441</v>
      </c>
      <c r="AD12" s="38">
        <v>15300</v>
      </c>
      <c r="AE12" s="38">
        <v>15461</v>
      </c>
      <c r="AF12" s="38">
        <v>15659</v>
      </c>
      <c r="AG12" s="38">
        <v>15693</v>
      </c>
      <c r="AH12" s="38">
        <v>15367</v>
      </c>
      <c r="AI12" s="38">
        <v>15560</v>
      </c>
      <c r="AJ12" s="38">
        <v>16576</v>
      </c>
      <c r="AK12" s="38">
        <v>16840</v>
      </c>
      <c r="AL12" s="38">
        <v>16680</v>
      </c>
      <c r="AM12" s="38">
        <v>16729</v>
      </c>
      <c r="AN12" s="38">
        <v>16950</v>
      </c>
      <c r="AO12" s="38">
        <v>16980</v>
      </c>
      <c r="AP12" s="38">
        <v>19057</v>
      </c>
      <c r="AQ12" s="38">
        <v>19112</v>
      </c>
      <c r="AR12" s="38">
        <v>10909</v>
      </c>
      <c r="AS12" s="38">
        <v>11965</v>
      </c>
      <c r="AT12" s="38">
        <v>11023</v>
      </c>
      <c r="AU12" s="38">
        <v>15007</v>
      </c>
      <c r="AV12" s="38">
        <v>11866</v>
      </c>
      <c r="AW12" s="38">
        <v>13024</v>
      </c>
      <c r="AX12" s="38">
        <v>13098</v>
      </c>
      <c r="AY12" s="38">
        <v>13142</v>
      </c>
      <c r="AZ12" s="38">
        <v>13540</v>
      </c>
      <c r="BA12" s="38">
        <v>9014</v>
      </c>
      <c r="BB12" s="38">
        <v>12915</v>
      </c>
      <c r="BC12" s="38">
        <v>12697</v>
      </c>
      <c r="BD12" s="38">
        <v>13966</v>
      </c>
      <c r="BE12" s="38">
        <v>14341</v>
      </c>
      <c r="BF12" s="38">
        <v>5702</v>
      </c>
      <c r="BG12" s="38">
        <v>5693</v>
      </c>
      <c r="BH12" s="38">
        <v>6436</v>
      </c>
      <c r="BI12" s="38">
        <v>6454</v>
      </c>
      <c r="BJ12" s="38">
        <v>6341</v>
      </c>
      <c r="BK12" s="38">
        <v>6250</v>
      </c>
      <c r="BL12" s="38">
        <v>5388</v>
      </c>
      <c r="BM12" s="38">
        <v>5377</v>
      </c>
      <c r="BN12" s="38">
        <v>5770</v>
      </c>
      <c r="BO12" s="38">
        <v>5907</v>
      </c>
      <c r="BP12" s="38">
        <v>6458</v>
      </c>
      <c r="BQ12" s="38">
        <v>6506</v>
      </c>
      <c r="BR12" s="38">
        <v>6565</v>
      </c>
      <c r="BS12" s="38">
        <v>6983</v>
      </c>
      <c r="BT12" s="38">
        <v>4621</v>
      </c>
      <c r="BU12" s="38">
        <v>4448</v>
      </c>
      <c r="BV12" s="38">
        <v>4019</v>
      </c>
      <c r="BW12" s="38">
        <v>3999</v>
      </c>
      <c r="BX12" s="38">
        <v>2847</v>
      </c>
      <c r="BY12" s="38">
        <v>2279</v>
      </c>
      <c r="BZ12" s="38">
        <v>4765</v>
      </c>
      <c r="CA12" s="38">
        <v>4556</v>
      </c>
      <c r="CB12" s="38">
        <v>3678</v>
      </c>
      <c r="CC12" s="38">
        <v>3739</v>
      </c>
      <c r="CD12" s="38">
        <v>2864</v>
      </c>
      <c r="CE12" s="38">
        <v>2836</v>
      </c>
      <c r="CF12" s="38">
        <v>17</v>
      </c>
      <c r="CG12" s="38">
        <v>27</v>
      </c>
      <c r="CH12" s="38">
        <v>6790</v>
      </c>
      <c r="CI12" s="38">
        <v>6898</v>
      </c>
      <c r="CJ12" s="38">
        <v>6454</v>
      </c>
      <c r="CK12" s="38">
        <v>6333</v>
      </c>
      <c r="CL12" s="38">
        <v>6592</v>
      </c>
      <c r="CM12" s="38">
        <v>6543</v>
      </c>
      <c r="CN12" s="38">
        <v>5416</v>
      </c>
      <c r="CO12" s="38">
        <v>5591</v>
      </c>
      <c r="CP12" s="38">
        <v>5724</v>
      </c>
      <c r="CQ12" s="38">
        <v>5828</v>
      </c>
      <c r="CR12" s="38">
        <v>5961</v>
      </c>
      <c r="CS12" s="38">
        <v>5812</v>
      </c>
      <c r="CT12" s="38">
        <v>6651</v>
      </c>
      <c r="CU12" s="38">
        <v>6725</v>
      </c>
      <c r="CV12" s="7" t="s">
        <v>46</v>
      </c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</row>
    <row r="13" spans="1:113" x14ac:dyDescent="0.7">
      <c r="A13" s="8" t="s">
        <v>47</v>
      </c>
      <c r="B13" s="9">
        <v>0.82430000000000003</v>
      </c>
      <c r="C13" s="9">
        <v>0.81920000000000004</v>
      </c>
      <c r="D13" s="9">
        <v>0.85670000000000002</v>
      </c>
      <c r="E13" s="9">
        <v>0.77659999999999996</v>
      </c>
      <c r="F13" s="9">
        <f>3919258/5029481</f>
        <v>0.77925694519971345</v>
      </c>
      <c r="G13" s="9">
        <v>0.8851</v>
      </c>
      <c r="H13" s="9">
        <v>0.84430000000000005</v>
      </c>
      <c r="I13" s="9">
        <v>0.68810000000000004</v>
      </c>
      <c r="J13" s="9">
        <v>0.83179999999999998</v>
      </c>
      <c r="K13" s="9">
        <v>0.83289999999999997</v>
      </c>
      <c r="L13" s="9">
        <v>0.7792</v>
      </c>
      <c r="M13" s="9">
        <v>0.77470000000000006</v>
      </c>
      <c r="N13" s="9">
        <v>0.83950000000000002</v>
      </c>
      <c r="O13" s="9">
        <v>0.83960000000000001</v>
      </c>
      <c r="P13" s="9">
        <v>0.67349999999999999</v>
      </c>
      <c r="Q13" s="9">
        <v>0.67479999999999996</v>
      </c>
      <c r="R13" s="9">
        <v>0.6371</v>
      </c>
      <c r="S13" s="9">
        <v>0.54900000000000004</v>
      </c>
      <c r="T13" s="17">
        <f>7981853/11972080</f>
        <v>0.66670561840549014</v>
      </c>
      <c r="U13" s="17">
        <f>9583444/13666930</f>
        <v>0.70121409855761319</v>
      </c>
      <c r="V13" s="9">
        <v>0.78939999999999999</v>
      </c>
      <c r="W13" s="9">
        <v>0.77569999999999995</v>
      </c>
      <c r="X13" s="9">
        <v>0.81359999999999999</v>
      </c>
      <c r="Y13" s="9">
        <v>0.74170000000000003</v>
      </c>
      <c r="Z13" s="9">
        <v>0.64049999999999996</v>
      </c>
      <c r="AA13" s="9">
        <v>0.64149999999999996</v>
      </c>
      <c r="AB13" s="9">
        <v>0.72009999999999996</v>
      </c>
      <c r="AC13" s="9">
        <v>0.73360000000000003</v>
      </c>
      <c r="AD13" s="9">
        <v>0.74319999999999997</v>
      </c>
      <c r="AE13" s="9">
        <v>0.76090000000000002</v>
      </c>
      <c r="AF13" s="9">
        <v>0.8619</v>
      </c>
      <c r="AG13" s="9">
        <v>0.86209999999999998</v>
      </c>
      <c r="AH13" s="17">
        <f>7622274/10297974</f>
        <v>0.74017219309351534</v>
      </c>
      <c r="AI13" s="17">
        <f>8322032/11291915</f>
        <v>0.73699031563733874</v>
      </c>
      <c r="AJ13" s="9">
        <v>0.76680000000000004</v>
      </c>
      <c r="AK13" s="9">
        <v>0.77749999999999997</v>
      </c>
      <c r="AL13" s="9">
        <v>0.78439999999999999</v>
      </c>
      <c r="AM13" s="9">
        <v>0.79</v>
      </c>
      <c r="AN13" s="9">
        <v>0.79649999999999999</v>
      </c>
      <c r="AO13" s="9">
        <v>0.79669999999999996</v>
      </c>
      <c r="AP13" s="9">
        <v>0.7873</v>
      </c>
      <c r="AQ13" s="9">
        <v>0.78029999999999999</v>
      </c>
      <c r="AR13" s="9">
        <v>0.839878321184097</v>
      </c>
      <c r="AS13" s="9">
        <v>0.82611025251609405</v>
      </c>
      <c r="AT13" s="9" t="e">
        <f>15630763/#REF!</f>
        <v>#REF!</v>
      </c>
      <c r="AU13" s="9">
        <v>0.78790000000000004</v>
      </c>
      <c r="AV13" s="9">
        <v>0.74680000000000002</v>
      </c>
      <c r="AW13" s="9">
        <v>0.74160000000000004</v>
      </c>
      <c r="AX13" s="9">
        <v>0.79549999999999998</v>
      </c>
      <c r="AY13" s="9">
        <v>0.78169999999999995</v>
      </c>
      <c r="AZ13" s="9">
        <v>0.80189999999999995</v>
      </c>
      <c r="BA13" s="9">
        <v>0.54290000000000005</v>
      </c>
      <c r="BB13" s="9">
        <v>0.80120000000000002</v>
      </c>
      <c r="BC13" s="9">
        <v>0.80900000000000005</v>
      </c>
      <c r="BD13" s="9">
        <v>0.78480000000000005</v>
      </c>
      <c r="BE13" s="9">
        <v>0.78810000000000002</v>
      </c>
      <c r="BF13" s="9">
        <v>0.81630000000000003</v>
      </c>
      <c r="BG13" s="9">
        <v>0.80979999999999996</v>
      </c>
      <c r="BH13" s="9">
        <v>0.85960000000000003</v>
      </c>
      <c r="BI13" s="9">
        <v>0.86099999999999999</v>
      </c>
      <c r="BJ13" s="17">
        <f>7848903/10014842</f>
        <v>0.78372709224968307</v>
      </c>
      <c r="BK13" s="17">
        <f>7658559/9943115</f>
        <v>0.77023739542386871</v>
      </c>
      <c r="BL13" s="9">
        <v>0.75139999999999996</v>
      </c>
      <c r="BM13" s="9">
        <v>0.75060000000000004</v>
      </c>
      <c r="BN13" s="9">
        <v>0.87350000000000005</v>
      </c>
      <c r="BO13" s="9">
        <v>0.86899999999999999</v>
      </c>
      <c r="BP13" s="9">
        <v>0.81489999999999996</v>
      </c>
      <c r="BQ13" s="9">
        <v>0.82440000000000002</v>
      </c>
      <c r="BR13" s="9">
        <v>0.85750000000000004</v>
      </c>
      <c r="BS13" s="9">
        <v>0.86839999999999995</v>
      </c>
      <c r="BT13" s="9">
        <v>0.86339999999999995</v>
      </c>
      <c r="BU13" s="9">
        <v>0.93689999999999996</v>
      </c>
      <c r="BV13" s="9">
        <v>0.91469999999999996</v>
      </c>
      <c r="BW13" s="9">
        <v>0.91200000000000003</v>
      </c>
      <c r="BX13" s="9">
        <v>0.76349999999999996</v>
      </c>
      <c r="BY13" s="9">
        <f>3950380/5875461</f>
        <v>0.67235234818170009</v>
      </c>
      <c r="BZ13" s="9">
        <v>0.92210000000000003</v>
      </c>
      <c r="CA13" s="9">
        <v>0.9214</v>
      </c>
      <c r="CB13" s="9">
        <v>0.92349999999999999</v>
      </c>
      <c r="CC13" s="9">
        <v>0.92569999999999997</v>
      </c>
      <c r="CD13" s="9">
        <v>0.78280000000000005</v>
      </c>
      <c r="CE13" s="9">
        <v>0.78620000000000001</v>
      </c>
      <c r="CF13" s="9">
        <f>443060/14326671</f>
        <v>3.0925537412005901E-2</v>
      </c>
      <c r="CG13" s="9">
        <f>576970/18694965</f>
        <v>3.086232041621902E-2</v>
      </c>
      <c r="CH13" s="9">
        <v>0.64900000000000002</v>
      </c>
      <c r="CI13" s="9">
        <v>0.65700000000000003</v>
      </c>
      <c r="CJ13" s="9">
        <v>0.60429999999999995</v>
      </c>
      <c r="CK13" s="9">
        <v>0.61280000000000001</v>
      </c>
      <c r="CL13" s="9">
        <v>0.56379999999999997</v>
      </c>
      <c r="CM13" s="9">
        <v>0.56379999999999997</v>
      </c>
      <c r="CN13" s="9">
        <v>0.59499999999999997</v>
      </c>
      <c r="CO13" s="9">
        <v>0.61550000000000005</v>
      </c>
      <c r="CP13" s="9">
        <v>0.54410000000000003</v>
      </c>
      <c r="CQ13" s="9">
        <v>0.55320000000000003</v>
      </c>
      <c r="CR13" s="9">
        <v>0.65300000000000002</v>
      </c>
      <c r="CS13" s="9">
        <v>0.64559999999999995</v>
      </c>
      <c r="CT13" s="9">
        <v>0.72199999999999998</v>
      </c>
      <c r="CU13" s="9">
        <v>0.72140000000000004</v>
      </c>
      <c r="CV13" s="9" t="s">
        <v>46</v>
      </c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</row>
    <row r="14" spans="1:113" s="2" customFormat="1" x14ac:dyDescent="0.7">
      <c r="A14" s="10" t="s">
        <v>48</v>
      </c>
      <c r="B14" s="11">
        <v>1.4933860000000001</v>
      </c>
      <c r="C14" s="11">
        <v>1.486486</v>
      </c>
      <c r="D14" s="11">
        <v>1.5980510000000001</v>
      </c>
      <c r="E14" s="11">
        <v>1.4789490000000001</v>
      </c>
      <c r="F14" s="14">
        <v>1.67832</v>
      </c>
      <c r="G14" s="11">
        <v>1.6540950000000001</v>
      </c>
      <c r="H14" s="11">
        <v>1.518078</v>
      </c>
      <c r="I14" s="11">
        <v>1.3576280000000001</v>
      </c>
      <c r="J14" s="11">
        <v>1.528097</v>
      </c>
      <c r="K14" s="11">
        <v>1.5661560000000001</v>
      </c>
      <c r="L14" s="11">
        <v>1.438609</v>
      </c>
      <c r="M14" s="11">
        <v>1.4333419999999999</v>
      </c>
      <c r="N14" s="11">
        <v>1.5818209999999999</v>
      </c>
      <c r="O14" s="11">
        <v>1.5785579999999999</v>
      </c>
      <c r="P14" s="11">
        <v>1.2401850000000001</v>
      </c>
      <c r="Q14" s="11">
        <v>1.2482009999999999</v>
      </c>
      <c r="R14" s="11">
        <v>1.2526390000000001</v>
      </c>
      <c r="S14" s="11">
        <v>1.208629</v>
      </c>
      <c r="T14" s="18">
        <v>1.375208</v>
      </c>
      <c r="U14" s="18">
        <v>1.3883220000000001</v>
      </c>
      <c r="V14" s="11">
        <v>1.411227</v>
      </c>
      <c r="W14" s="11">
        <v>1.404703</v>
      </c>
      <c r="X14" s="11">
        <v>1.4341569999999999</v>
      </c>
      <c r="Y14" s="11">
        <v>1.3604369999999999</v>
      </c>
      <c r="Z14" s="11">
        <v>1.249179</v>
      </c>
      <c r="AA14" s="11">
        <v>1.2467980000000001</v>
      </c>
      <c r="AB14" s="11">
        <v>1.3192919999999999</v>
      </c>
      <c r="AC14" s="11">
        <v>1.3074269999999999</v>
      </c>
      <c r="AD14" s="11">
        <v>1.3319240000000001</v>
      </c>
      <c r="AE14" s="11">
        <v>1.35612</v>
      </c>
      <c r="AF14" s="11">
        <v>1.590927</v>
      </c>
      <c r="AG14" s="11">
        <v>1.5909949999999999</v>
      </c>
      <c r="AH14" s="18">
        <v>1.469433</v>
      </c>
      <c r="AI14" s="18">
        <v>1.452842</v>
      </c>
      <c r="AJ14" s="11">
        <v>1.38611</v>
      </c>
      <c r="AK14" s="11">
        <v>1.414236</v>
      </c>
      <c r="AL14" s="11">
        <v>1.446518</v>
      </c>
      <c r="AM14" s="11">
        <v>1.4964710000000001</v>
      </c>
      <c r="AN14" s="11">
        <v>1.464936</v>
      </c>
      <c r="AO14" s="11">
        <v>1.4490019999999999</v>
      </c>
      <c r="AP14" s="11">
        <v>1.3805099999999999</v>
      </c>
      <c r="AQ14" s="11">
        <v>1.3828499999999999</v>
      </c>
      <c r="AR14" s="11">
        <v>1.0448109999999999</v>
      </c>
      <c r="AS14" s="11">
        <v>1.0469790000000001</v>
      </c>
      <c r="AT14" s="11">
        <v>1.05206</v>
      </c>
      <c r="AU14" s="11">
        <v>1.054055</v>
      </c>
      <c r="AV14" s="11">
        <v>1.0321659999999999</v>
      </c>
      <c r="AW14" s="11">
        <v>1.0350539999999999</v>
      </c>
      <c r="AX14" s="11">
        <v>1.040357</v>
      </c>
      <c r="AY14" s="11">
        <v>1.042427</v>
      </c>
      <c r="AZ14" s="11">
        <v>1.0478460000000001</v>
      </c>
      <c r="BA14" s="11">
        <v>1.1025309999999999</v>
      </c>
      <c r="BB14" s="11">
        <v>1.0537620000000001</v>
      </c>
      <c r="BC14" s="11">
        <v>1.0528439999999999</v>
      </c>
      <c r="BD14" s="11">
        <v>1.0335129999999999</v>
      </c>
      <c r="BE14" s="11">
        <v>1.0331589999999999</v>
      </c>
      <c r="BF14" s="11">
        <v>1.117191</v>
      </c>
      <c r="BG14" s="11">
        <v>1.1196950000000001</v>
      </c>
      <c r="BH14" s="11">
        <v>1.1587799999999999</v>
      </c>
      <c r="BI14" s="11">
        <v>1.151975</v>
      </c>
      <c r="BJ14" s="18">
        <v>1.155362</v>
      </c>
      <c r="BK14" s="18">
        <v>1.151851</v>
      </c>
      <c r="BL14" s="11">
        <v>1.096498</v>
      </c>
      <c r="BM14" s="11">
        <v>1.0968180000000001</v>
      </c>
      <c r="BN14" s="11">
        <v>1.1229279999999999</v>
      </c>
      <c r="BO14" s="11">
        <v>1.141375</v>
      </c>
      <c r="BP14" s="11">
        <v>1.107118</v>
      </c>
      <c r="BQ14" s="11">
        <v>1.10311</v>
      </c>
      <c r="BR14" s="11">
        <v>1.0983529999999999</v>
      </c>
      <c r="BS14" s="11">
        <v>1.0987990000000001</v>
      </c>
      <c r="BT14" s="11">
        <v>1.052883</v>
      </c>
      <c r="BU14" s="11">
        <v>1.061539</v>
      </c>
      <c r="BV14" s="11">
        <v>1.087113</v>
      </c>
      <c r="BW14" s="11">
        <v>1.0966119999999999</v>
      </c>
      <c r="BX14" s="11">
        <v>1.1247799999999999</v>
      </c>
      <c r="BY14" s="18">
        <v>1.1682999999999999</v>
      </c>
      <c r="BZ14" s="11">
        <v>1.0473220000000001</v>
      </c>
      <c r="CA14" s="11">
        <v>1.0613140000000001</v>
      </c>
      <c r="CB14" s="11">
        <v>1.123472</v>
      </c>
      <c r="CC14" s="11">
        <v>1.1196120000000001</v>
      </c>
      <c r="CD14" s="11">
        <v>1.11721</v>
      </c>
      <c r="CE14" s="11">
        <v>1.115915</v>
      </c>
      <c r="CF14" s="11">
        <v>1.00671</v>
      </c>
      <c r="CG14" s="11">
        <v>1.005649</v>
      </c>
      <c r="CH14" s="11">
        <v>1.0728610000000001</v>
      </c>
      <c r="CI14" s="11">
        <v>1.075083</v>
      </c>
      <c r="CJ14" s="11">
        <v>1.0591109999999999</v>
      </c>
      <c r="CK14" s="11">
        <v>1.0614520000000001</v>
      </c>
      <c r="CL14" s="11">
        <v>1.042014</v>
      </c>
      <c r="CM14" s="11">
        <v>1.0426299999999999</v>
      </c>
      <c r="CN14" s="11">
        <v>1.0603579999999999</v>
      </c>
      <c r="CO14" s="11">
        <v>1.0535019999999999</v>
      </c>
      <c r="CP14" s="11">
        <v>1.037474</v>
      </c>
      <c r="CQ14" s="11">
        <v>1.038591</v>
      </c>
      <c r="CR14" s="11">
        <v>1.042851</v>
      </c>
      <c r="CS14" s="11">
        <v>1.0541910000000001</v>
      </c>
      <c r="CT14" s="11">
        <v>1.128064</v>
      </c>
      <c r="CU14" s="11">
        <v>1.128071</v>
      </c>
      <c r="CV14" s="11">
        <v>1.0093840000000001</v>
      </c>
      <c r="CW14" s="11">
        <v>1.0110030000000001</v>
      </c>
      <c r="CX14" s="11">
        <v>1.0136210000000001</v>
      </c>
      <c r="CY14" s="11">
        <v>1.017412</v>
      </c>
      <c r="CZ14" s="11">
        <v>1.0138590000000001</v>
      </c>
      <c r="DA14" s="11">
        <v>1.011099</v>
      </c>
      <c r="DB14" s="11">
        <v>1.009511</v>
      </c>
      <c r="DC14" s="11">
        <v>1.0123869999999999</v>
      </c>
      <c r="DD14" s="11">
        <v>1.0116369999999999</v>
      </c>
      <c r="DE14" s="11">
        <v>1.0171269999999999</v>
      </c>
      <c r="DF14" s="11">
        <v>1.0096400000000001</v>
      </c>
      <c r="DG14" s="11">
        <v>1.010621</v>
      </c>
      <c r="DH14" s="11">
        <v>1.0140100000000001</v>
      </c>
      <c r="DI14" s="11">
        <v>1.0082260000000001</v>
      </c>
    </row>
    <row r="15" spans="1:113" s="2" customFormat="1" x14ac:dyDescent="0.7">
      <c r="A15" s="12" t="s">
        <v>49</v>
      </c>
      <c r="B15" s="13">
        <v>1.1013269999999999</v>
      </c>
      <c r="C15" s="13">
        <v>1.070608</v>
      </c>
      <c r="D15" s="13">
        <v>1.1327750000000001</v>
      </c>
      <c r="E15" s="13">
        <v>1.099272</v>
      </c>
      <c r="F15" s="15">
        <v>1.0754049999999999</v>
      </c>
      <c r="G15" s="13">
        <v>1.071169</v>
      </c>
      <c r="H15" s="13">
        <v>1.05199</v>
      </c>
      <c r="I15" s="13">
        <v>1.0753109999999999</v>
      </c>
      <c r="J15" s="13">
        <v>1.050889</v>
      </c>
      <c r="K15" s="13">
        <v>1.038835</v>
      </c>
      <c r="L15" s="13">
        <v>1.0502830000000001</v>
      </c>
      <c r="M15" s="13">
        <v>1.062495</v>
      </c>
      <c r="N15" s="13">
        <v>1.0516760000000001</v>
      </c>
      <c r="O15" s="13">
        <v>1.050764</v>
      </c>
      <c r="P15" s="13">
        <v>1.0825020000000001</v>
      </c>
      <c r="Q15" s="13">
        <v>1.080382</v>
      </c>
      <c r="R15" s="13">
        <v>1.0646180000000001</v>
      </c>
      <c r="S15" s="13">
        <v>1.087423</v>
      </c>
      <c r="T15" s="19">
        <v>1.098274</v>
      </c>
      <c r="U15" s="19">
        <v>1.10951</v>
      </c>
      <c r="V15" s="13">
        <v>1.0295179999999999</v>
      </c>
      <c r="W15" s="13">
        <v>1.027439</v>
      </c>
      <c r="X15" s="13">
        <v>1.0412589999999999</v>
      </c>
      <c r="Y15" s="13">
        <v>1.0325789999999999</v>
      </c>
      <c r="Z15" s="13">
        <v>1.0634520000000001</v>
      </c>
      <c r="AA15" s="13">
        <v>1.047803</v>
      </c>
      <c r="AB15" s="13">
        <v>1.082074</v>
      </c>
      <c r="AC15" s="13">
        <v>1.0615300000000001</v>
      </c>
      <c r="AD15" s="13">
        <v>1.1620889999999999</v>
      </c>
      <c r="AE15" s="13">
        <v>1.0492919999999999</v>
      </c>
      <c r="AF15" s="13">
        <v>1.2139960000000001</v>
      </c>
      <c r="AG15" s="13">
        <v>1.1768019999999999</v>
      </c>
      <c r="AH15" s="19">
        <v>1.1717299999999999</v>
      </c>
      <c r="AI15" s="19">
        <v>1.1293249999999999</v>
      </c>
      <c r="AJ15" s="13">
        <v>1.1344970000000001</v>
      </c>
      <c r="AK15" s="13">
        <v>1.070276</v>
      </c>
      <c r="AL15" s="13">
        <v>1.1064670000000001</v>
      </c>
      <c r="AM15" s="13">
        <v>1.08867</v>
      </c>
      <c r="AN15" s="13">
        <v>1.152919</v>
      </c>
      <c r="AO15" s="13">
        <v>1.1645179999999999</v>
      </c>
      <c r="AP15" s="13">
        <v>1.127742</v>
      </c>
      <c r="AQ15" s="13">
        <v>1.0925609999999999</v>
      </c>
      <c r="AR15" s="13">
        <v>1.0802940000000001</v>
      </c>
      <c r="AS15" s="13">
        <v>1.057393</v>
      </c>
      <c r="AT15" s="13">
        <v>1.132906</v>
      </c>
      <c r="AU15" s="13">
        <v>1.1065860000000001</v>
      </c>
      <c r="AV15" s="13">
        <v>1.1051519999999999</v>
      </c>
      <c r="AW15" s="13">
        <v>1.079718</v>
      </c>
      <c r="AX15" s="13">
        <v>1.0474079999999999</v>
      </c>
      <c r="AY15" s="13">
        <v>1.064405</v>
      </c>
      <c r="AZ15" s="13">
        <v>1.071901</v>
      </c>
      <c r="BA15" s="13">
        <v>1.3914629999999999</v>
      </c>
      <c r="BB15" s="13">
        <v>1.0874649999999999</v>
      </c>
      <c r="BC15" s="13">
        <v>1.1096809999999999</v>
      </c>
      <c r="BD15" s="13">
        <v>1.10669</v>
      </c>
      <c r="BE15" s="13">
        <v>1.0933919999999999</v>
      </c>
      <c r="BF15" s="13">
        <v>1.082222</v>
      </c>
      <c r="BG15" s="13">
        <v>1.069466</v>
      </c>
      <c r="BH15" s="13">
        <v>1.135375</v>
      </c>
      <c r="BI15" s="13">
        <v>1.1212839999999999</v>
      </c>
      <c r="BJ15" s="19">
        <v>1.1125229999999999</v>
      </c>
      <c r="BK15" s="19">
        <v>1.118695</v>
      </c>
      <c r="BL15" s="13">
        <v>1.0446770000000001</v>
      </c>
      <c r="BM15" s="13">
        <v>1.0414969999999999</v>
      </c>
      <c r="BN15" s="13">
        <v>1.0438480000000001</v>
      </c>
      <c r="BO15" s="13">
        <v>1.0352349999999999</v>
      </c>
      <c r="BP15" s="13">
        <v>1.069529</v>
      </c>
      <c r="BQ15" s="13">
        <v>1.0747739999999999</v>
      </c>
      <c r="BR15" s="13">
        <v>1.095153</v>
      </c>
      <c r="BS15" s="13">
        <v>1.0482419999999999</v>
      </c>
      <c r="BT15" s="13">
        <v>1.0718810000000001</v>
      </c>
      <c r="BU15" s="13">
        <v>1.065812</v>
      </c>
      <c r="BV15" s="13">
        <v>1.0644340000000001</v>
      </c>
      <c r="BW15" s="13">
        <v>1.0339370000000001</v>
      </c>
      <c r="BX15" s="13">
        <v>1.0457449999999999</v>
      </c>
      <c r="BY15" s="19">
        <v>1.0421199999999999</v>
      </c>
      <c r="BZ15" s="13">
        <v>1.014122</v>
      </c>
      <c r="CA15" s="13">
        <v>1.0448999999999999</v>
      </c>
      <c r="CB15" s="13">
        <v>1.047482</v>
      </c>
      <c r="CC15" s="13">
        <v>1.0668059999999999</v>
      </c>
      <c r="CD15" s="13">
        <v>1.0453440000000001</v>
      </c>
      <c r="CE15" s="13">
        <v>1.0543499999999999</v>
      </c>
      <c r="CF15" s="13">
        <v>0.91489699999999996</v>
      </c>
      <c r="CG15" s="13">
        <v>0.95056289999999999</v>
      </c>
      <c r="CH15" s="13">
        <v>1.0770679999999999</v>
      </c>
      <c r="CI15" s="13">
        <v>1.060608</v>
      </c>
      <c r="CJ15" s="13">
        <v>1.1175170000000001</v>
      </c>
      <c r="CK15" s="13">
        <v>1.1290260000000001</v>
      </c>
      <c r="CL15" s="13">
        <v>1.0248870000000001</v>
      </c>
      <c r="CM15" s="13">
        <v>1.026559</v>
      </c>
      <c r="CN15" s="13">
        <v>1.076087</v>
      </c>
      <c r="CO15" s="13">
        <v>1.0634840000000001</v>
      </c>
      <c r="CP15" s="13">
        <v>1.045642</v>
      </c>
      <c r="CQ15" s="13">
        <v>1.041598</v>
      </c>
      <c r="CR15" s="13">
        <v>1.0780890000000001</v>
      </c>
      <c r="CS15" s="13">
        <v>1.068201</v>
      </c>
      <c r="CT15" s="13">
        <v>1.0605420000000001</v>
      </c>
      <c r="CU15" s="13">
        <v>1.0492170000000001</v>
      </c>
      <c r="CV15" s="13">
        <v>0.96617810000000004</v>
      </c>
      <c r="CW15" s="13">
        <v>1.3662259999999999</v>
      </c>
      <c r="CX15" s="13">
        <v>1.378409</v>
      </c>
      <c r="CY15" s="13">
        <v>1.4040360000000001</v>
      </c>
      <c r="CZ15" s="13">
        <v>1.2720769999999999</v>
      </c>
      <c r="DA15" s="13">
        <v>1.1827490000000001</v>
      </c>
      <c r="DB15" s="13">
        <v>1.2681709999999999</v>
      </c>
      <c r="DC15" s="13">
        <v>1.320152</v>
      </c>
      <c r="DD15" s="13">
        <v>1.2274069999999999</v>
      </c>
      <c r="DE15" s="13">
        <v>1.2750349999999999</v>
      </c>
      <c r="DF15" s="13">
        <v>1.17872</v>
      </c>
      <c r="DG15" s="13">
        <v>1.208445</v>
      </c>
      <c r="DH15" s="13">
        <v>1.1783999999999999</v>
      </c>
      <c r="DI15" s="13">
        <v>1.3379570000000001</v>
      </c>
    </row>
    <row r="20" spans="14:85" x14ac:dyDescent="0.7">
      <c r="N20" s="16"/>
    </row>
    <row r="21" spans="14:85" x14ac:dyDescent="0.7">
      <c r="S21" s="16"/>
    </row>
    <row r="23" spans="14:85" x14ac:dyDescent="0.7">
      <c r="CG23" s="20"/>
    </row>
    <row r="24" spans="14:85" x14ac:dyDescent="0.7">
      <c r="CG24" s="20"/>
    </row>
    <row r="25" spans="14:85" x14ac:dyDescent="0.7">
      <c r="CG25" s="20"/>
    </row>
    <row r="26" spans="14:85" x14ac:dyDescent="0.7">
      <c r="CG26" s="21"/>
    </row>
    <row r="27" spans="14:85" x14ac:dyDescent="0.7">
      <c r="CG27" s="20"/>
    </row>
    <row r="28" spans="14:85" x14ac:dyDescent="0.7">
      <c r="CG28" s="21"/>
    </row>
    <row r="29" spans="14:85" x14ac:dyDescent="0.7">
      <c r="CG29" s="22"/>
    </row>
    <row r="30" spans="14:85" x14ac:dyDescent="0.7">
      <c r="CG30" s="22"/>
    </row>
  </sheetData>
  <mergeCells count="90">
    <mergeCell ref="B4:O4"/>
    <mergeCell ref="P4:AC4"/>
    <mergeCell ref="AD4:AQ4"/>
    <mergeCell ref="AR4:BE4"/>
    <mergeCell ref="BF4:BS4"/>
    <mergeCell ref="BT4:CG4"/>
    <mergeCell ref="CH4:CU4"/>
    <mergeCell ref="CV4:DI4"/>
    <mergeCell ref="B5:G5"/>
    <mergeCell ref="H5:M5"/>
    <mergeCell ref="N5:O5"/>
    <mergeCell ref="P5:U5"/>
    <mergeCell ref="V5:AA5"/>
    <mergeCell ref="AB5:AC5"/>
    <mergeCell ref="AD5:AI5"/>
    <mergeCell ref="AJ5:AO5"/>
    <mergeCell ref="AP5:AQ5"/>
    <mergeCell ref="AR5:AW5"/>
    <mergeCell ref="AX5:BC5"/>
    <mergeCell ref="BD5:BE5"/>
    <mergeCell ref="BF5:BK5"/>
    <mergeCell ref="BL5:BQ5"/>
    <mergeCell ref="BR5:BS5"/>
    <mergeCell ref="BT5:BY5"/>
    <mergeCell ref="BZ5:CE5"/>
    <mergeCell ref="CF5:CG5"/>
    <mergeCell ref="CH5:CM5"/>
    <mergeCell ref="CN5:CS5"/>
    <mergeCell ref="CT5:CU5"/>
    <mergeCell ref="CV5:DA5"/>
    <mergeCell ref="DB5:DG5"/>
    <mergeCell ref="DH5:DI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AR6:AS6"/>
    <mergeCell ref="AT6:AU6"/>
    <mergeCell ref="AV6:AW6"/>
    <mergeCell ref="AX6:AY6"/>
    <mergeCell ref="AZ6:BA6"/>
    <mergeCell ref="BB6:BC6"/>
    <mergeCell ref="BD6:BE6"/>
    <mergeCell ref="BF6:BG6"/>
    <mergeCell ref="BH6:BI6"/>
    <mergeCell ref="BJ6:BK6"/>
    <mergeCell ref="BL6:BM6"/>
    <mergeCell ref="BN6:BO6"/>
    <mergeCell ref="BP6:BQ6"/>
    <mergeCell ref="BR6:BS6"/>
    <mergeCell ref="CJ6:CK6"/>
    <mergeCell ref="CL6:CM6"/>
    <mergeCell ref="BT6:BU6"/>
    <mergeCell ref="BV6:BW6"/>
    <mergeCell ref="BX6:BY6"/>
    <mergeCell ref="BZ6:CA6"/>
    <mergeCell ref="CB6:CC6"/>
    <mergeCell ref="A1:G1"/>
    <mergeCell ref="A2:G2"/>
    <mergeCell ref="DH6:DI6"/>
    <mergeCell ref="CX6:CY6"/>
    <mergeCell ref="CZ6:DA6"/>
    <mergeCell ref="DB6:DC6"/>
    <mergeCell ref="DD6:DE6"/>
    <mergeCell ref="DF6:DG6"/>
    <mergeCell ref="CN6:CO6"/>
    <mergeCell ref="CP6:CQ6"/>
    <mergeCell ref="CR6:CS6"/>
    <mergeCell ref="CT6:CU6"/>
    <mergeCell ref="CV6:CW6"/>
    <mergeCell ref="CD6:CE6"/>
    <mergeCell ref="CF6:CG6"/>
    <mergeCell ref="CH6:CI6"/>
  </mergeCells>
  <phoneticPr fontId="16" type="noConversion"/>
  <pageMargins left="0.69930555555555596" right="0.69930555555555596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1</vt:i4>
      </vt:variant>
    </vt:vector>
  </HeadingPairs>
  <TitlesOfParts>
    <vt:vector size="6" baseType="lpstr">
      <vt:lpstr>Table S1 legend</vt:lpstr>
      <vt:lpstr>S1a. All datasets</vt:lpstr>
      <vt:lpstr>S1b. RNA-seq</vt:lpstr>
      <vt:lpstr>S1c. BS-seq</vt:lpstr>
      <vt:lpstr>S1d. ChIP-seq</vt:lpstr>
      <vt:lpstr>'S1a. All datasets'!_Hlk27351269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 zhao</cp:lastModifiedBy>
  <dcterms:created xsi:type="dcterms:W3CDTF">2015-06-06T10:17:00Z</dcterms:created>
  <dcterms:modified xsi:type="dcterms:W3CDTF">2022-08-19T01:18:39Z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2052-1.9.2.3124</vt:lpwstr>
  </property>
</Properties>
</file>