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srikant/Desktop/Srikant_2022_ConsolidatedData/Final_Resubmission_2022/Additional_files/"/>
    </mc:Choice>
  </mc:AlternateContent>
  <xr:revisionPtr revIDLastSave="0" documentId="13_ncr:1_{157A3ACE-F27A-D844-8AAD-6823A9F03E73}" xr6:coauthVersionLast="47" xr6:coauthVersionMax="47" xr10:uidLastSave="{00000000-0000-0000-0000-000000000000}"/>
  <bookViews>
    <workbookView xWindow="5460" yWindow="-21140" windowWidth="28040" windowHeight="16440" xr2:uid="{6D6A4041-4747-EB48-B565-42B298B8F37F}"/>
  </bookViews>
  <sheets>
    <sheet name="DEGs_DMRs_dACRs" sheetId="3" r:id="rId1"/>
    <sheet name="DEGs_allcontrasts" sheetId="2" r:id="rId2"/>
    <sheet name="Intersects_DEGs_DMRs_HVdACRs" sheetId="1" r:id="rId3"/>
    <sheet name="Intersects_TEs_gen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E9" i="1"/>
  <c r="D9" i="1"/>
  <c r="F9" i="3"/>
  <c r="E8" i="3"/>
  <c r="F7" i="3"/>
  <c r="I27" i="2"/>
  <c r="K27" i="2" s="1"/>
  <c r="H27" i="2"/>
  <c r="E27" i="2"/>
  <c r="I26" i="2"/>
  <c r="K26" i="2" s="1"/>
  <c r="H26" i="2"/>
  <c r="E26" i="2"/>
  <c r="I25" i="2"/>
  <c r="K25" i="2" s="1"/>
  <c r="H25" i="2"/>
  <c r="E25" i="2"/>
  <c r="I24" i="2"/>
  <c r="K24" i="2" s="1"/>
  <c r="H24" i="2"/>
  <c r="E24" i="2"/>
  <c r="I23" i="2"/>
  <c r="K23" i="2" s="1"/>
  <c r="H23" i="2"/>
  <c r="E23" i="2"/>
  <c r="I22" i="2"/>
  <c r="K22" i="2" s="1"/>
  <c r="H22" i="2"/>
  <c r="E22" i="2"/>
  <c r="I21" i="2"/>
  <c r="K21" i="2" s="1"/>
  <c r="H21" i="2"/>
  <c r="E21" i="2"/>
  <c r="I20" i="2"/>
  <c r="K20" i="2" s="1"/>
  <c r="H20" i="2"/>
  <c r="E20" i="2"/>
  <c r="I19" i="2"/>
  <c r="K19" i="2" s="1"/>
  <c r="H19" i="2"/>
  <c r="E19" i="2"/>
  <c r="I18" i="2"/>
  <c r="K18" i="2" s="1"/>
  <c r="H18" i="2"/>
  <c r="E18" i="2"/>
  <c r="I17" i="2"/>
  <c r="K17" i="2" s="1"/>
  <c r="H17" i="2"/>
  <c r="E17" i="2"/>
  <c r="I16" i="2"/>
  <c r="K16" i="2" s="1"/>
  <c r="H16" i="2"/>
  <c r="E16" i="2"/>
  <c r="I15" i="2"/>
  <c r="K15" i="2" s="1"/>
  <c r="H15" i="2"/>
  <c r="E15" i="2"/>
  <c r="I14" i="2"/>
  <c r="K14" i="2" s="1"/>
  <c r="H14" i="2"/>
  <c r="E14" i="2"/>
  <c r="I13" i="2"/>
  <c r="K13" i="2" s="1"/>
  <c r="H13" i="2"/>
  <c r="E13" i="2"/>
  <c r="I12" i="2"/>
  <c r="K12" i="2" s="1"/>
  <c r="H12" i="2"/>
  <c r="E12" i="2"/>
  <c r="I11" i="2"/>
  <c r="K11" i="2" s="1"/>
  <c r="H11" i="2"/>
  <c r="E11" i="2"/>
  <c r="I10" i="2"/>
  <c r="K10" i="2" s="1"/>
  <c r="H10" i="2"/>
  <c r="E10" i="2"/>
  <c r="I9" i="2"/>
  <c r="K9" i="2" s="1"/>
  <c r="H9" i="2"/>
  <c r="E9" i="2"/>
</calcChain>
</file>

<file path=xl/sharedStrings.xml><?xml version="1.0" encoding="utf-8"?>
<sst xmlns="http://schemas.openxmlformats.org/spreadsheetml/2006/main" count="150" uniqueCount="122">
  <si>
    <t>Position</t>
  </si>
  <si>
    <t>GB</t>
  </si>
  <si>
    <t>cis</t>
  </si>
  <si>
    <t>DEG_total</t>
  </si>
  <si>
    <t>Upreg_DEG</t>
  </si>
  <si>
    <t>Downreg_DEG</t>
  </si>
  <si>
    <t>TEDEG_total</t>
  </si>
  <si>
    <t>Upreg_TEDEG</t>
  </si>
  <si>
    <t>Downreg_TEDEG</t>
  </si>
  <si>
    <t>NonTEDEG_total</t>
  </si>
  <si>
    <t>Upreg_NonTEDEG</t>
  </si>
  <si>
    <t>Downreg_NonTEDEG</t>
  </si>
  <si>
    <t>Est</t>
  </si>
  <si>
    <t>Tscha-1</t>
  </si>
  <si>
    <t>Aa-0</t>
  </si>
  <si>
    <t>Nok-3</t>
  </si>
  <si>
    <t>Ler-1</t>
  </si>
  <si>
    <t>Baa-1</t>
  </si>
  <si>
    <t>Tsu-0</t>
  </si>
  <si>
    <t>Ei-2</t>
  </si>
  <si>
    <t>Bu-0</t>
  </si>
  <si>
    <t>Uk-1</t>
  </si>
  <si>
    <t>Ste-0</t>
  </si>
  <si>
    <t>Cvi-0</t>
  </si>
  <si>
    <t>Bl-1</t>
  </si>
  <si>
    <t>Col-0</t>
  </si>
  <si>
    <t>MAR2-3</t>
  </si>
  <si>
    <t>Pi-0</t>
  </si>
  <si>
    <t>Bs-1</t>
  </si>
  <si>
    <t>Com-1</t>
  </si>
  <si>
    <t>Total</t>
  </si>
  <si>
    <t>TEDEG</t>
  </si>
  <si>
    <t>Non-TEDEG</t>
  </si>
  <si>
    <t>Present in all 19 contrasts</t>
  </si>
  <si>
    <t>Present in min 1 contrast</t>
  </si>
  <si>
    <t>Present in min 2 contrasts</t>
  </si>
  <si>
    <t>#genes</t>
  </si>
  <si>
    <t>TOTAL</t>
  </si>
  <si>
    <t>Category</t>
  </si>
  <si>
    <t>Definition of category</t>
  </si>
  <si>
    <t>1. DEGs</t>
  </si>
  <si>
    <t>3. DMRs</t>
  </si>
  <si>
    <t>#Peaks</t>
  </si>
  <si>
    <t>dACRs</t>
  </si>
  <si>
    <t>2. dACRs</t>
  </si>
  <si>
    <t>Accession_contrast</t>
  </si>
  <si>
    <t>Total genes analysed with DESeq</t>
  </si>
  <si>
    <t>DMRs without any NA calls</t>
  </si>
  <si>
    <t>DMRs including NA calls</t>
  </si>
  <si>
    <t>CG-DMRs</t>
  </si>
  <si>
    <t>CHG-DMRs</t>
  </si>
  <si>
    <t>CHH-DMRs</t>
  </si>
  <si>
    <t>1569*</t>
  </si>
  <si>
    <t>Mean DMR length (for all DMRs including NA calls)</t>
  </si>
  <si>
    <t>Feature</t>
  </si>
  <si>
    <t>CG DMR</t>
  </si>
  <si>
    <t>Intersects of Consensus Non-TE-DEGs with other features:</t>
  </si>
  <si>
    <t>Non-TE-DEG Category</t>
  </si>
  <si>
    <t>Non-DEGs Random subsampling</t>
  </si>
  <si>
    <t>Consensus DEGs (from mininum 2 out of 19 accession-specific contrasts)</t>
  </si>
  <si>
    <t>Numbers of genes/DEGs analysed :</t>
  </si>
  <si>
    <t>with cis CG-DMR only</t>
  </si>
  <si>
    <t>Intersects of subsampled Non-TE-Non-DEGs with other features:</t>
  </si>
  <si>
    <t>TEs</t>
  </si>
  <si>
    <t>All genes</t>
  </si>
  <si>
    <t>Non-TE genes</t>
  </si>
  <si>
    <t>TE-genes</t>
  </si>
  <si>
    <t>Intersects (Number of DMRs/dACRs intersecting with Genic features)</t>
  </si>
  <si>
    <t>Intersects (Number of Genic features intersecting with DMRs/dACRs)</t>
  </si>
  <si>
    <t>Genic Feature</t>
  </si>
  <si>
    <t>Total Number</t>
  </si>
  <si>
    <t>All genes (TAIR10)</t>
  </si>
  <si>
    <t>Non-TE genes (TAIR10)</t>
  </si>
  <si>
    <t>TE-genes (TAIR10)</t>
  </si>
  <si>
    <t>HV-dACR</t>
  </si>
  <si>
    <t>HV-dACRs</t>
  </si>
  <si>
    <t>with cis HV-dACR and cis CG-DMR</t>
  </si>
  <si>
    <t>with cis HV-dACR ONLY</t>
  </si>
  <si>
    <t>without cis HV-dACR, without cis CG-DMR</t>
  </si>
  <si>
    <t>CG-DMR</t>
  </si>
  <si>
    <t>474 DMRs</t>
  </si>
  <si>
    <t>793 HV-dACRs</t>
  </si>
  <si>
    <t>1131 HV-dACRs</t>
  </si>
  <si>
    <t>740 DMRs</t>
  </si>
  <si>
    <t>Numbers of DEGs, dACRs and DMRs</t>
  </si>
  <si>
    <t>Highly Variable dACRs (HV-dACRs)</t>
  </si>
  <si>
    <t>Shared DEGs</t>
  </si>
  <si>
    <t>Consensus unique DEGs</t>
  </si>
  <si>
    <t>Consensus DEGs</t>
  </si>
  <si>
    <t>*This set of DMRs was used for intersections with Consensus DEGs and HV-dACRs</t>
  </si>
  <si>
    <t>All Mut vs WT</t>
  </si>
  <si>
    <t>All WTs</t>
  </si>
  <si>
    <t>Total number of genes analysed : 21657</t>
  </si>
  <si>
    <t>Total number of genes analysed : 19473</t>
  </si>
  <si>
    <t>DEG_unique</t>
  </si>
  <si>
    <t>Numbers of DEGs identified in various contrasts</t>
  </si>
  <si>
    <r>
      <t xml:space="preserve">1) DEGs identified in 19 </t>
    </r>
    <r>
      <rPr>
        <b/>
        <i/>
        <sz val="14"/>
        <color theme="1"/>
        <rFont val="Calibri"/>
        <family val="2"/>
        <scheme val="minor"/>
      </rPr>
      <t xml:space="preserve">met1 </t>
    </r>
    <r>
      <rPr>
        <b/>
        <sz val="14"/>
        <color theme="1"/>
        <rFont val="Calibri"/>
        <family val="2"/>
        <scheme val="minor"/>
      </rPr>
      <t>vs WT contrasts:</t>
    </r>
  </si>
  <si>
    <t xml:space="preserve">2) DEGs identified in contrast across 18 accessions : </t>
  </si>
  <si>
    <t>Contrast_group</t>
  </si>
  <si>
    <t>DEG shared between All mutants and All WTs contrast groups : 406</t>
  </si>
  <si>
    <t>Total #</t>
  </si>
  <si>
    <t>TE-associated #</t>
  </si>
  <si>
    <t>Non-TE associated #</t>
  </si>
  <si>
    <t>Non-DEGs (Total genes - Consensus DEGs)</t>
  </si>
  <si>
    <t>Intersects between DMRs and HV-dACRs</t>
  </si>
  <si>
    <t>Intersects between genic features, CG-DMRs and HV-dACRs</t>
  </si>
  <si>
    <t>CG-DMRs max7NA</t>
  </si>
  <si>
    <t>CG-DMR max7NA</t>
  </si>
  <si>
    <t>DMRs max7NA (DMRs with a maximum of 7 NA calls across 73 samples)*</t>
  </si>
  <si>
    <t>All consensus peaks</t>
  </si>
  <si>
    <t>All consensus peaks excluding ChrC ChrM</t>
  </si>
  <si>
    <r>
      <t xml:space="preserve">All </t>
    </r>
    <r>
      <rPr>
        <i/>
        <sz val="12"/>
        <color theme="1"/>
        <rFont val="Calibri"/>
        <family val="2"/>
        <scheme val="minor"/>
      </rPr>
      <t>met1</t>
    </r>
    <r>
      <rPr>
        <sz val="12"/>
        <color theme="1"/>
        <rFont val="Calibri"/>
        <family val="2"/>
        <scheme val="minor"/>
      </rPr>
      <t xml:space="preserve"> mutants</t>
    </r>
  </si>
  <si>
    <t>Intersects between DEGs, CG-DMRs and HV-dACRs</t>
  </si>
  <si>
    <t>TE-DEGs with feature</t>
  </si>
  <si>
    <t>Numbers of unique genes identified in intersects with various features  (Homozgyous first and second generation, heterozygous samples included)</t>
  </si>
  <si>
    <t>TE-Non-DEGs with feature</t>
  </si>
  <si>
    <t xml:space="preserve"> Non-TE-DEGs with feature</t>
  </si>
  <si>
    <t>Non-TE Non-DEG with feature</t>
  </si>
  <si>
    <t>1)</t>
  </si>
  <si>
    <t>2)</t>
  </si>
  <si>
    <t>3)</t>
  </si>
  <si>
    <t xml:space="preserve">NOTE: For 3), 'cis' includes gene body.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</si>
</sst>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/>
    <xf numFmtId="0" fontId="0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Fill="1" applyBorder="1" applyAlignment="1">
      <alignment horizontal="center" wrapText="1"/>
    </xf>
    <xf numFmtId="0" fontId="1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59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72D5E1-672E-AE43-8E6B-5CCAFFEF0DCE}" name="Table1" displayName="Table1" ref="B6:F9" totalsRowShown="0" headerRowDxfId="58" dataDxfId="56" headerRowBorderDxfId="57" tableBorderDxfId="55" totalsRowBorderDxfId="54">
  <autoFilter ref="B6:F9" xr:uid="{DE72D5E1-672E-AE43-8E6B-5CCAFFEF0DCE}"/>
  <tableColumns count="5">
    <tableColumn id="1" xr3:uid="{B85E1814-AA46-6F4B-81BE-F4C453F50A97}" name="Category" dataDxfId="53"/>
    <tableColumn id="2" xr3:uid="{13E6EA95-8057-7F40-8975-D3C2456BCDC8}" name="Definition of category" dataDxfId="52"/>
    <tableColumn id="3" xr3:uid="{5203D391-AB73-7C43-AA52-7C7F8AAC9AA2}" name="Total" dataDxfId="51"/>
    <tableColumn id="4" xr3:uid="{07928210-DA24-9C4E-A004-CB1DD1239A0A}" name="TEDEG" dataDxfId="50"/>
    <tableColumn id="5" xr3:uid="{047F8DAD-3627-8E4E-AD9D-4445DFC0FCBC}" name="Non-TEDEG" dataDxfId="49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CFBF85-E7C0-AB4A-9EF1-DDCC5FA3FB63}" name="Table2" displayName="Table2" ref="B13:C17" totalsRowShown="0" headerRowDxfId="48" dataDxfId="46" headerRowBorderDxfId="47" tableBorderDxfId="45" totalsRowBorderDxfId="44">
  <autoFilter ref="B13:C17" xr:uid="{6ACFBF85-E7C0-AB4A-9EF1-DDCC5FA3FB63}"/>
  <tableColumns count="2">
    <tableColumn id="1" xr3:uid="{8DAED909-293F-DA4D-B7C6-C92AF38270CB}" name="Category" dataDxfId="43"/>
    <tableColumn id="2" xr3:uid="{24670761-E181-574C-B525-907C6504354E}" name="#Peaks" dataDxfId="42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10C00D-148A-9A4B-A566-147F2044A1DE}" name="Table3" displayName="Table3" ref="B21:E25" totalsRowShown="0" headerRowDxfId="41" dataDxfId="39" headerRowBorderDxfId="40" tableBorderDxfId="38" totalsRowBorderDxfId="37">
  <autoFilter ref="B21:E25" xr:uid="{4E10C00D-148A-9A4B-A566-147F2044A1DE}"/>
  <tableColumns count="4">
    <tableColumn id="1" xr3:uid="{DA62A7E1-7628-FE41-9252-6038717E27F4}" name="Category" dataDxfId="36"/>
    <tableColumn id="2" xr3:uid="{E602829E-C094-9140-B857-A0B6C5204D1F}" name="CG-DMRs" dataDxfId="2"/>
    <tableColumn id="3" xr3:uid="{AC020367-3B1F-E645-925D-2AD7F1C7E448}" name="CHG-DMRs" dataDxfId="1"/>
    <tableColumn id="4" xr3:uid="{886B9F88-D3B5-B64C-ADDC-DF71DA7F03D8}" name="CHH-DMRs" dataDxfId="0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60B1CBD-E16E-1E4F-BC30-D59BA3A75135}" name="Table4" displayName="Table4" ref="B14:G17" totalsRowShown="0" headerRowDxfId="35" dataDxfId="33" headerRowBorderDxfId="34" tableBorderDxfId="32" totalsRowBorderDxfId="31">
  <autoFilter ref="B14:G17" xr:uid="{F60B1CBD-E16E-1E4F-BC30-D59BA3A75135}"/>
  <tableColumns count="6">
    <tableColumn id="1" xr3:uid="{CDD5B03E-153A-8047-9C27-F793BDA87D43}" name="Feature" dataDxfId="30"/>
    <tableColumn id="2" xr3:uid="{14B753CE-87BE-BC4A-8376-935E55907EDC}" name="Position" dataDxfId="29"/>
    <tableColumn id="3" xr3:uid="{6277BE37-EA47-8648-8B88-97468506665F}" name="TE-DEGs with feature" dataDxfId="28"/>
    <tableColumn id="4" xr3:uid="{67458E89-589A-D241-B7AA-562FBEC741A6}" name=" Non-TE-DEGs with feature" dataDxfId="27"/>
    <tableColumn id="5" xr3:uid="{81D0620F-6239-B740-A1F0-516FA335E248}" name="TE-Non-DEGs with feature" dataDxfId="26"/>
    <tableColumn id="6" xr3:uid="{B2FB0954-0E8F-AC48-A6AB-6F372EEB22BC}" name="Non-TE Non-DEG with feature" dataDxfId="25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7C6BF61-F509-D84D-9DE2-8D40BCB88370}" name="Table7" displayName="Table7" ref="B6:E10" totalsRowShown="0" headerRowDxfId="24" headerRowBorderDxfId="23" tableBorderDxfId="22" totalsRowBorderDxfId="21">
  <autoFilter ref="B6:E10" xr:uid="{97C6BF61-F509-D84D-9DE2-8D40BCB88370}"/>
  <tableColumns count="4">
    <tableColumn id="1" xr3:uid="{BACE5C30-87F3-1D4F-9A7F-729FFEAA1020}" name="Feature" dataDxfId="20"/>
    <tableColumn id="2" xr3:uid="{FD5CA603-24B5-7C4F-9151-AAD1DAAFC7FE}" name="Total #" dataDxfId="19"/>
    <tableColumn id="3" xr3:uid="{CAB32B78-EDEA-A44B-99F7-F19AE24D33DB}" name="TE-associated #" dataDxfId="18"/>
    <tableColumn id="4" xr3:uid="{05D2105F-DD2B-2C4E-896A-F7E9C7BAC11E}" name="Non-TE associated #" dataDxfId="17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C512CA0-EBC8-7E49-A2C1-224A7E308DA8}" name="Table8" displayName="Table8" ref="B21:C26" totalsRowShown="0" headerRowDxfId="16" dataDxfId="14" headerRowBorderDxfId="15" tableBorderDxfId="13" totalsRowBorderDxfId="12">
  <autoFilter ref="B21:C26" xr:uid="{CC512CA0-EBC8-7E49-A2C1-224A7E308DA8}"/>
  <tableColumns count="2">
    <tableColumn id="1" xr3:uid="{84FF73A4-6DA9-874C-B921-981EED4E50FC}" name="Non-TE-DEG Category" dataDxfId="11"/>
    <tableColumn id="2" xr3:uid="{BD88C32B-CE30-A541-8230-0EE4A826C923}" name="#genes" dataDxfId="10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8B3228E-636F-EE44-BA74-59C371707BBF}" name="Table87" displayName="Table87" ref="E21:F26" totalsRowShown="0" headerRowDxfId="9" dataDxfId="7" headerRowBorderDxfId="8" tableBorderDxfId="6" totalsRowBorderDxfId="5">
  <autoFilter ref="E21:F26" xr:uid="{58B3228E-636F-EE44-BA74-59C371707BBF}"/>
  <tableColumns count="2">
    <tableColumn id="1" xr3:uid="{0D4FF2E1-770E-D84C-85DD-A1254E18BFFE}" name="Non-TE-DEG Category" dataDxfId="4"/>
    <tableColumn id="2" xr3:uid="{977BD8E2-9B34-0842-87F3-AA4A03AA39F9}" name="#genes" dataDxfId="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BE6B3-163A-9B45-A382-9E943D23A110}">
  <dimension ref="B2:F27"/>
  <sheetViews>
    <sheetView tabSelected="1" workbookViewId="0">
      <selection activeCell="B24" sqref="B24"/>
    </sheetView>
  </sheetViews>
  <sheetFormatPr baseColWidth="10" defaultRowHeight="16" x14ac:dyDescent="0.2"/>
  <cols>
    <col min="2" max="2" width="44" customWidth="1"/>
    <col min="3" max="3" width="38.1640625" customWidth="1"/>
    <col min="4" max="4" width="38.5" customWidth="1"/>
    <col min="5" max="5" width="30.1640625" customWidth="1"/>
    <col min="6" max="6" width="28.6640625" customWidth="1"/>
  </cols>
  <sheetData>
    <row r="2" spans="2:6" ht="21" x14ac:dyDescent="0.25">
      <c r="B2" s="5" t="s">
        <v>84</v>
      </c>
    </row>
    <row r="4" spans="2:6" ht="19" x14ac:dyDescent="0.25">
      <c r="B4" s="6" t="s">
        <v>40</v>
      </c>
    </row>
    <row r="6" spans="2:6" x14ac:dyDescent="0.2">
      <c r="B6" s="21" t="s">
        <v>38</v>
      </c>
      <c r="C6" s="22" t="s">
        <v>39</v>
      </c>
      <c r="D6" s="22" t="s">
        <v>30</v>
      </c>
      <c r="E6" s="22" t="s">
        <v>31</v>
      </c>
      <c r="F6" s="23" t="s">
        <v>32</v>
      </c>
    </row>
    <row r="7" spans="2:6" x14ac:dyDescent="0.2">
      <c r="B7" s="24" t="s">
        <v>86</v>
      </c>
      <c r="C7" s="7" t="s">
        <v>33</v>
      </c>
      <c r="D7" s="7">
        <v>291</v>
      </c>
      <c r="E7" s="7">
        <v>276</v>
      </c>
      <c r="F7" s="16">
        <f>291-276</f>
        <v>15</v>
      </c>
    </row>
    <row r="8" spans="2:6" x14ac:dyDescent="0.2">
      <c r="B8" s="24" t="s">
        <v>87</v>
      </c>
      <c r="C8" s="7" t="s">
        <v>34</v>
      </c>
      <c r="D8" s="7">
        <v>11675</v>
      </c>
      <c r="E8" s="7">
        <f>D8-F8</f>
        <v>1524</v>
      </c>
      <c r="F8" s="16">
        <v>10151</v>
      </c>
    </row>
    <row r="9" spans="2:6" x14ac:dyDescent="0.2">
      <c r="B9" s="26" t="s">
        <v>88</v>
      </c>
      <c r="C9" s="19" t="s">
        <v>35</v>
      </c>
      <c r="D9" s="28">
        <v>7132</v>
      </c>
      <c r="E9" s="28">
        <v>1401</v>
      </c>
      <c r="F9" s="29">
        <f>7132-1401</f>
        <v>5731</v>
      </c>
    </row>
    <row r="11" spans="2:6" ht="19" x14ac:dyDescent="0.25">
      <c r="B11" s="6" t="s">
        <v>44</v>
      </c>
    </row>
    <row r="12" spans="2:6" x14ac:dyDescent="0.2">
      <c r="B12" s="1"/>
    </row>
    <row r="13" spans="2:6" x14ac:dyDescent="0.2">
      <c r="B13" s="21" t="s">
        <v>38</v>
      </c>
      <c r="C13" s="23" t="s">
        <v>42</v>
      </c>
    </row>
    <row r="14" spans="2:6" x14ac:dyDescent="0.2">
      <c r="B14" s="24" t="s">
        <v>109</v>
      </c>
      <c r="C14" s="30">
        <v>35091</v>
      </c>
    </row>
    <row r="15" spans="2:6" x14ac:dyDescent="0.2">
      <c r="B15" s="24" t="s">
        <v>110</v>
      </c>
      <c r="C15" s="25">
        <v>34993</v>
      </c>
    </row>
    <row r="16" spans="2:6" x14ac:dyDescent="0.2">
      <c r="B16" s="24" t="s">
        <v>43</v>
      </c>
      <c r="C16" s="25">
        <v>31295</v>
      </c>
    </row>
    <row r="17" spans="2:6" x14ac:dyDescent="0.2">
      <c r="B17" s="26" t="s">
        <v>85</v>
      </c>
      <c r="C17" s="27">
        <v>9505</v>
      </c>
    </row>
    <row r="18" spans="2:6" x14ac:dyDescent="0.2">
      <c r="C18" s="2"/>
    </row>
    <row r="19" spans="2:6" ht="19" x14ac:dyDescent="0.25">
      <c r="B19" s="6" t="s">
        <v>41</v>
      </c>
    </row>
    <row r="20" spans="2:6" x14ac:dyDescent="0.2">
      <c r="C20" s="4"/>
      <c r="D20" s="4"/>
      <c r="E20" s="4"/>
      <c r="F20" s="4"/>
    </row>
    <row r="21" spans="2:6" x14ac:dyDescent="0.2">
      <c r="B21" s="31" t="s">
        <v>38</v>
      </c>
      <c r="C21" s="22" t="s">
        <v>49</v>
      </c>
      <c r="D21" s="22" t="s">
        <v>50</v>
      </c>
      <c r="E21" s="22" t="s">
        <v>51</v>
      </c>
    </row>
    <row r="22" spans="2:6" x14ac:dyDescent="0.2">
      <c r="B22" s="32" t="s">
        <v>48</v>
      </c>
      <c r="C22" s="7">
        <v>2388</v>
      </c>
      <c r="D22" s="42">
        <v>350</v>
      </c>
      <c r="E22" s="43">
        <v>1023</v>
      </c>
    </row>
    <row r="23" spans="2:6" x14ac:dyDescent="0.2">
      <c r="B23" s="32" t="s">
        <v>47</v>
      </c>
      <c r="C23" s="7">
        <v>749</v>
      </c>
      <c r="D23" s="7">
        <v>13</v>
      </c>
      <c r="E23" s="16">
        <v>334</v>
      </c>
    </row>
    <row r="24" spans="2:6" ht="34" x14ac:dyDescent="0.2">
      <c r="B24" s="34" t="s">
        <v>108</v>
      </c>
      <c r="C24" s="9" t="s">
        <v>52</v>
      </c>
      <c r="D24" s="41">
        <v>207</v>
      </c>
      <c r="E24" s="30">
        <v>614</v>
      </c>
      <c r="F24" s="1"/>
    </row>
    <row r="25" spans="2:6" x14ac:dyDescent="0.2">
      <c r="B25" s="33" t="s">
        <v>53</v>
      </c>
      <c r="C25" s="19">
        <v>1200</v>
      </c>
      <c r="D25" s="19">
        <v>2955</v>
      </c>
      <c r="E25" s="20">
        <v>1677</v>
      </c>
    </row>
    <row r="27" spans="2:6" x14ac:dyDescent="0.2">
      <c r="B27" s="1" t="s">
        <v>89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37F3B-A04A-5D45-BF18-88A25DC58D30}">
  <dimension ref="B2:K38"/>
  <sheetViews>
    <sheetView workbookViewId="0">
      <selection activeCell="B36" sqref="B36"/>
    </sheetView>
  </sheetViews>
  <sheetFormatPr baseColWidth="10" defaultRowHeight="16" x14ac:dyDescent="0.2"/>
  <cols>
    <col min="1" max="1" width="10.33203125" customWidth="1"/>
    <col min="2" max="2" width="25.6640625" customWidth="1"/>
    <col min="3" max="3" width="16.83203125" customWidth="1"/>
    <col min="4" max="4" width="20" customWidth="1"/>
    <col min="5" max="5" width="19.83203125" customWidth="1"/>
    <col min="6" max="6" width="18.83203125" customWidth="1"/>
    <col min="7" max="7" width="24.6640625" customWidth="1"/>
    <col min="8" max="8" width="19.6640625" customWidth="1"/>
    <col min="9" max="9" width="22.6640625" customWidth="1"/>
    <col min="10" max="10" width="23" customWidth="1"/>
    <col min="11" max="11" width="24.6640625" customWidth="1"/>
  </cols>
  <sheetData>
    <row r="2" spans="2:11" ht="21" x14ac:dyDescent="0.25">
      <c r="B2" s="5" t="s">
        <v>95</v>
      </c>
    </row>
    <row r="4" spans="2:11" ht="19" x14ac:dyDescent="0.25">
      <c r="B4" s="6" t="s">
        <v>96</v>
      </c>
    </row>
    <row r="5" spans="2:11" ht="21" x14ac:dyDescent="0.25">
      <c r="B5" s="5"/>
    </row>
    <row r="6" spans="2:11" x14ac:dyDescent="0.2">
      <c r="B6" s="1" t="s">
        <v>92</v>
      </c>
    </row>
    <row r="8" spans="2:11" x14ac:dyDescent="0.2">
      <c r="B8" s="8" t="s">
        <v>45</v>
      </c>
      <c r="C8" s="8" t="s">
        <v>3</v>
      </c>
      <c r="D8" s="8" t="s">
        <v>4</v>
      </c>
      <c r="E8" s="8" t="s">
        <v>5</v>
      </c>
      <c r="F8" s="8" t="s">
        <v>6</v>
      </c>
      <c r="G8" s="8" t="s">
        <v>7</v>
      </c>
      <c r="H8" s="8" t="s">
        <v>8</v>
      </c>
      <c r="I8" s="8" t="s">
        <v>9</v>
      </c>
      <c r="J8" s="8" t="s">
        <v>10</v>
      </c>
      <c r="K8" s="8" t="s">
        <v>11</v>
      </c>
    </row>
    <row r="9" spans="2:11" x14ac:dyDescent="0.2">
      <c r="B9" s="7" t="s">
        <v>12</v>
      </c>
      <c r="C9" s="7">
        <v>4403</v>
      </c>
      <c r="D9" s="7">
        <v>2900</v>
      </c>
      <c r="E9" s="7">
        <f>C9-D9</f>
        <v>1503</v>
      </c>
      <c r="F9" s="7">
        <v>994</v>
      </c>
      <c r="G9" s="7">
        <v>978</v>
      </c>
      <c r="H9" s="7">
        <f>F9-G9</f>
        <v>16</v>
      </c>
      <c r="I9" s="7">
        <f t="shared" ref="I9:I12" si="0">C9-F9</f>
        <v>3409</v>
      </c>
      <c r="J9" s="7">
        <v>1922</v>
      </c>
      <c r="K9" s="7">
        <f>I9-J9</f>
        <v>1487</v>
      </c>
    </row>
    <row r="10" spans="2:11" x14ac:dyDescent="0.2">
      <c r="B10" s="7" t="s">
        <v>13</v>
      </c>
      <c r="C10" s="7">
        <v>3486</v>
      </c>
      <c r="D10" s="7">
        <v>2419</v>
      </c>
      <c r="E10" s="7">
        <f>C10-D10</f>
        <v>1067</v>
      </c>
      <c r="F10" s="7">
        <v>1030</v>
      </c>
      <c r="G10" s="7">
        <v>998</v>
      </c>
      <c r="H10" s="7">
        <f t="shared" ref="H10:H27" si="1">F10-G10</f>
        <v>32</v>
      </c>
      <c r="I10" s="7">
        <f t="shared" si="0"/>
        <v>2456</v>
      </c>
      <c r="J10" s="7">
        <v>1420</v>
      </c>
      <c r="K10" s="7">
        <f t="shared" ref="K10:K27" si="2">I10-J10</f>
        <v>1036</v>
      </c>
    </row>
    <row r="11" spans="2:11" x14ac:dyDescent="0.2">
      <c r="B11" s="7" t="s">
        <v>90</v>
      </c>
      <c r="C11" s="7">
        <v>3479</v>
      </c>
      <c r="D11" s="7">
        <v>2746</v>
      </c>
      <c r="E11" s="7">
        <f>C11-D11</f>
        <v>733</v>
      </c>
      <c r="F11" s="7">
        <v>1466</v>
      </c>
      <c r="G11" s="7">
        <v>1461</v>
      </c>
      <c r="H11" s="7">
        <f t="shared" si="1"/>
        <v>5</v>
      </c>
      <c r="I11" s="7">
        <f t="shared" si="0"/>
        <v>2013</v>
      </c>
      <c r="J11" s="7">
        <v>1284</v>
      </c>
      <c r="K11" s="7">
        <f t="shared" si="2"/>
        <v>729</v>
      </c>
    </row>
    <row r="12" spans="2:11" x14ac:dyDescent="0.2">
      <c r="B12" s="7" t="s">
        <v>14</v>
      </c>
      <c r="C12" s="7">
        <v>3043</v>
      </c>
      <c r="D12" s="7">
        <v>1852</v>
      </c>
      <c r="E12" s="7">
        <f t="shared" ref="E12:E27" si="3">C12-D12</f>
        <v>1191</v>
      </c>
      <c r="F12" s="7">
        <v>974</v>
      </c>
      <c r="G12" s="7">
        <v>971</v>
      </c>
      <c r="H12" s="7">
        <f t="shared" si="1"/>
        <v>3</v>
      </c>
      <c r="I12" s="7">
        <f t="shared" si="0"/>
        <v>2069</v>
      </c>
      <c r="J12" s="7">
        <v>880</v>
      </c>
      <c r="K12" s="7">
        <f t="shared" si="2"/>
        <v>1189</v>
      </c>
    </row>
    <row r="13" spans="2:11" x14ac:dyDescent="0.2">
      <c r="B13" s="7" t="s">
        <v>15</v>
      </c>
      <c r="C13" s="7">
        <v>2980</v>
      </c>
      <c r="D13" s="7">
        <v>1547</v>
      </c>
      <c r="E13" s="7">
        <f t="shared" si="3"/>
        <v>1433</v>
      </c>
      <c r="F13" s="7">
        <v>880</v>
      </c>
      <c r="G13" s="7">
        <v>868</v>
      </c>
      <c r="H13" s="7">
        <f t="shared" si="1"/>
        <v>12</v>
      </c>
      <c r="I13" s="7">
        <f>C13-F13</f>
        <v>2100</v>
      </c>
      <c r="J13" s="7">
        <v>678</v>
      </c>
      <c r="K13" s="7">
        <f t="shared" si="2"/>
        <v>1422</v>
      </c>
    </row>
    <row r="14" spans="2:11" x14ac:dyDescent="0.2">
      <c r="B14" s="7" t="s">
        <v>16</v>
      </c>
      <c r="C14" s="7">
        <v>2719</v>
      </c>
      <c r="D14" s="7">
        <v>2261</v>
      </c>
      <c r="E14" s="7">
        <f t="shared" si="3"/>
        <v>458</v>
      </c>
      <c r="F14" s="7">
        <v>877</v>
      </c>
      <c r="G14" s="7">
        <v>875</v>
      </c>
      <c r="H14" s="7">
        <f t="shared" si="1"/>
        <v>2</v>
      </c>
      <c r="I14" s="7">
        <f t="shared" ref="I14:I27" si="4">C14-F14</f>
        <v>1842</v>
      </c>
      <c r="J14" s="7">
        <v>1385</v>
      </c>
      <c r="K14" s="7">
        <f t="shared" si="2"/>
        <v>457</v>
      </c>
    </row>
    <row r="15" spans="2:11" x14ac:dyDescent="0.2">
      <c r="B15" s="7" t="s">
        <v>17</v>
      </c>
      <c r="C15" s="7">
        <v>2550</v>
      </c>
      <c r="D15" s="7">
        <v>1763</v>
      </c>
      <c r="E15" s="7">
        <f t="shared" si="3"/>
        <v>787</v>
      </c>
      <c r="F15" s="7">
        <v>925</v>
      </c>
      <c r="G15" s="7">
        <v>924</v>
      </c>
      <c r="H15" s="7">
        <f t="shared" si="1"/>
        <v>1</v>
      </c>
      <c r="I15" s="7">
        <f t="shared" si="4"/>
        <v>1625</v>
      </c>
      <c r="J15" s="7">
        <v>838</v>
      </c>
      <c r="K15" s="7">
        <f t="shared" si="2"/>
        <v>787</v>
      </c>
    </row>
    <row r="16" spans="2:11" x14ac:dyDescent="0.2">
      <c r="B16" s="7" t="s">
        <v>18</v>
      </c>
      <c r="C16" s="7">
        <v>2632</v>
      </c>
      <c r="D16" s="7">
        <v>1793</v>
      </c>
      <c r="E16" s="7">
        <f t="shared" si="3"/>
        <v>839</v>
      </c>
      <c r="F16" s="7">
        <v>952</v>
      </c>
      <c r="G16" s="7">
        <v>945</v>
      </c>
      <c r="H16" s="7">
        <f t="shared" si="1"/>
        <v>7</v>
      </c>
      <c r="I16" s="7">
        <f t="shared" si="4"/>
        <v>1680</v>
      </c>
      <c r="J16" s="7">
        <v>847</v>
      </c>
      <c r="K16" s="7">
        <f t="shared" si="2"/>
        <v>833</v>
      </c>
    </row>
    <row r="17" spans="2:11" x14ac:dyDescent="0.2">
      <c r="B17" s="7" t="s">
        <v>19</v>
      </c>
      <c r="C17" s="7">
        <v>2271</v>
      </c>
      <c r="D17" s="7">
        <v>1488</v>
      </c>
      <c r="E17" s="7">
        <f t="shared" si="3"/>
        <v>783</v>
      </c>
      <c r="F17" s="7">
        <v>1010</v>
      </c>
      <c r="G17" s="7">
        <v>1006</v>
      </c>
      <c r="H17" s="7">
        <f t="shared" si="1"/>
        <v>4</v>
      </c>
      <c r="I17" s="7">
        <f t="shared" si="4"/>
        <v>1261</v>
      </c>
      <c r="J17" s="7">
        <v>481</v>
      </c>
      <c r="K17" s="7">
        <f t="shared" si="2"/>
        <v>780</v>
      </c>
    </row>
    <row r="18" spans="2:11" x14ac:dyDescent="0.2">
      <c r="B18" s="7" t="s">
        <v>20</v>
      </c>
      <c r="C18" s="7">
        <v>2044</v>
      </c>
      <c r="D18" s="7">
        <v>1154</v>
      </c>
      <c r="E18" s="7">
        <f t="shared" si="3"/>
        <v>890</v>
      </c>
      <c r="F18" s="7">
        <v>785</v>
      </c>
      <c r="G18" s="7">
        <v>784</v>
      </c>
      <c r="H18" s="7">
        <f t="shared" si="1"/>
        <v>1</v>
      </c>
      <c r="I18" s="7">
        <f t="shared" si="4"/>
        <v>1259</v>
      </c>
      <c r="J18" s="7">
        <v>369</v>
      </c>
      <c r="K18" s="7">
        <f t="shared" si="2"/>
        <v>890</v>
      </c>
    </row>
    <row r="19" spans="2:11" x14ac:dyDescent="0.2">
      <c r="B19" s="7" t="s">
        <v>21</v>
      </c>
      <c r="C19" s="7">
        <v>1929</v>
      </c>
      <c r="D19" s="7">
        <v>1510</v>
      </c>
      <c r="E19" s="7">
        <f t="shared" si="3"/>
        <v>419</v>
      </c>
      <c r="F19" s="7">
        <v>968</v>
      </c>
      <c r="G19" s="7">
        <v>964</v>
      </c>
      <c r="H19" s="7">
        <f t="shared" si="1"/>
        <v>4</v>
      </c>
      <c r="I19" s="7">
        <f t="shared" si="4"/>
        <v>961</v>
      </c>
      <c r="J19" s="7">
        <v>545</v>
      </c>
      <c r="K19" s="7">
        <f t="shared" si="2"/>
        <v>416</v>
      </c>
    </row>
    <row r="20" spans="2:11" x14ac:dyDescent="0.2">
      <c r="B20" s="7" t="s">
        <v>22</v>
      </c>
      <c r="C20" s="7">
        <v>1917</v>
      </c>
      <c r="D20" s="7">
        <v>1303</v>
      </c>
      <c r="E20" s="7">
        <f t="shared" si="3"/>
        <v>614</v>
      </c>
      <c r="F20" s="7">
        <v>834</v>
      </c>
      <c r="G20" s="7">
        <v>830</v>
      </c>
      <c r="H20" s="7">
        <f t="shared" si="1"/>
        <v>4</v>
      </c>
      <c r="I20" s="7">
        <f t="shared" si="4"/>
        <v>1083</v>
      </c>
      <c r="J20" s="7">
        <v>472</v>
      </c>
      <c r="K20" s="7">
        <f t="shared" si="2"/>
        <v>611</v>
      </c>
    </row>
    <row r="21" spans="2:11" x14ac:dyDescent="0.2">
      <c r="B21" s="7" t="s">
        <v>23</v>
      </c>
      <c r="C21" s="7">
        <v>1813</v>
      </c>
      <c r="D21" s="7">
        <v>1357</v>
      </c>
      <c r="E21" s="7">
        <f t="shared" si="3"/>
        <v>456</v>
      </c>
      <c r="F21" s="7">
        <v>672</v>
      </c>
      <c r="G21" s="7">
        <v>669</v>
      </c>
      <c r="H21" s="7">
        <f t="shared" si="1"/>
        <v>3</v>
      </c>
      <c r="I21" s="7">
        <f t="shared" si="4"/>
        <v>1141</v>
      </c>
      <c r="J21" s="7">
        <v>687</v>
      </c>
      <c r="K21" s="7">
        <f t="shared" si="2"/>
        <v>454</v>
      </c>
    </row>
    <row r="22" spans="2:11" x14ac:dyDescent="0.2">
      <c r="B22" s="7" t="s">
        <v>24</v>
      </c>
      <c r="C22" s="7">
        <v>1784</v>
      </c>
      <c r="D22" s="7">
        <v>1385</v>
      </c>
      <c r="E22" s="7">
        <f t="shared" si="3"/>
        <v>399</v>
      </c>
      <c r="F22" s="7">
        <v>648</v>
      </c>
      <c r="G22" s="7">
        <v>645</v>
      </c>
      <c r="H22" s="7">
        <f t="shared" si="1"/>
        <v>3</v>
      </c>
      <c r="I22" s="7">
        <f t="shared" si="4"/>
        <v>1136</v>
      </c>
      <c r="J22" s="7">
        <v>739</v>
      </c>
      <c r="K22" s="7">
        <f t="shared" si="2"/>
        <v>397</v>
      </c>
    </row>
    <row r="23" spans="2:11" x14ac:dyDescent="0.2">
      <c r="B23" s="7" t="s">
        <v>25</v>
      </c>
      <c r="C23" s="7">
        <v>1759</v>
      </c>
      <c r="D23" s="7">
        <v>935</v>
      </c>
      <c r="E23" s="7">
        <f t="shared" si="3"/>
        <v>824</v>
      </c>
      <c r="F23" s="7">
        <v>715</v>
      </c>
      <c r="G23" s="7">
        <v>709</v>
      </c>
      <c r="H23" s="7">
        <f t="shared" si="1"/>
        <v>6</v>
      </c>
      <c r="I23" s="7">
        <f t="shared" si="4"/>
        <v>1044</v>
      </c>
      <c r="J23" s="7">
        <v>225</v>
      </c>
      <c r="K23" s="7">
        <f t="shared" si="2"/>
        <v>819</v>
      </c>
    </row>
    <row r="24" spans="2:11" x14ac:dyDescent="0.2">
      <c r="B24" s="7" t="s">
        <v>26</v>
      </c>
      <c r="C24" s="7">
        <v>1727</v>
      </c>
      <c r="D24" s="7">
        <v>1278</v>
      </c>
      <c r="E24" s="7">
        <f t="shared" si="3"/>
        <v>449</v>
      </c>
      <c r="F24" s="7">
        <v>918</v>
      </c>
      <c r="G24" s="7">
        <v>915</v>
      </c>
      <c r="H24" s="7">
        <f t="shared" si="1"/>
        <v>3</v>
      </c>
      <c r="I24" s="7">
        <f t="shared" si="4"/>
        <v>809</v>
      </c>
      <c r="J24" s="7">
        <v>362</v>
      </c>
      <c r="K24" s="7">
        <f t="shared" si="2"/>
        <v>447</v>
      </c>
    </row>
    <row r="25" spans="2:11" x14ac:dyDescent="0.2">
      <c r="B25" s="7" t="s">
        <v>27</v>
      </c>
      <c r="C25" s="7">
        <v>1683</v>
      </c>
      <c r="D25" s="7">
        <v>1330</v>
      </c>
      <c r="E25" s="7">
        <f t="shared" si="3"/>
        <v>353</v>
      </c>
      <c r="F25" s="7">
        <v>911</v>
      </c>
      <c r="G25" s="7">
        <v>910</v>
      </c>
      <c r="H25" s="7">
        <f t="shared" si="1"/>
        <v>1</v>
      </c>
      <c r="I25" s="7">
        <f t="shared" si="4"/>
        <v>772</v>
      </c>
      <c r="J25" s="7">
        <v>419</v>
      </c>
      <c r="K25" s="7">
        <f t="shared" si="2"/>
        <v>353</v>
      </c>
    </row>
    <row r="26" spans="2:11" x14ac:dyDescent="0.2">
      <c r="B26" s="7" t="s">
        <v>28</v>
      </c>
      <c r="C26" s="7">
        <v>1479</v>
      </c>
      <c r="D26" s="7">
        <v>1095</v>
      </c>
      <c r="E26" s="7">
        <f t="shared" si="3"/>
        <v>384</v>
      </c>
      <c r="F26" s="7">
        <v>833</v>
      </c>
      <c r="G26" s="7">
        <v>832</v>
      </c>
      <c r="H26" s="7">
        <f t="shared" si="1"/>
        <v>1</v>
      </c>
      <c r="I26" s="7">
        <f t="shared" si="4"/>
        <v>646</v>
      </c>
      <c r="J26" s="7">
        <v>262</v>
      </c>
      <c r="K26" s="7">
        <f t="shared" si="2"/>
        <v>384</v>
      </c>
    </row>
    <row r="27" spans="2:11" x14ac:dyDescent="0.2">
      <c r="B27" s="7" t="s">
        <v>29</v>
      </c>
      <c r="C27" s="7">
        <v>1053</v>
      </c>
      <c r="D27" s="7">
        <v>958</v>
      </c>
      <c r="E27" s="7">
        <f t="shared" si="3"/>
        <v>95</v>
      </c>
      <c r="F27" s="7">
        <v>775</v>
      </c>
      <c r="G27" s="7">
        <v>775</v>
      </c>
      <c r="H27" s="7">
        <f t="shared" si="1"/>
        <v>0</v>
      </c>
      <c r="I27" s="7">
        <f t="shared" si="4"/>
        <v>278</v>
      </c>
      <c r="J27" s="7">
        <v>182</v>
      </c>
      <c r="K27" s="7">
        <f t="shared" si="2"/>
        <v>96</v>
      </c>
    </row>
    <row r="30" spans="2:11" ht="19" x14ac:dyDescent="0.25">
      <c r="B30" s="6" t="s">
        <v>97</v>
      </c>
    </row>
    <row r="31" spans="2:11" ht="21" x14ac:dyDescent="0.25">
      <c r="B31" s="5"/>
    </row>
    <row r="32" spans="2:11" x14ac:dyDescent="0.2">
      <c r="B32" s="1" t="s">
        <v>93</v>
      </c>
    </row>
    <row r="34" spans="2:6" x14ac:dyDescent="0.2">
      <c r="B34" s="8" t="s">
        <v>98</v>
      </c>
      <c r="C34" s="8" t="s">
        <v>3</v>
      </c>
      <c r="D34" s="8" t="s">
        <v>94</v>
      </c>
      <c r="E34" s="9" t="s">
        <v>4</v>
      </c>
      <c r="F34" s="9" t="s">
        <v>5</v>
      </c>
    </row>
    <row r="35" spans="2:6" x14ac:dyDescent="0.2">
      <c r="B35" s="7" t="s">
        <v>111</v>
      </c>
      <c r="C35" s="7">
        <v>1868</v>
      </c>
      <c r="D35" s="7">
        <v>1462</v>
      </c>
      <c r="E35" s="7">
        <v>1166</v>
      </c>
      <c r="F35" s="7">
        <v>703</v>
      </c>
    </row>
    <row r="36" spans="2:6" x14ac:dyDescent="0.2">
      <c r="B36" s="7" t="s">
        <v>91</v>
      </c>
      <c r="C36" s="7">
        <v>1210</v>
      </c>
      <c r="D36" s="7">
        <v>804</v>
      </c>
      <c r="E36" s="7">
        <v>333</v>
      </c>
      <c r="F36" s="7">
        <v>878</v>
      </c>
    </row>
    <row r="38" spans="2:6" x14ac:dyDescent="0.2">
      <c r="B38" s="1" t="s">
        <v>99</v>
      </c>
      <c r="C38" s="1"/>
      <c r="D3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79F85-9C26-6A44-ABB0-7BB463F73891}">
  <dimension ref="A2:G38"/>
  <sheetViews>
    <sheetView topLeftCell="A2" workbookViewId="0">
      <selection activeCell="B33" sqref="B33"/>
    </sheetView>
  </sheetViews>
  <sheetFormatPr baseColWidth="10" defaultRowHeight="16" x14ac:dyDescent="0.2"/>
  <cols>
    <col min="2" max="2" width="43.33203125" customWidth="1"/>
    <col min="3" max="3" width="17" customWidth="1"/>
    <col min="4" max="4" width="32.33203125" customWidth="1"/>
    <col min="5" max="5" width="37.83203125" customWidth="1"/>
    <col min="6" max="6" width="36.83203125" customWidth="1"/>
    <col min="7" max="7" width="36.1640625" customWidth="1"/>
    <col min="8" max="8" width="28.6640625" customWidth="1"/>
  </cols>
  <sheetData>
    <row r="2" spans="1:7" ht="21" x14ac:dyDescent="0.25">
      <c r="B2" s="5" t="s">
        <v>112</v>
      </c>
    </row>
    <row r="4" spans="1:7" x14ac:dyDescent="0.2">
      <c r="A4" s="35" t="s">
        <v>118</v>
      </c>
      <c r="B4" s="1" t="s">
        <v>60</v>
      </c>
    </row>
    <row r="5" spans="1:7" x14ac:dyDescent="0.2">
      <c r="A5" s="1"/>
    </row>
    <row r="6" spans="1:7" x14ac:dyDescent="0.2">
      <c r="A6" s="1"/>
      <c r="B6" s="21" t="s">
        <v>54</v>
      </c>
      <c r="C6" s="22" t="s">
        <v>100</v>
      </c>
      <c r="D6" s="22" t="s">
        <v>101</v>
      </c>
      <c r="E6" s="23" t="s">
        <v>102</v>
      </c>
    </row>
    <row r="7" spans="1:7" x14ac:dyDescent="0.2">
      <c r="A7" s="1"/>
      <c r="B7" s="10" t="s">
        <v>46</v>
      </c>
      <c r="C7" s="11">
        <v>21657</v>
      </c>
      <c r="D7" s="11">
        <v>1678</v>
      </c>
      <c r="E7" s="12">
        <v>19979</v>
      </c>
    </row>
    <row r="8" spans="1:7" ht="34" x14ac:dyDescent="0.2">
      <c r="A8" s="1"/>
      <c r="B8" s="13" t="s">
        <v>59</v>
      </c>
      <c r="C8" s="14">
        <v>7132</v>
      </c>
      <c r="D8" s="11">
        <v>1401</v>
      </c>
      <c r="E8" s="12">
        <v>5731</v>
      </c>
    </row>
    <row r="9" spans="1:7" x14ac:dyDescent="0.2">
      <c r="A9" s="1"/>
      <c r="B9" s="10" t="s">
        <v>103</v>
      </c>
      <c r="C9" s="15">
        <f>21657-7132</f>
        <v>14525</v>
      </c>
      <c r="D9" s="7">
        <f>1678-1401</f>
        <v>277</v>
      </c>
      <c r="E9" s="16">
        <f>19979-5731</f>
        <v>14248</v>
      </c>
    </row>
    <row r="10" spans="1:7" x14ac:dyDescent="0.2">
      <c r="A10" s="1"/>
      <c r="B10" s="17" t="s">
        <v>58</v>
      </c>
      <c r="C10" s="18"/>
      <c r="D10" s="19">
        <v>250</v>
      </c>
      <c r="E10" s="20">
        <v>5731</v>
      </c>
    </row>
    <row r="11" spans="1:7" x14ac:dyDescent="0.2">
      <c r="A11" s="1"/>
      <c r="F11" s="3"/>
    </row>
    <row r="12" spans="1:7" x14ac:dyDescent="0.2">
      <c r="A12" s="35" t="s">
        <v>119</v>
      </c>
      <c r="B12" s="1" t="s">
        <v>114</v>
      </c>
    </row>
    <row r="13" spans="1:7" x14ac:dyDescent="0.2">
      <c r="A13" s="1"/>
    </row>
    <row r="14" spans="1:7" x14ac:dyDescent="0.2">
      <c r="A14" s="1"/>
      <c r="B14" s="21" t="s">
        <v>54</v>
      </c>
      <c r="C14" s="22" t="s">
        <v>0</v>
      </c>
      <c r="D14" s="22" t="s">
        <v>113</v>
      </c>
      <c r="E14" s="22" t="s">
        <v>116</v>
      </c>
      <c r="F14" s="22" t="s">
        <v>115</v>
      </c>
      <c r="G14" s="23" t="s">
        <v>117</v>
      </c>
    </row>
    <row r="15" spans="1:7" x14ac:dyDescent="0.2">
      <c r="A15" s="1"/>
      <c r="B15" s="24" t="s">
        <v>55</v>
      </c>
      <c r="C15" s="7" t="s">
        <v>1</v>
      </c>
      <c r="D15" s="15">
        <v>231</v>
      </c>
      <c r="E15" s="15">
        <v>196</v>
      </c>
      <c r="F15" s="15">
        <v>19</v>
      </c>
      <c r="G15" s="25">
        <v>159</v>
      </c>
    </row>
    <row r="16" spans="1:7" x14ac:dyDescent="0.2">
      <c r="A16" s="1"/>
      <c r="B16" s="24" t="s">
        <v>55</v>
      </c>
      <c r="C16" s="7" t="s">
        <v>2</v>
      </c>
      <c r="D16" s="15">
        <v>69</v>
      </c>
      <c r="E16" s="15">
        <v>223</v>
      </c>
      <c r="F16" s="15">
        <v>11</v>
      </c>
      <c r="G16" s="25">
        <v>268</v>
      </c>
    </row>
    <row r="17" spans="1:7" x14ac:dyDescent="0.2">
      <c r="A17" s="1"/>
      <c r="B17" s="26" t="s">
        <v>74</v>
      </c>
      <c r="C17" s="19" t="s">
        <v>2</v>
      </c>
      <c r="D17" s="18">
        <v>1246</v>
      </c>
      <c r="E17" s="18">
        <v>1371</v>
      </c>
      <c r="F17" s="18">
        <v>170</v>
      </c>
      <c r="G17" s="27">
        <v>903</v>
      </c>
    </row>
    <row r="18" spans="1:7" x14ac:dyDescent="0.2">
      <c r="A18" s="1"/>
    </row>
    <row r="19" spans="1:7" x14ac:dyDescent="0.2">
      <c r="A19" s="1"/>
    </row>
    <row r="20" spans="1:7" x14ac:dyDescent="0.2">
      <c r="A20" s="36" t="s">
        <v>120</v>
      </c>
      <c r="B20" s="1" t="s">
        <v>56</v>
      </c>
      <c r="E20" s="1" t="s">
        <v>62</v>
      </c>
    </row>
    <row r="21" spans="1:7" x14ac:dyDescent="0.2">
      <c r="B21" s="21" t="s">
        <v>57</v>
      </c>
      <c r="C21" s="23" t="s">
        <v>36</v>
      </c>
      <c r="E21" s="21" t="s">
        <v>57</v>
      </c>
      <c r="F21" s="23" t="s">
        <v>36</v>
      </c>
    </row>
    <row r="22" spans="1:7" x14ac:dyDescent="0.2">
      <c r="B22" s="24" t="s">
        <v>37</v>
      </c>
      <c r="C22" s="25">
        <v>5731</v>
      </c>
      <c r="E22" s="24" t="s">
        <v>37</v>
      </c>
      <c r="F22" s="25">
        <v>5731</v>
      </c>
    </row>
    <row r="23" spans="1:7" x14ac:dyDescent="0.2">
      <c r="B23" s="24" t="s">
        <v>76</v>
      </c>
      <c r="C23" s="25">
        <v>164</v>
      </c>
      <c r="E23" s="24" t="s">
        <v>76</v>
      </c>
      <c r="F23" s="25">
        <v>107</v>
      </c>
    </row>
    <row r="24" spans="1:7" x14ac:dyDescent="0.2">
      <c r="B24" s="24" t="s">
        <v>77</v>
      </c>
      <c r="C24" s="25">
        <v>1207</v>
      </c>
      <c r="E24" s="24" t="s">
        <v>77</v>
      </c>
      <c r="F24" s="25">
        <v>796</v>
      </c>
    </row>
    <row r="25" spans="1:7" x14ac:dyDescent="0.2">
      <c r="B25" s="24" t="s">
        <v>61</v>
      </c>
      <c r="C25" s="25">
        <v>255</v>
      </c>
      <c r="E25" s="24" t="s">
        <v>61</v>
      </c>
      <c r="F25" s="25">
        <v>427</v>
      </c>
    </row>
    <row r="26" spans="1:7" x14ac:dyDescent="0.2">
      <c r="B26" s="26" t="s">
        <v>78</v>
      </c>
      <c r="C26" s="27">
        <v>4105</v>
      </c>
      <c r="E26" s="26" t="s">
        <v>78</v>
      </c>
      <c r="F26" s="27">
        <v>4508</v>
      </c>
    </row>
    <row r="28" spans="1:7" x14ac:dyDescent="0.2">
      <c r="B28" s="1" t="s">
        <v>121</v>
      </c>
    </row>
    <row r="32" spans="1:7" x14ac:dyDescent="0.2">
      <c r="B32" s="37"/>
      <c r="C32" s="37"/>
      <c r="D32" s="37"/>
      <c r="E32" s="37"/>
      <c r="F32" s="37"/>
      <c r="G32" s="37"/>
    </row>
    <row r="33" spans="2:7" x14ac:dyDescent="0.2">
      <c r="B33" s="37"/>
      <c r="C33" s="37"/>
      <c r="D33" s="37"/>
      <c r="E33" s="37"/>
      <c r="F33" s="37"/>
      <c r="G33" s="37"/>
    </row>
    <row r="34" spans="2:7" x14ac:dyDescent="0.2">
      <c r="B34" s="38"/>
      <c r="C34" s="38"/>
      <c r="D34" s="38"/>
      <c r="E34" s="38"/>
      <c r="F34" s="38"/>
      <c r="G34" s="38"/>
    </row>
    <row r="35" spans="2:7" x14ac:dyDescent="0.2">
      <c r="B35" s="39"/>
      <c r="C35" s="39"/>
      <c r="D35" s="40"/>
      <c r="E35" s="40"/>
      <c r="F35" s="40"/>
      <c r="G35" s="40"/>
    </row>
    <row r="36" spans="2:7" x14ac:dyDescent="0.2">
      <c r="B36" s="39"/>
      <c r="C36" s="39"/>
      <c r="D36" s="40"/>
      <c r="E36" s="40"/>
      <c r="F36" s="40"/>
      <c r="G36" s="40"/>
    </row>
    <row r="37" spans="2:7" x14ac:dyDescent="0.2">
      <c r="B37" s="39"/>
      <c r="C37" s="39"/>
      <c r="D37" s="40"/>
      <c r="E37" s="40"/>
      <c r="F37" s="40"/>
      <c r="G37" s="40"/>
    </row>
    <row r="38" spans="2:7" x14ac:dyDescent="0.2">
      <c r="B38" s="37"/>
      <c r="C38" s="37"/>
      <c r="D38" s="37"/>
      <c r="E38" s="37"/>
      <c r="F38" s="37"/>
      <c r="G38" s="37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671C8-6500-8C48-88B6-2AD362D6DB37}">
  <dimension ref="B2:F30"/>
  <sheetViews>
    <sheetView workbookViewId="0">
      <selection activeCell="E24" sqref="E24"/>
    </sheetView>
  </sheetViews>
  <sheetFormatPr baseColWidth="10" defaultRowHeight="16" x14ac:dyDescent="0.2"/>
  <cols>
    <col min="2" max="2" width="24.6640625" customWidth="1"/>
    <col min="3" max="3" width="24.33203125" customWidth="1"/>
    <col min="4" max="4" width="22.1640625" customWidth="1"/>
    <col min="5" max="5" width="23.1640625" customWidth="1"/>
    <col min="6" max="6" width="27.6640625" customWidth="1"/>
    <col min="7" max="7" width="23.1640625" customWidth="1"/>
  </cols>
  <sheetData>
    <row r="2" spans="2:6" ht="21" x14ac:dyDescent="0.25">
      <c r="B2" s="5" t="s">
        <v>105</v>
      </c>
    </row>
    <row r="4" spans="2:6" x14ac:dyDescent="0.2">
      <c r="B4" s="8" t="s">
        <v>69</v>
      </c>
      <c r="C4" s="8" t="s">
        <v>70</v>
      </c>
    </row>
    <row r="5" spans="2:6" x14ac:dyDescent="0.2">
      <c r="B5" s="7" t="s">
        <v>63</v>
      </c>
      <c r="C5" s="7">
        <v>31189</v>
      </c>
    </row>
    <row r="6" spans="2:6" x14ac:dyDescent="0.2">
      <c r="B6" s="7" t="s">
        <v>71</v>
      </c>
      <c r="C6" s="7">
        <v>37513</v>
      </c>
    </row>
    <row r="7" spans="2:6" x14ac:dyDescent="0.2">
      <c r="B7" s="7" t="s">
        <v>72</v>
      </c>
      <c r="C7" s="7">
        <v>29699</v>
      </c>
    </row>
    <row r="8" spans="2:6" x14ac:dyDescent="0.2">
      <c r="B8" s="7" t="s">
        <v>73</v>
      </c>
      <c r="C8" s="7">
        <v>3903</v>
      </c>
    </row>
    <row r="11" spans="2:6" x14ac:dyDescent="0.2">
      <c r="B11" s="1" t="s">
        <v>67</v>
      </c>
    </row>
    <row r="13" spans="2:6" x14ac:dyDescent="0.2">
      <c r="B13" s="8"/>
      <c r="C13" s="8" t="s">
        <v>63</v>
      </c>
      <c r="D13" s="8" t="s">
        <v>64</v>
      </c>
      <c r="E13" s="8" t="s">
        <v>65</v>
      </c>
      <c r="F13" s="8" t="s">
        <v>66</v>
      </c>
    </row>
    <row r="14" spans="2:6" x14ac:dyDescent="0.2">
      <c r="B14" s="7" t="s">
        <v>49</v>
      </c>
      <c r="C14" s="7">
        <v>1311</v>
      </c>
      <c r="D14" s="7">
        <v>1508</v>
      </c>
      <c r="E14" s="7">
        <v>1011</v>
      </c>
      <c r="F14" s="7">
        <v>574</v>
      </c>
    </row>
    <row r="15" spans="2:6" x14ac:dyDescent="0.2">
      <c r="B15" s="7" t="s">
        <v>106</v>
      </c>
      <c r="C15" s="7">
        <v>748</v>
      </c>
      <c r="D15" s="7">
        <v>1108</v>
      </c>
      <c r="E15" s="7">
        <v>787</v>
      </c>
      <c r="F15" s="7">
        <v>369</v>
      </c>
    </row>
    <row r="16" spans="2:6" x14ac:dyDescent="0.2">
      <c r="B16" s="7" t="s">
        <v>75</v>
      </c>
      <c r="C16" s="7">
        <v>5915</v>
      </c>
      <c r="D16" s="7">
        <v>5151</v>
      </c>
      <c r="E16" s="7">
        <v>3010</v>
      </c>
      <c r="F16" s="7">
        <v>2288</v>
      </c>
    </row>
    <row r="18" spans="2:6" x14ac:dyDescent="0.2">
      <c r="B18" s="1" t="s">
        <v>68</v>
      </c>
    </row>
    <row r="20" spans="2:6" x14ac:dyDescent="0.2">
      <c r="B20" s="8"/>
      <c r="C20" s="8" t="s">
        <v>63</v>
      </c>
      <c r="D20" s="8" t="s">
        <v>64</v>
      </c>
      <c r="E20" s="8" t="s">
        <v>65</v>
      </c>
      <c r="F20" s="8" t="s">
        <v>66</v>
      </c>
    </row>
    <row r="21" spans="2:6" x14ac:dyDescent="0.2">
      <c r="B21" s="7" t="s">
        <v>49</v>
      </c>
      <c r="C21" s="7">
        <v>2305</v>
      </c>
      <c r="D21" s="7">
        <v>1706</v>
      </c>
      <c r="E21" s="7">
        <v>1015</v>
      </c>
      <c r="F21" s="7">
        <v>685</v>
      </c>
    </row>
    <row r="22" spans="2:6" x14ac:dyDescent="0.2">
      <c r="B22" s="7" t="s">
        <v>106</v>
      </c>
      <c r="C22" s="7">
        <v>1430</v>
      </c>
      <c r="D22" s="7">
        <v>1310</v>
      </c>
      <c r="E22" s="7">
        <v>795</v>
      </c>
      <c r="F22" s="7">
        <v>514</v>
      </c>
    </row>
    <row r="23" spans="2:6" x14ac:dyDescent="0.2">
      <c r="B23" s="7" t="s">
        <v>75</v>
      </c>
      <c r="C23" s="7">
        <v>7591</v>
      </c>
      <c r="D23" s="7">
        <v>4770</v>
      </c>
      <c r="E23" s="7">
        <v>2986</v>
      </c>
      <c r="F23" s="7">
        <v>1731</v>
      </c>
    </row>
    <row r="25" spans="2:6" x14ac:dyDescent="0.2">
      <c r="B25" s="1" t="s">
        <v>104</v>
      </c>
    </row>
    <row r="27" spans="2:6" x14ac:dyDescent="0.2">
      <c r="B27" s="8"/>
      <c r="C27" s="8" t="s">
        <v>74</v>
      </c>
      <c r="D27" s="8" t="s">
        <v>79</v>
      </c>
      <c r="E27" s="8" t="s">
        <v>107</v>
      </c>
    </row>
    <row r="28" spans="2:6" x14ac:dyDescent="0.2">
      <c r="B28" s="7" t="s">
        <v>74</v>
      </c>
      <c r="C28" s="7">
        <v>9505</v>
      </c>
      <c r="D28" s="7" t="s">
        <v>82</v>
      </c>
      <c r="E28" s="7" t="s">
        <v>81</v>
      </c>
    </row>
    <row r="29" spans="2:6" x14ac:dyDescent="0.2">
      <c r="B29" s="7" t="s">
        <v>79</v>
      </c>
      <c r="C29" s="7" t="s">
        <v>83</v>
      </c>
      <c r="D29" s="7">
        <v>2388</v>
      </c>
      <c r="E29" s="7">
        <v>1569</v>
      </c>
    </row>
    <row r="30" spans="2:6" x14ac:dyDescent="0.2">
      <c r="B30" s="7" t="s">
        <v>107</v>
      </c>
      <c r="C30" s="7" t="s">
        <v>80</v>
      </c>
      <c r="D30" s="7">
        <v>1569</v>
      </c>
      <c r="E30" s="7">
        <v>1569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DEGs_DMRs_dACRs</vt:lpstr>
      <vt:lpstr>DEGs_allcontrasts</vt:lpstr>
      <vt:lpstr>Intersects_DEGs_DMRs_HVdACRs</vt:lpstr>
      <vt:lpstr>Intersects_TEs_genes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2022-02-05T19:41:47Z</dcterms:created>
  <dcterms:modified xsi:type="dcterms:W3CDTF">2022-12-01T11:25:04Z</dcterms:modified>
</cp:coreProperties>
</file>